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9.COMMUNICATION ET ANIMATION MANAGERIALE\06 EDITORIAL\03. EXTERNE\CAF.FR\00_PAGES_LOCALES_2022\PARTENAIRES\petite_enfance\"/>
    </mc:Choice>
  </mc:AlternateContent>
  <xr:revisionPtr revIDLastSave="0" documentId="8_{4168C35C-0EDE-43AF-8B2E-2AE1E1A3C1CC}" xr6:coauthVersionLast="46" xr6:coauthVersionMax="46" xr10:uidLastSave="{00000000-0000-0000-0000-000000000000}"/>
  <workbookProtection workbookPassword="CFC9" lockStructure="1"/>
  <bookViews>
    <workbookView xWindow="3960" yWindow="3510" windowWidth="21270" windowHeight="12735" xr2:uid="{00000000-000D-0000-FFFF-FFFF00000000}"/>
  </bookViews>
  <sheets>
    <sheet name="Sommaire" sheetId="12" r:id="rId1"/>
    <sheet name="Fiche indicateurs Mam" sheetId="1" r:id="rId2"/>
    <sheet name="Définitions et sources" sheetId="5" r:id="rId3"/>
    <sheet name="Liste déroulante" sheetId="8" state="hidden" r:id="rId4"/>
    <sheet name="Données 2012" sheetId="13" state="hidden" r:id="rId5"/>
    <sheet name="Données 2013" sheetId="15" state="hidden" r:id="rId6"/>
    <sheet name="Données 2014" sheetId="16" state="hidden" r:id="rId7"/>
    <sheet name="Données 2015" sheetId="17" state="hidden" r:id="rId8"/>
  </sheets>
  <externalReferences>
    <externalReference r:id="rId9"/>
  </externalReferences>
  <definedNames>
    <definedName name="_xlnm._FilterDatabase" localSheetId="4" hidden="1">'Données 2012'!$A$1:$AH$213</definedName>
    <definedName name="_xlnm._FilterDatabase" localSheetId="5" hidden="1">'Données 2013'!$A$1:$AG$213</definedName>
    <definedName name="_xlnm._FilterDatabase" localSheetId="6" hidden="1">'Données 2014'!$A$1:$AG$213</definedName>
    <definedName name="_xlnm._FilterDatabase" localSheetId="7" hidden="1">'Données 2015'!$A$1:$AG$213</definedName>
    <definedName name="_xlnm._FilterDatabase" localSheetId="1" hidden="1">'Fiche indicateurs Mam'!$B$9:$K$9</definedName>
    <definedName name="_xlnm._FilterDatabase" localSheetId="3" hidden="1">'Liste déroulante'!$A$1:$G$214</definedName>
    <definedName name="_RAM3">[1]critères!$O$6:$P$7</definedName>
    <definedName name="_RAM4">[1]critères!$O$8:$P$9</definedName>
    <definedName name="a">'[1]base RAM'!$A$1:$AR$274</definedName>
    <definedName name="choix_ram">[1]critères!$C$3</definedName>
    <definedName name="Commune">'Liste déroulante'!$C$2:$C$218</definedName>
    <definedName name="commune2">'Liste déroulante'!$C$2:$C$214</definedName>
    <definedName name="commune3">'Liste déroulante'!$C$2:$C$213</definedName>
    <definedName name="Date">'Liste déroulante'!$A$2:$A$3</definedName>
    <definedName name="liste_annee">[1]critères!$W$1:$W$8</definedName>
    <definedName name="num_sias_choisi2">[1]critères!$U$10</definedName>
    <definedName name="ouinon">'Liste déroulante'!$G$2:$G$3</definedName>
    <definedName name="tab_ram">[1]critères!$B$4:$C$71</definedName>
    <definedName name="_xlnm.Print_Area" localSheetId="2">'Définitions et sources'!$A$1:$C$29</definedName>
    <definedName name="_xlnm.Print_Area" localSheetId="1">'Fiche indicateurs Mam'!$A$1:$J$36</definedName>
    <definedName name="_xlnm.Print_Area" localSheetId="0">Sommaire!$A$1:$R$21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  <c r="C33" i="1"/>
  <c r="H33" i="1" l="1"/>
  <c r="F34" i="1"/>
  <c r="E34" i="1"/>
  <c r="D34" i="1"/>
  <c r="C34" i="1"/>
  <c r="U2" i="13"/>
  <c r="V2" i="13"/>
  <c r="W2" i="13"/>
  <c r="X2" i="13"/>
  <c r="Y2" i="13"/>
  <c r="AE2" i="13"/>
  <c r="U3" i="13"/>
  <c r="V3" i="13"/>
  <c r="W3" i="13"/>
  <c r="X3" i="13"/>
  <c r="Y3" i="13"/>
  <c r="AE3" i="13"/>
  <c r="U4" i="13"/>
  <c r="V4" i="13"/>
  <c r="W4" i="13"/>
  <c r="X4" i="13"/>
  <c r="Y4" i="13"/>
  <c r="AE4" i="13"/>
  <c r="U5" i="13"/>
  <c r="V5" i="13"/>
  <c r="W5" i="13"/>
  <c r="X5" i="13"/>
  <c r="Y5" i="13"/>
  <c r="AE5" i="13"/>
  <c r="U6" i="13"/>
  <c r="V6" i="13"/>
  <c r="W6" i="13"/>
  <c r="X6" i="13"/>
  <c r="Y6" i="13"/>
  <c r="AE6" i="13"/>
  <c r="U7" i="13"/>
  <c r="V7" i="13"/>
  <c r="W7" i="13"/>
  <c r="X7" i="13"/>
  <c r="Y7" i="13"/>
  <c r="AE7" i="13"/>
  <c r="U8" i="13"/>
  <c r="V8" i="13"/>
  <c r="W8" i="13"/>
  <c r="X8" i="13"/>
  <c r="Y8" i="13"/>
  <c r="AE8" i="13"/>
  <c r="U9" i="13"/>
  <c r="V9" i="13"/>
  <c r="W9" i="13"/>
  <c r="X9" i="13"/>
  <c r="Y9" i="13"/>
  <c r="AE9" i="13"/>
  <c r="U10" i="13"/>
  <c r="V10" i="13"/>
  <c r="W10" i="13"/>
  <c r="X10" i="13"/>
  <c r="Y10" i="13"/>
  <c r="AE10" i="13"/>
  <c r="U11" i="13"/>
  <c r="V11" i="13"/>
  <c r="W11" i="13"/>
  <c r="X11" i="13"/>
  <c r="Y11" i="13"/>
  <c r="AE11" i="13"/>
  <c r="U12" i="13"/>
  <c r="V12" i="13"/>
  <c r="W12" i="13"/>
  <c r="X12" i="13"/>
  <c r="Y12" i="13"/>
  <c r="AE12" i="13"/>
  <c r="U13" i="13"/>
  <c r="V13" i="13"/>
  <c r="W13" i="13"/>
  <c r="X13" i="13"/>
  <c r="Y13" i="13"/>
  <c r="AE13" i="13"/>
  <c r="U14" i="13"/>
  <c r="V14" i="13"/>
  <c r="W14" i="13"/>
  <c r="X14" i="13"/>
  <c r="Y14" i="13"/>
  <c r="AE14" i="13"/>
  <c r="U15" i="13"/>
  <c r="V15" i="13"/>
  <c r="W15" i="13"/>
  <c r="X15" i="13"/>
  <c r="Y15" i="13"/>
  <c r="AE15" i="13"/>
  <c r="U16" i="13"/>
  <c r="V16" i="13"/>
  <c r="W16" i="13"/>
  <c r="X16" i="13"/>
  <c r="Y16" i="13"/>
  <c r="AE16" i="13"/>
  <c r="U17" i="13"/>
  <c r="V17" i="13"/>
  <c r="W17" i="13"/>
  <c r="X17" i="13"/>
  <c r="Y17" i="13"/>
  <c r="AE17" i="13"/>
  <c r="U18" i="13"/>
  <c r="V18" i="13"/>
  <c r="W18" i="13"/>
  <c r="X18" i="13"/>
  <c r="Y18" i="13"/>
  <c r="AE18" i="13"/>
  <c r="U19" i="13"/>
  <c r="V19" i="13"/>
  <c r="W19" i="13"/>
  <c r="X19" i="13"/>
  <c r="Y19" i="13"/>
  <c r="AE19" i="13"/>
  <c r="U20" i="13"/>
  <c r="V20" i="13"/>
  <c r="W20" i="13"/>
  <c r="X20" i="13"/>
  <c r="Y20" i="13"/>
  <c r="AE20" i="13"/>
  <c r="U21" i="13"/>
  <c r="V21" i="13"/>
  <c r="W21" i="13"/>
  <c r="X21" i="13"/>
  <c r="Y21" i="13"/>
  <c r="AE21" i="13"/>
  <c r="U22" i="13"/>
  <c r="V22" i="13"/>
  <c r="W22" i="13"/>
  <c r="X22" i="13"/>
  <c r="Y22" i="13"/>
  <c r="AE22" i="13"/>
  <c r="U23" i="13"/>
  <c r="V23" i="13"/>
  <c r="W23" i="13"/>
  <c r="X23" i="13"/>
  <c r="Y23" i="13"/>
  <c r="AE23" i="13"/>
  <c r="U24" i="13"/>
  <c r="V24" i="13"/>
  <c r="W24" i="13"/>
  <c r="X24" i="13"/>
  <c r="Y24" i="13"/>
  <c r="AE24" i="13"/>
  <c r="U25" i="13"/>
  <c r="V25" i="13"/>
  <c r="W25" i="13"/>
  <c r="X25" i="13"/>
  <c r="Y25" i="13"/>
  <c r="AE25" i="13"/>
  <c r="U26" i="13"/>
  <c r="V26" i="13"/>
  <c r="W26" i="13"/>
  <c r="X26" i="13"/>
  <c r="Y26" i="13"/>
  <c r="AE26" i="13"/>
  <c r="U27" i="13"/>
  <c r="V27" i="13"/>
  <c r="W27" i="13"/>
  <c r="X27" i="13"/>
  <c r="Y27" i="13"/>
  <c r="AE27" i="13"/>
  <c r="U28" i="13"/>
  <c r="V28" i="13"/>
  <c r="W28" i="13"/>
  <c r="X28" i="13"/>
  <c r="Y28" i="13"/>
  <c r="AE28" i="13"/>
  <c r="U29" i="13"/>
  <c r="V29" i="13"/>
  <c r="W29" i="13"/>
  <c r="X29" i="13"/>
  <c r="Y29" i="13"/>
  <c r="AE29" i="13"/>
  <c r="U30" i="13"/>
  <c r="V30" i="13"/>
  <c r="W30" i="13"/>
  <c r="X30" i="13"/>
  <c r="Y30" i="13"/>
  <c r="AE30" i="13"/>
  <c r="U31" i="13"/>
  <c r="V31" i="13"/>
  <c r="W31" i="13"/>
  <c r="X31" i="13"/>
  <c r="Y31" i="13"/>
  <c r="AE31" i="13"/>
  <c r="U32" i="13"/>
  <c r="V32" i="13"/>
  <c r="W32" i="13"/>
  <c r="X32" i="13"/>
  <c r="Y32" i="13"/>
  <c r="AE32" i="13"/>
  <c r="U33" i="13"/>
  <c r="V33" i="13"/>
  <c r="W33" i="13"/>
  <c r="X33" i="13"/>
  <c r="Y33" i="13"/>
  <c r="AE33" i="13"/>
  <c r="U34" i="13"/>
  <c r="V34" i="13"/>
  <c r="W34" i="13"/>
  <c r="X34" i="13"/>
  <c r="Y34" i="13"/>
  <c r="AE34" i="13"/>
  <c r="U35" i="13"/>
  <c r="V35" i="13"/>
  <c r="W35" i="13"/>
  <c r="X35" i="13"/>
  <c r="Y35" i="13"/>
  <c r="AE35" i="13"/>
  <c r="U36" i="13"/>
  <c r="V36" i="13"/>
  <c r="W36" i="13"/>
  <c r="X36" i="13"/>
  <c r="Y36" i="13"/>
  <c r="AE36" i="13"/>
  <c r="U37" i="13"/>
  <c r="V37" i="13"/>
  <c r="W37" i="13"/>
  <c r="X37" i="13"/>
  <c r="Y37" i="13"/>
  <c r="AE37" i="13"/>
  <c r="U38" i="13"/>
  <c r="V38" i="13"/>
  <c r="W38" i="13"/>
  <c r="X38" i="13"/>
  <c r="Y38" i="13"/>
  <c r="AE38" i="13"/>
  <c r="U39" i="13"/>
  <c r="V39" i="13"/>
  <c r="W39" i="13"/>
  <c r="X39" i="13"/>
  <c r="Y39" i="13"/>
  <c r="AE39" i="13"/>
  <c r="U40" i="13"/>
  <c r="V40" i="13"/>
  <c r="W40" i="13"/>
  <c r="X40" i="13"/>
  <c r="Y40" i="13"/>
  <c r="AE40" i="13"/>
  <c r="U41" i="13"/>
  <c r="V41" i="13"/>
  <c r="W41" i="13"/>
  <c r="X41" i="13"/>
  <c r="Y41" i="13"/>
  <c r="AE41" i="13"/>
  <c r="U42" i="13"/>
  <c r="V42" i="13"/>
  <c r="W42" i="13"/>
  <c r="X42" i="13"/>
  <c r="Y42" i="13"/>
  <c r="AE42" i="13"/>
  <c r="U43" i="13"/>
  <c r="V43" i="13"/>
  <c r="W43" i="13"/>
  <c r="X43" i="13"/>
  <c r="Y43" i="13"/>
  <c r="AE43" i="13"/>
  <c r="U44" i="13"/>
  <c r="V44" i="13"/>
  <c r="W44" i="13"/>
  <c r="X44" i="13"/>
  <c r="Y44" i="13"/>
  <c r="AE44" i="13"/>
  <c r="U45" i="13"/>
  <c r="V45" i="13"/>
  <c r="W45" i="13"/>
  <c r="X45" i="13"/>
  <c r="Y45" i="13"/>
  <c r="AE45" i="13"/>
  <c r="U46" i="13"/>
  <c r="V46" i="13"/>
  <c r="W46" i="13"/>
  <c r="X46" i="13"/>
  <c r="Y46" i="13"/>
  <c r="AE46" i="13"/>
  <c r="U47" i="13"/>
  <c r="V47" i="13"/>
  <c r="W47" i="13"/>
  <c r="X47" i="13"/>
  <c r="Y47" i="13"/>
  <c r="AE47" i="13"/>
  <c r="U48" i="13"/>
  <c r="V48" i="13"/>
  <c r="W48" i="13"/>
  <c r="X48" i="13"/>
  <c r="Y48" i="13"/>
  <c r="AE48" i="13"/>
  <c r="U49" i="13"/>
  <c r="V49" i="13"/>
  <c r="W49" i="13"/>
  <c r="X49" i="13"/>
  <c r="Y49" i="13"/>
  <c r="AE49" i="13"/>
  <c r="U50" i="13"/>
  <c r="V50" i="13"/>
  <c r="W50" i="13"/>
  <c r="X50" i="13"/>
  <c r="Y50" i="13"/>
  <c r="AE50" i="13"/>
  <c r="U51" i="13"/>
  <c r="V51" i="13"/>
  <c r="W51" i="13"/>
  <c r="X51" i="13"/>
  <c r="Y51" i="13"/>
  <c r="AE51" i="13"/>
  <c r="U52" i="13"/>
  <c r="V52" i="13"/>
  <c r="W52" i="13"/>
  <c r="X52" i="13"/>
  <c r="Y52" i="13"/>
  <c r="AE52" i="13"/>
  <c r="U53" i="13"/>
  <c r="V53" i="13"/>
  <c r="W53" i="13"/>
  <c r="X53" i="13"/>
  <c r="Y53" i="13"/>
  <c r="AE53" i="13"/>
  <c r="U54" i="13"/>
  <c r="V54" i="13"/>
  <c r="W54" i="13"/>
  <c r="X54" i="13"/>
  <c r="Y54" i="13"/>
  <c r="AE54" i="13"/>
  <c r="U55" i="13"/>
  <c r="V55" i="13"/>
  <c r="W55" i="13"/>
  <c r="X55" i="13"/>
  <c r="Y55" i="13"/>
  <c r="AE55" i="13"/>
  <c r="U56" i="13"/>
  <c r="V56" i="13"/>
  <c r="W56" i="13"/>
  <c r="X56" i="13"/>
  <c r="Y56" i="13"/>
  <c r="AE56" i="13"/>
  <c r="U57" i="13"/>
  <c r="V57" i="13"/>
  <c r="W57" i="13"/>
  <c r="X57" i="13"/>
  <c r="Y57" i="13"/>
  <c r="AE57" i="13"/>
  <c r="U58" i="13"/>
  <c r="V58" i="13"/>
  <c r="W58" i="13"/>
  <c r="X58" i="13"/>
  <c r="Y58" i="13"/>
  <c r="AE58" i="13"/>
  <c r="U59" i="13"/>
  <c r="V59" i="13"/>
  <c r="W59" i="13"/>
  <c r="X59" i="13"/>
  <c r="Y59" i="13"/>
  <c r="AE59" i="13"/>
  <c r="U60" i="13"/>
  <c r="V60" i="13"/>
  <c r="W60" i="13"/>
  <c r="X60" i="13"/>
  <c r="Y60" i="13"/>
  <c r="AE60" i="13"/>
  <c r="U61" i="13"/>
  <c r="V61" i="13"/>
  <c r="W61" i="13"/>
  <c r="X61" i="13"/>
  <c r="Y61" i="13"/>
  <c r="AE61" i="13"/>
  <c r="U62" i="13"/>
  <c r="V62" i="13"/>
  <c r="W62" i="13"/>
  <c r="X62" i="13"/>
  <c r="Y62" i="13"/>
  <c r="AE62" i="13"/>
  <c r="U63" i="13"/>
  <c r="V63" i="13"/>
  <c r="W63" i="13"/>
  <c r="X63" i="13"/>
  <c r="Y63" i="13"/>
  <c r="AE63" i="13"/>
  <c r="U64" i="13"/>
  <c r="V64" i="13"/>
  <c r="W64" i="13"/>
  <c r="X64" i="13"/>
  <c r="Y64" i="13"/>
  <c r="AE64" i="13"/>
  <c r="U65" i="13"/>
  <c r="V65" i="13"/>
  <c r="W65" i="13"/>
  <c r="X65" i="13"/>
  <c r="Y65" i="13"/>
  <c r="AE65" i="13"/>
  <c r="U66" i="13"/>
  <c r="V66" i="13"/>
  <c r="W66" i="13"/>
  <c r="X66" i="13"/>
  <c r="Y66" i="13"/>
  <c r="AE66" i="13"/>
  <c r="U67" i="13"/>
  <c r="V67" i="13"/>
  <c r="W67" i="13"/>
  <c r="X67" i="13"/>
  <c r="Y67" i="13"/>
  <c r="AE67" i="13"/>
  <c r="U68" i="13"/>
  <c r="V68" i="13"/>
  <c r="W68" i="13"/>
  <c r="X68" i="13"/>
  <c r="Y68" i="13"/>
  <c r="AE68" i="13"/>
  <c r="U69" i="13"/>
  <c r="V69" i="13"/>
  <c r="W69" i="13"/>
  <c r="X69" i="13"/>
  <c r="Y69" i="13"/>
  <c r="AE69" i="13"/>
  <c r="U70" i="13"/>
  <c r="V70" i="13"/>
  <c r="W70" i="13"/>
  <c r="X70" i="13"/>
  <c r="Y70" i="13"/>
  <c r="AE70" i="13"/>
  <c r="U71" i="13"/>
  <c r="V71" i="13"/>
  <c r="W71" i="13"/>
  <c r="X71" i="13"/>
  <c r="Y71" i="13"/>
  <c r="AE71" i="13"/>
  <c r="U72" i="13"/>
  <c r="V72" i="13"/>
  <c r="W72" i="13"/>
  <c r="X72" i="13"/>
  <c r="Y72" i="13"/>
  <c r="AE72" i="13"/>
  <c r="U73" i="13"/>
  <c r="V73" i="13"/>
  <c r="W73" i="13"/>
  <c r="X73" i="13"/>
  <c r="Y73" i="13"/>
  <c r="AE73" i="13"/>
  <c r="U74" i="13"/>
  <c r="V74" i="13"/>
  <c r="W74" i="13"/>
  <c r="X74" i="13"/>
  <c r="Y74" i="13"/>
  <c r="AE74" i="13"/>
  <c r="U75" i="13"/>
  <c r="V75" i="13"/>
  <c r="W75" i="13"/>
  <c r="X75" i="13"/>
  <c r="Y75" i="13"/>
  <c r="AE75" i="13"/>
  <c r="U76" i="13"/>
  <c r="V76" i="13"/>
  <c r="W76" i="13"/>
  <c r="X76" i="13"/>
  <c r="Y76" i="13"/>
  <c r="AE76" i="13"/>
  <c r="U77" i="13"/>
  <c r="V77" i="13"/>
  <c r="W77" i="13"/>
  <c r="X77" i="13"/>
  <c r="Y77" i="13"/>
  <c r="AE77" i="13"/>
  <c r="U78" i="13"/>
  <c r="V78" i="13"/>
  <c r="W78" i="13"/>
  <c r="X78" i="13"/>
  <c r="Y78" i="13"/>
  <c r="AE78" i="13"/>
  <c r="U79" i="13"/>
  <c r="V79" i="13"/>
  <c r="W79" i="13"/>
  <c r="X79" i="13"/>
  <c r="Y79" i="13"/>
  <c r="AE79" i="13"/>
  <c r="U80" i="13"/>
  <c r="V80" i="13"/>
  <c r="W80" i="13"/>
  <c r="X80" i="13"/>
  <c r="Y80" i="13"/>
  <c r="AE80" i="13"/>
  <c r="U81" i="13"/>
  <c r="V81" i="13"/>
  <c r="W81" i="13"/>
  <c r="X81" i="13"/>
  <c r="Y81" i="13"/>
  <c r="AE81" i="13"/>
  <c r="U82" i="13"/>
  <c r="V82" i="13"/>
  <c r="W82" i="13"/>
  <c r="X82" i="13"/>
  <c r="Y82" i="13"/>
  <c r="AE82" i="13"/>
  <c r="U83" i="13"/>
  <c r="V83" i="13"/>
  <c r="W83" i="13"/>
  <c r="X83" i="13"/>
  <c r="Y83" i="13"/>
  <c r="AE83" i="13"/>
  <c r="U84" i="13"/>
  <c r="V84" i="13"/>
  <c r="W84" i="13"/>
  <c r="X84" i="13"/>
  <c r="Y84" i="13"/>
  <c r="AE84" i="13"/>
  <c r="U85" i="13"/>
  <c r="V85" i="13"/>
  <c r="W85" i="13"/>
  <c r="X85" i="13"/>
  <c r="Y85" i="13"/>
  <c r="AE85" i="13"/>
  <c r="U86" i="13"/>
  <c r="V86" i="13"/>
  <c r="W86" i="13"/>
  <c r="X86" i="13"/>
  <c r="Y86" i="13"/>
  <c r="AE86" i="13"/>
  <c r="U87" i="13"/>
  <c r="V87" i="13"/>
  <c r="W87" i="13"/>
  <c r="X87" i="13"/>
  <c r="Y87" i="13"/>
  <c r="AE87" i="13"/>
  <c r="U88" i="13"/>
  <c r="V88" i="13"/>
  <c r="W88" i="13"/>
  <c r="X88" i="13"/>
  <c r="Y88" i="13"/>
  <c r="AE88" i="13"/>
  <c r="U89" i="13"/>
  <c r="V89" i="13"/>
  <c r="W89" i="13"/>
  <c r="X89" i="13"/>
  <c r="Y89" i="13"/>
  <c r="AE89" i="13"/>
  <c r="U90" i="13"/>
  <c r="V90" i="13"/>
  <c r="W90" i="13"/>
  <c r="X90" i="13"/>
  <c r="Y90" i="13"/>
  <c r="AE90" i="13"/>
  <c r="U91" i="13"/>
  <c r="V91" i="13"/>
  <c r="W91" i="13"/>
  <c r="X91" i="13"/>
  <c r="Y91" i="13"/>
  <c r="AE91" i="13"/>
  <c r="U92" i="13"/>
  <c r="V92" i="13"/>
  <c r="W92" i="13"/>
  <c r="X92" i="13"/>
  <c r="Y92" i="13"/>
  <c r="AE92" i="13"/>
  <c r="U93" i="13"/>
  <c r="V93" i="13"/>
  <c r="W93" i="13"/>
  <c r="X93" i="13"/>
  <c r="Y93" i="13"/>
  <c r="AE93" i="13"/>
  <c r="U94" i="13"/>
  <c r="V94" i="13"/>
  <c r="W94" i="13"/>
  <c r="X94" i="13"/>
  <c r="Y94" i="13"/>
  <c r="AE94" i="13"/>
  <c r="U95" i="13"/>
  <c r="V95" i="13"/>
  <c r="W95" i="13"/>
  <c r="X95" i="13"/>
  <c r="Y95" i="13"/>
  <c r="AE95" i="13"/>
  <c r="U96" i="13"/>
  <c r="V96" i="13"/>
  <c r="W96" i="13"/>
  <c r="X96" i="13"/>
  <c r="Y96" i="13"/>
  <c r="AE96" i="13"/>
  <c r="U97" i="13"/>
  <c r="V97" i="13"/>
  <c r="W97" i="13"/>
  <c r="X97" i="13"/>
  <c r="Y97" i="13"/>
  <c r="AE97" i="13"/>
  <c r="U98" i="13"/>
  <c r="V98" i="13"/>
  <c r="W98" i="13"/>
  <c r="X98" i="13"/>
  <c r="Y98" i="13"/>
  <c r="AE98" i="13"/>
  <c r="U99" i="13"/>
  <c r="V99" i="13"/>
  <c r="W99" i="13"/>
  <c r="X99" i="13"/>
  <c r="Y99" i="13"/>
  <c r="AE99" i="13"/>
  <c r="U100" i="13"/>
  <c r="V100" i="13"/>
  <c r="W100" i="13"/>
  <c r="X100" i="13"/>
  <c r="Y100" i="13"/>
  <c r="AE100" i="13"/>
  <c r="U101" i="13"/>
  <c r="V101" i="13"/>
  <c r="W101" i="13"/>
  <c r="X101" i="13"/>
  <c r="Y101" i="13"/>
  <c r="AE101" i="13"/>
  <c r="U102" i="13"/>
  <c r="V102" i="13"/>
  <c r="W102" i="13"/>
  <c r="X102" i="13"/>
  <c r="Y102" i="13"/>
  <c r="AE102" i="13"/>
  <c r="U103" i="13"/>
  <c r="V103" i="13"/>
  <c r="W103" i="13"/>
  <c r="X103" i="13"/>
  <c r="Y103" i="13"/>
  <c r="AE103" i="13"/>
  <c r="U104" i="13"/>
  <c r="V104" i="13"/>
  <c r="W104" i="13"/>
  <c r="X104" i="13"/>
  <c r="Y104" i="13"/>
  <c r="AE104" i="13"/>
  <c r="U105" i="13"/>
  <c r="V105" i="13"/>
  <c r="W105" i="13"/>
  <c r="X105" i="13"/>
  <c r="Y105" i="13"/>
  <c r="AE105" i="13"/>
  <c r="U106" i="13"/>
  <c r="V106" i="13"/>
  <c r="W106" i="13"/>
  <c r="X106" i="13"/>
  <c r="Y106" i="13"/>
  <c r="AE106" i="13"/>
  <c r="U107" i="13"/>
  <c r="V107" i="13"/>
  <c r="W107" i="13"/>
  <c r="X107" i="13"/>
  <c r="Y107" i="13"/>
  <c r="AE107" i="13"/>
  <c r="U108" i="13"/>
  <c r="V108" i="13"/>
  <c r="W108" i="13"/>
  <c r="X108" i="13"/>
  <c r="Y108" i="13"/>
  <c r="AE108" i="13"/>
  <c r="U109" i="13"/>
  <c r="V109" i="13"/>
  <c r="W109" i="13"/>
  <c r="X109" i="13"/>
  <c r="Y109" i="13"/>
  <c r="AE109" i="13"/>
  <c r="U110" i="13"/>
  <c r="V110" i="13"/>
  <c r="W110" i="13"/>
  <c r="X110" i="13"/>
  <c r="Y110" i="13"/>
  <c r="AE110" i="13"/>
  <c r="U111" i="13"/>
  <c r="V111" i="13"/>
  <c r="W111" i="13"/>
  <c r="X111" i="13"/>
  <c r="Y111" i="13"/>
  <c r="AE111" i="13"/>
  <c r="U112" i="13"/>
  <c r="V112" i="13"/>
  <c r="W112" i="13"/>
  <c r="X112" i="13"/>
  <c r="Y112" i="13"/>
  <c r="AE112" i="13"/>
  <c r="U113" i="13"/>
  <c r="V113" i="13"/>
  <c r="W113" i="13"/>
  <c r="X113" i="13"/>
  <c r="Y113" i="13"/>
  <c r="AE113" i="13"/>
  <c r="U114" i="13"/>
  <c r="V114" i="13"/>
  <c r="W114" i="13"/>
  <c r="X114" i="13"/>
  <c r="Y114" i="13"/>
  <c r="AE114" i="13"/>
  <c r="U115" i="13"/>
  <c r="V115" i="13"/>
  <c r="W115" i="13"/>
  <c r="X115" i="13"/>
  <c r="Y115" i="13"/>
  <c r="AE115" i="13"/>
  <c r="U116" i="13"/>
  <c r="V116" i="13"/>
  <c r="W116" i="13"/>
  <c r="X116" i="13"/>
  <c r="Y116" i="13"/>
  <c r="AE116" i="13"/>
  <c r="U117" i="13"/>
  <c r="V117" i="13"/>
  <c r="W117" i="13"/>
  <c r="X117" i="13"/>
  <c r="Y117" i="13"/>
  <c r="AE117" i="13"/>
  <c r="U118" i="13"/>
  <c r="V118" i="13"/>
  <c r="W118" i="13"/>
  <c r="X118" i="13"/>
  <c r="Y118" i="13"/>
  <c r="AE118" i="13"/>
  <c r="U119" i="13"/>
  <c r="V119" i="13"/>
  <c r="W119" i="13"/>
  <c r="X119" i="13"/>
  <c r="Y119" i="13"/>
  <c r="AE119" i="13"/>
  <c r="U120" i="13"/>
  <c r="V120" i="13"/>
  <c r="W120" i="13"/>
  <c r="X120" i="13"/>
  <c r="Y120" i="13"/>
  <c r="AE120" i="13"/>
  <c r="U121" i="13"/>
  <c r="V121" i="13"/>
  <c r="W121" i="13"/>
  <c r="X121" i="13"/>
  <c r="Y121" i="13"/>
  <c r="AE121" i="13"/>
  <c r="U122" i="13"/>
  <c r="V122" i="13"/>
  <c r="W122" i="13"/>
  <c r="X122" i="13"/>
  <c r="Y122" i="13"/>
  <c r="AE122" i="13"/>
  <c r="U123" i="13"/>
  <c r="V123" i="13"/>
  <c r="W123" i="13"/>
  <c r="X123" i="13"/>
  <c r="Y123" i="13"/>
  <c r="AE123" i="13"/>
  <c r="U124" i="13"/>
  <c r="V124" i="13"/>
  <c r="W124" i="13"/>
  <c r="X124" i="13"/>
  <c r="Y124" i="13"/>
  <c r="AE124" i="13"/>
  <c r="U125" i="13"/>
  <c r="V125" i="13"/>
  <c r="W125" i="13"/>
  <c r="X125" i="13"/>
  <c r="Y125" i="13"/>
  <c r="AE125" i="13"/>
  <c r="U126" i="13"/>
  <c r="V126" i="13"/>
  <c r="W126" i="13"/>
  <c r="X126" i="13"/>
  <c r="Y126" i="13"/>
  <c r="AE126" i="13"/>
  <c r="U127" i="13"/>
  <c r="V127" i="13"/>
  <c r="W127" i="13"/>
  <c r="X127" i="13"/>
  <c r="Y127" i="13"/>
  <c r="AE127" i="13"/>
  <c r="U128" i="13"/>
  <c r="V128" i="13"/>
  <c r="W128" i="13"/>
  <c r="X128" i="13"/>
  <c r="Y128" i="13"/>
  <c r="AE128" i="13"/>
  <c r="U129" i="13"/>
  <c r="V129" i="13"/>
  <c r="W129" i="13"/>
  <c r="X129" i="13"/>
  <c r="Y129" i="13"/>
  <c r="AE129" i="13"/>
  <c r="U130" i="13"/>
  <c r="V130" i="13"/>
  <c r="W130" i="13"/>
  <c r="X130" i="13"/>
  <c r="Y130" i="13"/>
  <c r="AE130" i="13"/>
  <c r="U131" i="13"/>
  <c r="V131" i="13"/>
  <c r="W131" i="13"/>
  <c r="X131" i="13"/>
  <c r="Y131" i="13"/>
  <c r="AE131" i="13"/>
  <c r="U132" i="13"/>
  <c r="V132" i="13"/>
  <c r="W132" i="13"/>
  <c r="X132" i="13"/>
  <c r="Y132" i="13"/>
  <c r="AE132" i="13"/>
  <c r="U133" i="13"/>
  <c r="V133" i="13"/>
  <c r="W133" i="13"/>
  <c r="X133" i="13"/>
  <c r="Y133" i="13"/>
  <c r="AE133" i="13"/>
  <c r="U134" i="13"/>
  <c r="V134" i="13"/>
  <c r="W134" i="13"/>
  <c r="X134" i="13"/>
  <c r="Y134" i="13"/>
  <c r="AE134" i="13"/>
  <c r="U135" i="13"/>
  <c r="V135" i="13"/>
  <c r="W135" i="13"/>
  <c r="X135" i="13"/>
  <c r="Y135" i="13"/>
  <c r="AE135" i="13"/>
  <c r="U136" i="13"/>
  <c r="V136" i="13"/>
  <c r="W136" i="13"/>
  <c r="X136" i="13"/>
  <c r="Y136" i="13"/>
  <c r="AE136" i="13"/>
  <c r="U137" i="13"/>
  <c r="V137" i="13"/>
  <c r="W137" i="13"/>
  <c r="X137" i="13"/>
  <c r="Y137" i="13"/>
  <c r="AE137" i="13"/>
  <c r="U138" i="13"/>
  <c r="V138" i="13"/>
  <c r="W138" i="13"/>
  <c r="X138" i="13"/>
  <c r="Y138" i="13"/>
  <c r="AE138" i="13"/>
  <c r="U139" i="13"/>
  <c r="V139" i="13"/>
  <c r="W139" i="13"/>
  <c r="X139" i="13"/>
  <c r="Y139" i="13"/>
  <c r="AE139" i="13"/>
  <c r="U140" i="13"/>
  <c r="V140" i="13"/>
  <c r="W140" i="13"/>
  <c r="X140" i="13"/>
  <c r="Y140" i="13"/>
  <c r="AE140" i="13"/>
  <c r="U141" i="13"/>
  <c r="V141" i="13"/>
  <c r="W141" i="13"/>
  <c r="X141" i="13"/>
  <c r="Y141" i="13"/>
  <c r="AE141" i="13"/>
  <c r="U142" i="13"/>
  <c r="V142" i="13"/>
  <c r="W142" i="13"/>
  <c r="X142" i="13"/>
  <c r="Y142" i="13"/>
  <c r="AE142" i="13"/>
  <c r="U143" i="13"/>
  <c r="V143" i="13"/>
  <c r="W143" i="13"/>
  <c r="X143" i="13"/>
  <c r="Y143" i="13"/>
  <c r="AE143" i="13"/>
  <c r="U144" i="13"/>
  <c r="V144" i="13"/>
  <c r="W144" i="13"/>
  <c r="X144" i="13"/>
  <c r="Y144" i="13"/>
  <c r="AE144" i="13"/>
  <c r="U145" i="13"/>
  <c r="V145" i="13"/>
  <c r="W145" i="13"/>
  <c r="X145" i="13"/>
  <c r="Y145" i="13"/>
  <c r="AE145" i="13"/>
  <c r="U146" i="13"/>
  <c r="V146" i="13"/>
  <c r="W146" i="13"/>
  <c r="X146" i="13"/>
  <c r="Y146" i="13"/>
  <c r="AE146" i="13"/>
  <c r="U147" i="13"/>
  <c r="V147" i="13"/>
  <c r="W147" i="13"/>
  <c r="X147" i="13"/>
  <c r="Y147" i="13"/>
  <c r="AE147" i="13"/>
  <c r="U148" i="13"/>
  <c r="V148" i="13"/>
  <c r="W148" i="13"/>
  <c r="X148" i="13"/>
  <c r="Y148" i="13"/>
  <c r="AE148" i="13"/>
  <c r="U149" i="13"/>
  <c r="V149" i="13"/>
  <c r="W149" i="13"/>
  <c r="X149" i="13"/>
  <c r="Y149" i="13"/>
  <c r="AE149" i="13"/>
  <c r="U150" i="13"/>
  <c r="V150" i="13"/>
  <c r="W150" i="13"/>
  <c r="X150" i="13"/>
  <c r="Y150" i="13"/>
  <c r="AE150" i="13"/>
  <c r="U151" i="13"/>
  <c r="V151" i="13"/>
  <c r="W151" i="13"/>
  <c r="X151" i="13"/>
  <c r="Y151" i="13"/>
  <c r="AE151" i="13"/>
  <c r="U152" i="13"/>
  <c r="V152" i="13"/>
  <c r="W152" i="13"/>
  <c r="X152" i="13"/>
  <c r="Y152" i="13"/>
  <c r="AE152" i="13"/>
  <c r="U153" i="13"/>
  <c r="V153" i="13"/>
  <c r="W153" i="13"/>
  <c r="X153" i="13"/>
  <c r="Y153" i="13"/>
  <c r="AE153" i="13"/>
  <c r="U154" i="13"/>
  <c r="V154" i="13"/>
  <c r="W154" i="13"/>
  <c r="X154" i="13"/>
  <c r="Y154" i="13"/>
  <c r="AE154" i="13"/>
  <c r="U155" i="13"/>
  <c r="V155" i="13"/>
  <c r="W155" i="13"/>
  <c r="X155" i="13"/>
  <c r="Y155" i="13"/>
  <c r="AE155" i="13"/>
  <c r="U156" i="13"/>
  <c r="V156" i="13"/>
  <c r="W156" i="13"/>
  <c r="X156" i="13"/>
  <c r="Y156" i="13"/>
  <c r="AE156" i="13"/>
  <c r="U157" i="13"/>
  <c r="V157" i="13"/>
  <c r="W157" i="13"/>
  <c r="X157" i="13"/>
  <c r="Y157" i="13"/>
  <c r="AE157" i="13"/>
  <c r="U158" i="13"/>
  <c r="V158" i="13"/>
  <c r="W158" i="13"/>
  <c r="X158" i="13"/>
  <c r="Y158" i="13"/>
  <c r="AE158" i="13"/>
  <c r="U159" i="13"/>
  <c r="V159" i="13"/>
  <c r="W159" i="13"/>
  <c r="X159" i="13"/>
  <c r="Y159" i="13"/>
  <c r="AE159" i="13"/>
  <c r="U160" i="13"/>
  <c r="V160" i="13"/>
  <c r="W160" i="13"/>
  <c r="X160" i="13"/>
  <c r="Y160" i="13"/>
  <c r="AE160" i="13"/>
  <c r="U161" i="13"/>
  <c r="V161" i="13"/>
  <c r="W161" i="13"/>
  <c r="X161" i="13"/>
  <c r="Y161" i="13"/>
  <c r="AE161" i="13"/>
  <c r="U162" i="13"/>
  <c r="V162" i="13"/>
  <c r="W162" i="13"/>
  <c r="X162" i="13"/>
  <c r="Y162" i="13"/>
  <c r="AE162" i="13"/>
  <c r="U163" i="13"/>
  <c r="V163" i="13"/>
  <c r="W163" i="13"/>
  <c r="X163" i="13"/>
  <c r="Y163" i="13"/>
  <c r="AE163" i="13"/>
  <c r="U164" i="13"/>
  <c r="V164" i="13"/>
  <c r="W164" i="13"/>
  <c r="X164" i="13"/>
  <c r="Y164" i="13"/>
  <c r="AE164" i="13"/>
  <c r="U165" i="13"/>
  <c r="V165" i="13"/>
  <c r="W165" i="13"/>
  <c r="X165" i="13"/>
  <c r="Y165" i="13"/>
  <c r="AE165" i="13"/>
  <c r="U166" i="13"/>
  <c r="V166" i="13"/>
  <c r="W166" i="13"/>
  <c r="X166" i="13"/>
  <c r="Y166" i="13"/>
  <c r="AE166" i="13"/>
  <c r="U167" i="13"/>
  <c r="V167" i="13"/>
  <c r="W167" i="13"/>
  <c r="X167" i="13"/>
  <c r="Y167" i="13"/>
  <c r="AE167" i="13"/>
  <c r="U168" i="13"/>
  <c r="V168" i="13"/>
  <c r="W168" i="13"/>
  <c r="X168" i="13"/>
  <c r="Y168" i="13"/>
  <c r="AE168" i="13"/>
  <c r="U169" i="13"/>
  <c r="V169" i="13"/>
  <c r="W169" i="13"/>
  <c r="X169" i="13"/>
  <c r="Y169" i="13"/>
  <c r="AE169" i="13"/>
  <c r="U170" i="13"/>
  <c r="V170" i="13"/>
  <c r="W170" i="13"/>
  <c r="X170" i="13"/>
  <c r="Y170" i="13"/>
  <c r="AE170" i="13"/>
  <c r="U171" i="13"/>
  <c r="V171" i="13"/>
  <c r="W171" i="13"/>
  <c r="X171" i="13"/>
  <c r="Y171" i="13"/>
  <c r="AE171" i="13"/>
  <c r="U172" i="13"/>
  <c r="V172" i="13"/>
  <c r="W172" i="13"/>
  <c r="X172" i="13"/>
  <c r="Y172" i="13"/>
  <c r="AE172" i="13"/>
  <c r="U173" i="13"/>
  <c r="V173" i="13"/>
  <c r="W173" i="13"/>
  <c r="X173" i="13"/>
  <c r="Y173" i="13"/>
  <c r="AE173" i="13"/>
  <c r="U174" i="13"/>
  <c r="V174" i="13"/>
  <c r="W174" i="13"/>
  <c r="X174" i="13"/>
  <c r="Y174" i="13"/>
  <c r="AE174" i="13"/>
  <c r="U175" i="13"/>
  <c r="V175" i="13"/>
  <c r="W175" i="13"/>
  <c r="X175" i="13"/>
  <c r="Y175" i="13"/>
  <c r="AE175" i="13"/>
  <c r="U176" i="13"/>
  <c r="V176" i="13"/>
  <c r="W176" i="13"/>
  <c r="X176" i="13"/>
  <c r="Y176" i="13"/>
  <c r="AE176" i="13"/>
  <c r="U177" i="13"/>
  <c r="V177" i="13"/>
  <c r="W177" i="13"/>
  <c r="X177" i="13"/>
  <c r="Y177" i="13"/>
  <c r="AE177" i="13"/>
  <c r="U178" i="13"/>
  <c r="V178" i="13"/>
  <c r="W178" i="13"/>
  <c r="X178" i="13"/>
  <c r="Y178" i="13"/>
  <c r="AE178" i="13"/>
  <c r="U179" i="13"/>
  <c r="V179" i="13"/>
  <c r="W179" i="13"/>
  <c r="X179" i="13"/>
  <c r="Y179" i="13"/>
  <c r="AE179" i="13"/>
  <c r="U180" i="13"/>
  <c r="V180" i="13"/>
  <c r="W180" i="13"/>
  <c r="X180" i="13"/>
  <c r="Y180" i="13"/>
  <c r="AE180" i="13"/>
  <c r="U181" i="13"/>
  <c r="V181" i="13"/>
  <c r="W181" i="13"/>
  <c r="X181" i="13"/>
  <c r="Y181" i="13"/>
  <c r="AE181" i="13"/>
  <c r="U182" i="13"/>
  <c r="V182" i="13"/>
  <c r="W182" i="13"/>
  <c r="X182" i="13"/>
  <c r="Y182" i="13"/>
  <c r="AE182" i="13"/>
  <c r="U183" i="13"/>
  <c r="V183" i="13"/>
  <c r="W183" i="13"/>
  <c r="X183" i="13"/>
  <c r="Y183" i="13"/>
  <c r="AE183" i="13"/>
  <c r="U184" i="13"/>
  <c r="V184" i="13"/>
  <c r="W184" i="13"/>
  <c r="X184" i="13"/>
  <c r="Y184" i="13"/>
  <c r="AE184" i="13"/>
  <c r="U185" i="13"/>
  <c r="V185" i="13"/>
  <c r="W185" i="13"/>
  <c r="X185" i="13"/>
  <c r="Y185" i="13"/>
  <c r="AE185" i="13"/>
  <c r="U186" i="13"/>
  <c r="V186" i="13"/>
  <c r="W186" i="13"/>
  <c r="X186" i="13"/>
  <c r="Y186" i="13"/>
  <c r="AE186" i="13"/>
  <c r="U187" i="13"/>
  <c r="V187" i="13"/>
  <c r="W187" i="13"/>
  <c r="X187" i="13"/>
  <c r="Y187" i="13"/>
  <c r="AE187" i="13"/>
  <c r="U188" i="13"/>
  <c r="V188" i="13"/>
  <c r="W188" i="13"/>
  <c r="X188" i="13"/>
  <c r="Y188" i="13"/>
  <c r="AE188" i="13"/>
  <c r="U189" i="13"/>
  <c r="V189" i="13"/>
  <c r="W189" i="13"/>
  <c r="X189" i="13"/>
  <c r="Y189" i="13"/>
  <c r="AE189" i="13"/>
  <c r="U190" i="13"/>
  <c r="V190" i="13"/>
  <c r="W190" i="13"/>
  <c r="X190" i="13"/>
  <c r="Y190" i="13"/>
  <c r="AE190" i="13"/>
  <c r="U191" i="13"/>
  <c r="V191" i="13"/>
  <c r="W191" i="13"/>
  <c r="X191" i="13"/>
  <c r="Y191" i="13"/>
  <c r="AE191" i="13"/>
  <c r="U192" i="13"/>
  <c r="V192" i="13"/>
  <c r="W192" i="13"/>
  <c r="X192" i="13"/>
  <c r="Y192" i="13"/>
  <c r="AE192" i="13"/>
  <c r="U193" i="13"/>
  <c r="V193" i="13"/>
  <c r="W193" i="13"/>
  <c r="X193" i="13"/>
  <c r="Y193" i="13"/>
  <c r="AE193" i="13"/>
  <c r="U194" i="13"/>
  <c r="V194" i="13"/>
  <c r="W194" i="13"/>
  <c r="X194" i="13"/>
  <c r="Y194" i="13"/>
  <c r="AE194" i="13"/>
  <c r="U195" i="13"/>
  <c r="V195" i="13"/>
  <c r="W195" i="13"/>
  <c r="X195" i="13"/>
  <c r="Y195" i="13"/>
  <c r="AE195" i="13"/>
  <c r="U196" i="13"/>
  <c r="V196" i="13"/>
  <c r="W196" i="13"/>
  <c r="X196" i="13"/>
  <c r="Y196" i="13"/>
  <c r="AE196" i="13"/>
  <c r="U197" i="13"/>
  <c r="V197" i="13"/>
  <c r="W197" i="13"/>
  <c r="X197" i="13"/>
  <c r="Y197" i="13"/>
  <c r="AE197" i="13"/>
  <c r="U198" i="13"/>
  <c r="V198" i="13"/>
  <c r="W198" i="13"/>
  <c r="X198" i="13"/>
  <c r="Y198" i="13"/>
  <c r="AE198" i="13"/>
  <c r="U199" i="13"/>
  <c r="V199" i="13"/>
  <c r="W199" i="13"/>
  <c r="X199" i="13"/>
  <c r="Y199" i="13"/>
  <c r="AE199" i="13"/>
  <c r="U200" i="13"/>
  <c r="V200" i="13"/>
  <c r="W200" i="13"/>
  <c r="X200" i="13"/>
  <c r="Y200" i="13"/>
  <c r="AE200" i="13"/>
  <c r="U201" i="13"/>
  <c r="V201" i="13"/>
  <c r="W201" i="13"/>
  <c r="X201" i="13"/>
  <c r="Y201" i="13"/>
  <c r="AE201" i="13"/>
  <c r="U202" i="13"/>
  <c r="V202" i="13"/>
  <c r="W202" i="13"/>
  <c r="X202" i="13"/>
  <c r="Y202" i="13"/>
  <c r="AE202" i="13"/>
  <c r="U203" i="13"/>
  <c r="V203" i="13"/>
  <c r="W203" i="13"/>
  <c r="X203" i="13"/>
  <c r="Y203" i="13"/>
  <c r="AE203" i="13"/>
  <c r="U204" i="13"/>
  <c r="V204" i="13"/>
  <c r="W204" i="13"/>
  <c r="X204" i="13"/>
  <c r="Y204" i="13"/>
  <c r="AE204" i="13"/>
  <c r="U205" i="13"/>
  <c r="V205" i="13"/>
  <c r="W205" i="13"/>
  <c r="X205" i="13"/>
  <c r="Y205" i="13"/>
  <c r="AE205" i="13"/>
  <c r="U206" i="13"/>
  <c r="V206" i="13"/>
  <c r="W206" i="13"/>
  <c r="X206" i="13"/>
  <c r="Y206" i="13"/>
  <c r="AE206" i="13"/>
  <c r="U207" i="13"/>
  <c r="V207" i="13"/>
  <c r="W207" i="13"/>
  <c r="X207" i="13"/>
  <c r="Y207" i="13"/>
  <c r="AE207" i="13"/>
  <c r="U208" i="13"/>
  <c r="V208" i="13"/>
  <c r="W208" i="13"/>
  <c r="X208" i="13"/>
  <c r="Y208" i="13"/>
  <c r="AE208" i="13"/>
  <c r="U209" i="13"/>
  <c r="V209" i="13"/>
  <c r="W209" i="13"/>
  <c r="X209" i="13"/>
  <c r="Y209" i="13"/>
  <c r="AE209" i="13"/>
  <c r="U210" i="13"/>
  <c r="V210" i="13"/>
  <c r="W210" i="13"/>
  <c r="X210" i="13"/>
  <c r="Y210" i="13"/>
  <c r="AE210" i="13"/>
  <c r="U211" i="13"/>
  <c r="V211" i="13"/>
  <c r="W211" i="13"/>
  <c r="X211" i="13"/>
  <c r="Y211" i="13"/>
  <c r="AE211" i="13"/>
  <c r="U212" i="13"/>
  <c r="V212" i="13"/>
  <c r="W212" i="13"/>
  <c r="X212" i="13"/>
  <c r="Y212" i="13"/>
  <c r="AE212" i="13"/>
  <c r="U213" i="13"/>
  <c r="V213" i="13"/>
  <c r="W213" i="13"/>
  <c r="X213" i="13"/>
  <c r="Y213" i="13"/>
  <c r="AE213" i="13"/>
  <c r="H34" i="1" l="1"/>
  <c r="C25" i="1" l="1"/>
  <c r="AE3" i="17"/>
  <c r="AE4" i="17"/>
  <c r="AE5" i="17"/>
  <c r="AE6" i="17"/>
  <c r="AE7" i="17"/>
  <c r="AE8" i="17"/>
  <c r="AE9" i="17"/>
  <c r="AE10" i="17"/>
  <c r="AE11" i="17"/>
  <c r="AE12" i="17"/>
  <c r="AE13" i="17"/>
  <c r="AE14" i="17"/>
  <c r="AE15" i="17"/>
  <c r="AE16" i="17"/>
  <c r="AE17" i="17"/>
  <c r="AE18" i="17"/>
  <c r="AE19" i="17"/>
  <c r="AE20" i="17"/>
  <c r="AE21" i="17"/>
  <c r="AE22" i="17"/>
  <c r="AE23" i="17"/>
  <c r="AE24" i="17"/>
  <c r="AE25" i="17"/>
  <c r="AE26" i="17"/>
  <c r="AE27" i="17"/>
  <c r="AE28" i="17"/>
  <c r="AE29" i="17"/>
  <c r="AE30" i="17"/>
  <c r="AE31" i="17"/>
  <c r="AE32" i="17"/>
  <c r="AE33" i="17"/>
  <c r="AE34" i="17"/>
  <c r="AE35" i="17"/>
  <c r="AE36" i="17"/>
  <c r="AE37" i="17"/>
  <c r="AE38" i="17"/>
  <c r="AE39" i="17"/>
  <c r="AE40" i="17"/>
  <c r="AE41" i="17"/>
  <c r="AE42" i="17"/>
  <c r="AE43" i="17"/>
  <c r="AE44" i="17"/>
  <c r="AE45" i="17"/>
  <c r="AE46" i="17"/>
  <c r="AE47" i="17"/>
  <c r="AE48" i="17"/>
  <c r="AE49" i="17"/>
  <c r="AE50" i="17"/>
  <c r="AE51" i="17"/>
  <c r="AE52" i="17"/>
  <c r="AE53" i="17"/>
  <c r="AE54" i="17"/>
  <c r="AE55" i="17"/>
  <c r="AE56" i="17"/>
  <c r="AE57" i="17"/>
  <c r="AE58" i="17"/>
  <c r="AE59" i="17"/>
  <c r="AE60" i="17"/>
  <c r="AE61" i="17"/>
  <c r="AE62" i="17"/>
  <c r="AE63" i="17"/>
  <c r="AE64" i="17"/>
  <c r="AE65" i="17"/>
  <c r="AE66" i="17"/>
  <c r="AE67" i="17"/>
  <c r="AE68" i="17"/>
  <c r="AE69" i="17"/>
  <c r="AE70" i="17"/>
  <c r="AE71" i="17"/>
  <c r="AE72" i="17"/>
  <c r="AE73" i="17"/>
  <c r="AE74" i="17"/>
  <c r="AE75" i="17"/>
  <c r="AE76" i="17"/>
  <c r="AE77" i="17"/>
  <c r="AE78" i="17"/>
  <c r="AE79" i="17"/>
  <c r="AE80" i="17"/>
  <c r="AE81" i="17"/>
  <c r="AE82" i="17"/>
  <c r="AE83" i="17"/>
  <c r="AE84" i="17"/>
  <c r="AE85" i="17"/>
  <c r="AE86" i="17"/>
  <c r="AE87" i="17"/>
  <c r="AE88" i="17"/>
  <c r="AE89" i="17"/>
  <c r="AE90" i="17"/>
  <c r="AE91" i="17"/>
  <c r="AE92" i="17"/>
  <c r="AE93" i="17"/>
  <c r="AE94" i="17"/>
  <c r="AE95" i="17"/>
  <c r="AE96" i="17"/>
  <c r="AE97" i="17"/>
  <c r="AE98" i="17"/>
  <c r="AE99" i="17"/>
  <c r="AE100" i="17"/>
  <c r="AE101" i="17"/>
  <c r="AE102" i="17"/>
  <c r="F25" i="1" s="1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18" i="17"/>
  <c r="AE119" i="17"/>
  <c r="AE120" i="17"/>
  <c r="AE121" i="17"/>
  <c r="AE122" i="17"/>
  <c r="AE123" i="17"/>
  <c r="AE124" i="17"/>
  <c r="AE125" i="17"/>
  <c r="AE126" i="17"/>
  <c r="AE127" i="17"/>
  <c r="AE128" i="17"/>
  <c r="AE129" i="17"/>
  <c r="AE130" i="17"/>
  <c r="AE131" i="17"/>
  <c r="AE132" i="17"/>
  <c r="AE133" i="17"/>
  <c r="AE134" i="17"/>
  <c r="AE135" i="17"/>
  <c r="AE136" i="17"/>
  <c r="AE137" i="17"/>
  <c r="AE138" i="17"/>
  <c r="AE139" i="17"/>
  <c r="AE140" i="17"/>
  <c r="AE141" i="17"/>
  <c r="AE142" i="17"/>
  <c r="AE143" i="17"/>
  <c r="AE144" i="17"/>
  <c r="AE145" i="17"/>
  <c r="AE146" i="17"/>
  <c r="AE147" i="17"/>
  <c r="AE148" i="17"/>
  <c r="AE149" i="17"/>
  <c r="AE150" i="17"/>
  <c r="AE151" i="17"/>
  <c r="AE152" i="17"/>
  <c r="AE153" i="17"/>
  <c r="AE154" i="17"/>
  <c r="AE155" i="17"/>
  <c r="AE156" i="17"/>
  <c r="AE157" i="17"/>
  <c r="AE158" i="17"/>
  <c r="AE159" i="17"/>
  <c r="AE160" i="17"/>
  <c r="AE161" i="17"/>
  <c r="AE162" i="17"/>
  <c r="AE163" i="17"/>
  <c r="AE164" i="17"/>
  <c r="AE165" i="17"/>
  <c r="AE166" i="17"/>
  <c r="AE167" i="17"/>
  <c r="AE168" i="17"/>
  <c r="AE169" i="17"/>
  <c r="AE170" i="17"/>
  <c r="AE171" i="17"/>
  <c r="AE172" i="17"/>
  <c r="AE173" i="17"/>
  <c r="AE174" i="17"/>
  <c r="AE175" i="17"/>
  <c r="AE176" i="17"/>
  <c r="AE177" i="17"/>
  <c r="AE178" i="17"/>
  <c r="AE179" i="17"/>
  <c r="AE180" i="17"/>
  <c r="AE181" i="17"/>
  <c r="AE182" i="17"/>
  <c r="AE183" i="17"/>
  <c r="AE184" i="17"/>
  <c r="AE185" i="17"/>
  <c r="AE186" i="17"/>
  <c r="AE187" i="17"/>
  <c r="AE188" i="17"/>
  <c r="AE189" i="17"/>
  <c r="AE190" i="17"/>
  <c r="AE191" i="17"/>
  <c r="AE192" i="17"/>
  <c r="AE193" i="17"/>
  <c r="AE194" i="17"/>
  <c r="AE195" i="17"/>
  <c r="AE196" i="17"/>
  <c r="AE197" i="17"/>
  <c r="AE198" i="17"/>
  <c r="AE199" i="17"/>
  <c r="AE200" i="17"/>
  <c r="AE201" i="17"/>
  <c r="AE202" i="17"/>
  <c r="AE203" i="17"/>
  <c r="AE204" i="17"/>
  <c r="AE205" i="17"/>
  <c r="AE206" i="17"/>
  <c r="AE207" i="17"/>
  <c r="AE208" i="17"/>
  <c r="AE209" i="17"/>
  <c r="AE210" i="17"/>
  <c r="AE211" i="17"/>
  <c r="AE212" i="17"/>
  <c r="AE213" i="17"/>
  <c r="AE2" i="17"/>
  <c r="AE3" i="16"/>
  <c r="AE4" i="16"/>
  <c r="AE5" i="16"/>
  <c r="AE6" i="16"/>
  <c r="AE7" i="16"/>
  <c r="AE8" i="16"/>
  <c r="AE9" i="16"/>
  <c r="AE10" i="16"/>
  <c r="AE11" i="16"/>
  <c r="AE12" i="16"/>
  <c r="AE13" i="16"/>
  <c r="AE14" i="16"/>
  <c r="AE15" i="16"/>
  <c r="AE16" i="16"/>
  <c r="AE17" i="16"/>
  <c r="AE18" i="16"/>
  <c r="AE19" i="16"/>
  <c r="AE20" i="16"/>
  <c r="AE21" i="16"/>
  <c r="AE22" i="16"/>
  <c r="AE23" i="16"/>
  <c r="AE24" i="16"/>
  <c r="AE25" i="16"/>
  <c r="AE26" i="16"/>
  <c r="AE27" i="16"/>
  <c r="AE28" i="16"/>
  <c r="AE29" i="16"/>
  <c r="AE30" i="16"/>
  <c r="AE31" i="16"/>
  <c r="AE32" i="16"/>
  <c r="AE33" i="16"/>
  <c r="AE34" i="16"/>
  <c r="AE35" i="16"/>
  <c r="AE36" i="16"/>
  <c r="AE37" i="16"/>
  <c r="AE38" i="16"/>
  <c r="AE39" i="16"/>
  <c r="AE40" i="16"/>
  <c r="AE41" i="16"/>
  <c r="AE42" i="16"/>
  <c r="AE43" i="16"/>
  <c r="AE44" i="16"/>
  <c r="AE45" i="16"/>
  <c r="AE46" i="16"/>
  <c r="AE47" i="16"/>
  <c r="AE48" i="16"/>
  <c r="AE49" i="16"/>
  <c r="AE50" i="16"/>
  <c r="AE51" i="16"/>
  <c r="AE52" i="16"/>
  <c r="AE53" i="16"/>
  <c r="AE54" i="16"/>
  <c r="AE55" i="16"/>
  <c r="AE56" i="16"/>
  <c r="AE57" i="16"/>
  <c r="AE58" i="16"/>
  <c r="AE59" i="16"/>
  <c r="AE60" i="16"/>
  <c r="AE61" i="16"/>
  <c r="AE62" i="16"/>
  <c r="AE63" i="16"/>
  <c r="AE64" i="16"/>
  <c r="AE65" i="16"/>
  <c r="AE66" i="16"/>
  <c r="AE67" i="16"/>
  <c r="AE68" i="16"/>
  <c r="AE69" i="16"/>
  <c r="AE70" i="16"/>
  <c r="AE71" i="16"/>
  <c r="AE72" i="16"/>
  <c r="AE73" i="16"/>
  <c r="AE74" i="16"/>
  <c r="AE75" i="16"/>
  <c r="AE76" i="16"/>
  <c r="AE77" i="16"/>
  <c r="AE78" i="16"/>
  <c r="AE79" i="16"/>
  <c r="AE80" i="16"/>
  <c r="AE81" i="16"/>
  <c r="AE82" i="16"/>
  <c r="AE83" i="16"/>
  <c r="AE84" i="16"/>
  <c r="AE85" i="16"/>
  <c r="AE86" i="16"/>
  <c r="AE87" i="16"/>
  <c r="AE88" i="16"/>
  <c r="AE89" i="16"/>
  <c r="AE90" i="16"/>
  <c r="AE91" i="16"/>
  <c r="AE92" i="16"/>
  <c r="AE93" i="16"/>
  <c r="AE94" i="16"/>
  <c r="AE95" i="16"/>
  <c r="AE96" i="16"/>
  <c r="AE97" i="16"/>
  <c r="AE98" i="16"/>
  <c r="AE99" i="16"/>
  <c r="AE100" i="16"/>
  <c r="AE101" i="16"/>
  <c r="AE102" i="16"/>
  <c r="AE103" i="16"/>
  <c r="AE104" i="16"/>
  <c r="AE105" i="16"/>
  <c r="AE106" i="16"/>
  <c r="AE107" i="16"/>
  <c r="AE108" i="16"/>
  <c r="AE109" i="16"/>
  <c r="AE110" i="16"/>
  <c r="AE111" i="16"/>
  <c r="AE112" i="16"/>
  <c r="AE113" i="16"/>
  <c r="AE114" i="16"/>
  <c r="AE115" i="16"/>
  <c r="AE116" i="16"/>
  <c r="AE117" i="16"/>
  <c r="AE118" i="16"/>
  <c r="AE119" i="16"/>
  <c r="AE120" i="16"/>
  <c r="AE121" i="16"/>
  <c r="AE122" i="16"/>
  <c r="AE123" i="16"/>
  <c r="AE124" i="16"/>
  <c r="AE125" i="16"/>
  <c r="AE126" i="16"/>
  <c r="AE127" i="16"/>
  <c r="AE128" i="16"/>
  <c r="AE129" i="16"/>
  <c r="AE130" i="16"/>
  <c r="AE131" i="16"/>
  <c r="AE132" i="16"/>
  <c r="AE133" i="16"/>
  <c r="AE134" i="16"/>
  <c r="AE135" i="16"/>
  <c r="AE136" i="16"/>
  <c r="AE137" i="16"/>
  <c r="AE138" i="16"/>
  <c r="AE139" i="16"/>
  <c r="AE140" i="16"/>
  <c r="AE141" i="16"/>
  <c r="AE142" i="16"/>
  <c r="AE143" i="16"/>
  <c r="AE144" i="16"/>
  <c r="AE145" i="16"/>
  <c r="AE146" i="16"/>
  <c r="AE147" i="16"/>
  <c r="AE148" i="16"/>
  <c r="AE149" i="16"/>
  <c r="AE150" i="16"/>
  <c r="AE151" i="16"/>
  <c r="AE152" i="16"/>
  <c r="AE153" i="16"/>
  <c r="AE154" i="16"/>
  <c r="AE155" i="16"/>
  <c r="AE156" i="16"/>
  <c r="AE157" i="16"/>
  <c r="AE158" i="16"/>
  <c r="AE159" i="16"/>
  <c r="AE160" i="16"/>
  <c r="AE161" i="16"/>
  <c r="AE162" i="16"/>
  <c r="AE163" i="16"/>
  <c r="AE164" i="16"/>
  <c r="AE165" i="16"/>
  <c r="AE166" i="16"/>
  <c r="AE167" i="16"/>
  <c r="AE168" i="16"/>
  <c r="AE169" i="16"/>
  <c r="AE170" i="16"/>
  <c r="AE171" i="16"/>
  <c r="AE172" i="16"/>
  <c r="AE173" i="16"/>
  <c r="AE174" i="16"/>
  <c r="AE175" i="16"/>
  <c r="AE176" i="16"/>
  <c r="AE177" i="16"/>
  <c r="AE178" i="16"/>
  <c r="AE179" i="16"/>
  <c r="AE180" i="16"/>
  <c r="AE181" i="16"/>
  <c r="AE182" i="16"/>
  <c r="AE183" i="16"/>
  <c r="AE184" i="16"/>
  <c r="AE185" i="16"/>
  <c r="AE186" i="16"/>
  <c r="AE187" i="16"/>
  <c r="AE188" i="16"/>
  <c r="AE189" i="16"/>
  <c r="AE190" i="16"/>
  <c r="AE191" i="16"/>
  <c r="AE192" i="16"/>
  <c r="AE193" i="16"/>
  <c r="AE194" i="16"/>
  <c r="AE195" i="16"/>
  <c r="AE196" i="16"/>
  <c r="AE197" i="16"/>
  <c r="AE198" i="16"/>
  <c r="AE199" i="16"/>
  <c r="AE200" i="16"/>
  <c r="AE201" i="16"/>
  <c r="AE202" i="16"/>
  <c r="AE203" i="16"/>
  <c r="AE204" i="16"/>
  <c r="AE205" i="16"/>
  <c r="AE206" i="16"/>
  <c r="AE207" i="16"/>
  <c r="AE208" i="16"/>
  <c r="AE209" i="16"/>
  <c r="AE210" i="16"/>
  <c r="AE211" i="16"/>
  <c r="AE212" i="16"/>
  <c r="AE213" i="16"/>
  <c r="AE2" i="16"/>
  <c r="AE3" i="15"/>
  <c r="AE4" i="15"/>
  <c r="AE5" i="15"/>
  <c r="AE6" i="15"/>
  <c r="AE7" i="15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23" i="15"/>
  <c r="AE24" i="15"/>
  <c r="AE25" i="15"/>
  <c r="AE26" i="15"/>
  <c r="AE27" i="15"/>
  <c r="AE28" i="15"/>
  <c r="AE29" i="15"/>
  <c r="AE30" i="15"/>
  <c r="AE31" i="15"/>
  <c r="AE32" i="15"/>
  <c r="AE33" i="15"/>
  <c r="AE34" i="15"/>
  <c r="AE35" i="15"/>
  <c r="AE36" i="15"/>
  <c r="AE37" i="15"/>
  <c r="AE38" i="15"/>
  <c r="AE39" i="15"/>
  <c r="AE40" i="15"/>
  <c r="AE41" i="15"/>
  <c r="AE42" i="15"/>
  <c r="AE43" i="15"/>
  <c r="AE44" i="15"/>
  <c r="AE45" i="15"/>
  <c r="AE46" i="15"/>
  <c r="AE47" i="15"/>
  <c r="AE48" i="15"/>
  <c r="AE49" i="15"/>
  <c r="AE50" i="15"/>
  <c r="AE51" i="15"/>
  <c r="AE52" i="15"/>
  <c r="AE53" i="15"/>
  <c r="AE54" i="15"/>
  <c r="AE55" i="15"/>
  <c r="AE56" i="15"/>
  <c r="AE57" i="15"/>
  <c r="AE58" i="15"/>
  <c r="AE59" i="15"/>
  <c r="AE60" i="15"/>
  <c r="AE61" i="15"/>
  <c r="AE62" i="15"/>
  <c r="AE63" i="15"/>
  <c r="AE64" i="15"/>
  <c r="AE65" i="15"/>
  <c r="AE66" i="15"/>
  <c r="AE67" i="15"/>
  <c r="AE68" i="15"/>
  <c r="AE69" i="15"/>
  <c r="AE70" i="15"/>
  <c r="AE71" i="15"/>
  <c r="AE72" i="15"/>
  <c r="AE73" i="15"/>
  <c r="AE74" i="15"/>
  <c r="AE75" i="15"/>
  <c r="AE76" i="15"/>
  <c r="AE77" i="15"/>
  <c r="AE78" i="15"/>
  <c r="AE79" i="15"/>
  <c r="AE80" i="15"/>
  <c r="AE81" i="15"/>
  <c r="AE82" i="15"/>
  <c r="AE83" i="15"/>
  <c r="AE84" i="15"/>
  <c r="AE85" i="15"/>
  <c r="AE86" i="15"/>
  <c r="AE87" i="15"/>
  <c r="AE88" i="15"/>
  <c r="AE89" i="15"/>
  <c r="AE90" i="15"/>
  <c r="AE91" i="15"/>
  <c r="AE92" i="15"/>
  <c r="AE93" i="15"/>
  <c r="AE94" i="15"/>
  <c r="AE95" i="15"/>
  <c r="AE96" i="15"/>
  <c r="AE97" i="15"/>
  <c r="AE98" i="15"/>
  <c r="AE99" i="15"/>
  <c r="AE100" i="15"/>
  <c r="AE101" i="15"/>
  <c r="AE102" i="15"/>
  <c r="D25" i="1" s="1"/>
  <c r="AE103" i="15"/>
  <c r="AE104" i="15"/>
  <c r="AE105" i="15"/>
  <c r="AE106" i="15"/>
  <c r="AE107" i="15"/>
  <c r="AE108" i="15"/>
  <c r="AE109" i="15"/>
  <c r="AE110" i="15"/>
  <c r="AE111" i="15"/>
  <c r="AE112" i="15"/>
  <c r="AE113" i="15"/>
  <c r="AE114" i="15"/>
  <c r="AE115" i="15"/>
  <c r="AE116" i="15"/>
  <c r="AE117" i="15"/>
  <c r="AE118" i="15"/>
  <c r="AE119" i="15"/>
  <c r="AE120" i="15"/>
  <c r="AE121" i="15"/>
  <c r="AE122" i="15"/>
  <c r="AE123" i="15"/>
  <c r="AE124" i="15"/>
  <c r="AE125" i="15"/>
  <c r="AE126" i="15"/>
  <c r="AE127" i="15"/>
  <c r="AE128" i="15"/>
  <c r="AE129" i="15"/>
  <c r="AE130" i="15"/>
  <c r="AE131" i="15"/>
  <c r="AE132" i="15"/>
  <c r="AE133" i="15"/>
  <c r="AE134" i="15"/>
  <c r="AE135" i="15"/>
  <c r="AE136" i="15"/>
  <c r="AE137" i="15"/>
  <c r="AE138" i="15"/>
  <c r="AE139" i="15"/>
  <c r="AE140" i="15"/>
  <c r="AE141" i="15"/>
  <c r="AE142" i="15"/>
  <c r="AE143" i="15"/>
  <c r="AE144" i="15"/>
  <c r="AE145" i="15"/>
  <c r="AE146" i="15"/>
  <c r="AE147" i="15"/>
  <c r="AE148" i="15"/>
  <c r="AE149" i="15"/>
  <c r="AE150" i="15"/>
  <c r="AE151" i="15"/>
  <c r="AE152" i="15"/>
  <c r="AE153" i="15"/>
  <c r="AE154" i="15"/>
  <c r="AE155" i="15"/>
  <c r="AE156" i="15"/>
  <c r="AE157" i="15"/>
  <c r="AE158" i="15"/>
  <c r="AE159" i="15"/>
  <c r="AE160" i="15"/>
  <c r="AE161" i="15"/>
  <c r="AE162" i="15"/>
  <c r="AE163" i="15"/>
  <c r="AE164" i="15"/>
  <c r="AE165" i="15"/>
  <c r="AE166" i="15"/>
  <c r="AE167" i="15"/>
  <c r="AE168" i="15"/>
  <c r="AE169" i="15"/>
  <c r="AE170" i="15"/>
  <c r="AE171" i="15"/>
  <c r="AE172" i="15"/>
  <c r="AE173" i="15"/>
  <c r="AE174" i="15"/>
  <c r="AE175" i="15"/>
  <c r="AE176" i="15"/>
  <c r="AE177" i="15"/>
  <c r="AE178" i="15"/>
  <c r="AE179" i="15"/>
  <c r="AE180" i="15"/>
  <c r="AE181" i="15"/>
  <c r="AE182" i="15"/>
  <c r="AE183" i="15"/>
  <c r="AE184" i="15"/>
  <c r="AE185" i="15"/>
  <c r="AE186" i="15"/>
  <c r="AE187" i="15"/>
  <c r="AE188" i="15"/>
  <c r="AE189" i="15"/>
  <c r="AE190" i="15"/>
  <c r="AE191" i="15"/>
  <c r="AE192" i="15"/>
  <c r="AE193" i="15"/>
  <c r="AE194" i="15"/>
  <c r="AE195" i="15"/>
  <c r="AE196" i="15"/>
  <c r="AE197" i="15"/>
  <c r="AE198" i="15"/>
  <c r="AE199" i="15"/>
  <c r="AE200" i="15"/>
  <c r="AE201" i="15"/>
  <c r="AE202" i="15"/>
  <c r="AE203" i="15"/>
  <c r="AE204" i="15"/>
  <c r="AE205" i="15"/>
  <c r="AE206" i="15"/>
  <c r="AE207" i="15"/>
  <c r="AE208" i="15"/>
  <c r="AE209" i="15"/>
  <c r="AE210" i="15"/>
  <c r="AE211" i="15"/>
  <c r="AE212" i="15"/>
  <c r="AE213" i="15"/>
  <c r="AE2" i="15"/>
  <c r="E25" i="1" l="1"/>
  <c r="H25" i="1"/>
  <c r="F32" i="1"/>
  <c r="E32" i="1"/>
  <c r="D32" i="1"/>
  <c r="C32" i="1"/>
  <c r="J32" i="1" l="1"/>
  <c r="H32" i="1"/>
  <c r="G32" i="1"/>
  <c r="F19" i="1" l="1"/>
  <c r="F18" i="1"/>
  <c r="F17" i="1"/>
  <c r="E19" i="1"/>
  <c r="E18" i="1"/>
  <c r="E17" i="1"/>
  <c r="D19" i="1"/>
  <c r="D18" i="1"/>
  <c r="D17" i="1"/>
  <c r="C19" i="1"/>
  <c r="C18" i="1"/>
  <c r="C17" i="1"/>
  <c r="H19" i="1" l="1"/>
  <c r="H17" i="1"/>
  <c r="H18" i="1"/>
  <c r="H16" i="1"/>
  <c r="F31" i="1" l="1"/>
  <c r="E31" i="1"/>
  <c r="D31" i="1"/>
  <c r="C31" i="1"/>
  <c r="J31" i="1" l="1"/>
  <c r="G31" i="1"/>
  <c r="F29" i="1"/>
  <c r="F28" i="1"/>
  <c r="F27" i="1"/>
  <c r="E29" i="1"/>
  <c r="E28" i="1"/>
  <c r="E27" i="1"/>
  <c r="F15" i="1"/>
  <c r="F14" i="1"/>
  <c r="F13" i="1"/>
  <c r="F12" i="1"/>
  <c r="F11" i="1"/>
  <c r="F10" i="1"/>
  <c r="E15" i="1"/>
  <c r="E14" i="1"/>
  <c r="E13" i="1"/>
  <c r="E12" i="1"/>
  <c r="E11" i="1"/>
  <c r="E10" i="1"/>
  <c r="D29" i="1"/>
  <c r="D28" i="1"/>
  <c r="D27" i="1"/>
  <c r="D15" i="1"/>
  <c r="D14" i="1"/>
  <c r="D13" i="1"/>
  <c r="D12" i="1"/>
  <c r="D11" i="1"/>
  <c r="D10" i="1"/>
  <c r="C29" i="1"/>
  <c r="H29" i="1" s="1"/>
  <c r="C28" i="1"/>
  <c r="C27" i="1"/>
  <c r="H27" i="1" s="1"/>
  <c r="H28" i="1" l="1"/>
  <c r="J28" i="1"/>
  <c r="G28" i="1"/>
  <c r="J27" i="1"/>
  <c r="G27" i="1"/>
  <c r="J29" i="1"/>
  <c r="G29" i="1"/>
  <c r="U3" i="17"/>
  <c r="V3" i="17"/>
  <c r="W3" i="17"/>
  <c r="X3" i="17"/>
  <c r="Y3" i="17"/>
  <c r="U4" i="17"/>
  <c r="V4" i="17"/>
  <c r="W4" i="17"/>
  <c r="X4" i="17"/>
  <c r="Y4" i="17"/>
  <c r="U5" i="17"/>
  <c r="V5" i="17"/>
  <c r="W5" i="17"/>
  <c r="X5" i="17"/>
  <c r="Y5" i="17"/>
  <c r="U6" i="17"/>
  <c r="V6" i="17"/>
  <c r="W6" i="17"/>
  <c r="X6" i="17"/>
  <c r="Y6" i="17"/>
  <c r="U7" i="17"/>
  <c r="V7" i="17"/>
  <c r="W7" i="17"/>
  <c r="X7" i="17"/>
  <c r="Y7" i="17"/>
  <c r="U8" i="17"/>
  <c r="V8" i="17"/>
  <c r="W8" i="17"/>
  <c r="X8" i="17"/>
  <c r="Y8" i="17"/>
  <c r="U9" i="17"/>
  <c r="V9" i="17"/>
  <c r="W9" i="17"/>
  <c r="X9" i="17"/>
  <c r="Y9" i="17"/>
  <c r="U10" i="17"/>
  <c r="V10" i="17"/>
  <c r="W10" i="17"/>
  <c r="X10" i="17"/>
  <c r="Y10" i="17"/>
  <c r="U11" i="17"/>
  <c r="V11" i="17"/>
  <c r="W11" i="17"/>
  <c r="X11" i="17"/>
  <c r="Y11" i="17"/>
  <c r="U12" i="17"/>
  <c r="V12" i="17"/>
  <c r="W12" i="17"/>
  <c r="X12" i="17"/>
  <c r="Y12" i="17"/>
  <c r="U13" i="17"/>
  <c r="V13" i="17"/>
  <c r="W13" i="17"/>
  <c r="X13" i="17"/>
  <c r="Y13" i="17"/>
  <c r="U14" i="17"/>
  <c r="V14" i="17"/>
  <c r="W14" i="17"/>
  <c r="X14" i="17"/>
  <c r="Y14" i="17"/>
  <c r="U15" i="17"/>
  <c r="V15" i="17"/>
  <c r="W15" i="17"/>
  <c r="X15" i="17"/>
  <c r="Y15" i="17"/>
  <c r="U16" i="17"/>
  <c r="V16" i="17"/>
  <c r="W16" i="17"/>
  <c r="X16" i="17"/>
  <c r="Y16" i="17"/>
  <c r="U17" i="17"/>
  <c r="V17" i="17"/>
  <c r="W17" i="17"/>
  <c r="X17" i="17"/>
  <c r="Y17" i="17"/>
  <c r="U18" i="17"/>
  <c r="V18" i="17"/>
  <c r="W18" i="17"/>
  <c r="X18" i="17"/>
  <c r="Y18" i="17"/>
  <c r="U19" i="17"/>
  <c r="V19" i="17"/>
  <c r="W19" i="17"/>
  <c r="X19" i="17"/>
  <c r="Y19" i="17"/>
  <c r="U20" i="17"/>
  <c r="V20" i="17"/>
  <c r="W20" i="17"/>
  <c r="X20" i="17"/>
  <c r="Y20" i="17"/>
  <c r="U21" i="17"/>
  <c r="V21" i="17"/>
  <c r="W21" i="17"/>
  <c r="X21" i="17"/>
  <c r="Y21" i="17"/>
  <c r="U22" i="17"/>
  <c r="V22" i="17"/>
  <c r="W22" i="17"/>
  <c r="X22" i="17"/>
  <c r="Y22" i="17"/>
  <c r="U23" i="17"/>
  <c r="V23" i="17"/>
  <c r="W23" i="17"/>
  <c r="X23" i="17"/>
  <c r="Y23" i="17"/>
  <c r="U24" i="17"/>
  <c r="V24" i="17"/>
  <c r="W24" i="17"/>
  <c r="X24" i="17"/>
  <c r="Y24" i="17"/>
  <c r="U25" i="17"/>
  <c r="V25" i="17"/>
  <c r="W25" i="17"/>
  <c r="X25" i="17"/>
  <c r="Y25" i="17"/>
  <c r="U26" i="17"/>
  <c r="V26" i="17"/>
  <c r="W26" i="17"/>
  <c r="X26" i="17"/>
  <c r="Y26" i="17"/>
  <c r="U27" i="17"/>
  <c r="V27" i="17"/>
  <c r="W27" i="17"/>
  <c r="X27" i="17"/>
  <c r="Y27" i="17"/>
  <c r="U28" i="17"/>
  <c r="V28" i="17"/>
  <c r="W28" i="17"/>
  <c r="X28" i="17"/>
  <c r="Y28" i="17"/>
  <c r="U29" i="17"/>
  <c r="V29" i="17"/>
  <c r="W29" i="17"/>
  <c r="X29" i="17"/>
  <c r="Y29" i="17"/>
  <c r="U30" i="17"/>
  <c r="V30" i="17"/>
  <c r="W30" i="17"/>
  <c r="X30" i="17"/>
  <c r="Y30" i="17"/>
  <c r="U31" i="17"/>
  <c r="V31" i="17"/>
  <c r="W31" i="17"/>
  <c r="X31" i="17"/>
  <c r="Y31" i="17"/>
  <c r="U32" i="17"/>
  <c r="V32" i="17"/>
  <c r="W32" i="17"/>
  <c r="X32" i="17"/>
  <c r="Y32" i="17"/>
  <c r="U33" i="17"/>
  <c r="V33" i="17"/>
  <c r="W33" i="17"/>
  <c r="X33" i="17"/>
  <c r="Y33" i="17"/>
  <c r="U34" i="17"/>
  <c r="V34" i="17"/>
  <c r="W34" i="17"/>
  <c r="X34" i="17"/>
  <c r="Y34" i="17"/>
  <c r="U35" i="17"/>
  <c r="V35" i="17"/>
  <c r="W35" i="17"/>
  <c r="X35" i="17"/>
  <c r="Y35" i="17"/>
  <c r="U36" i="17"/>
  <c r="V36" i="17"/>
  <c r="W36" i="17"/>
  <c r="X36" i="17"/>
  <c r="Y36" i="17"/>
  <c r="U37" i="17"/>
  <c r="V37" i="17"/>
  <c r="W37" i="17"/>
  <c r="X37" i="17"/>
  <c r="Y37" i="17"/>
  <c r="U38" i="17"/>
  <c r="V38" i="17"/>
  <c r="W38" i="17"/>
  <c r="X38" i="17"/>
  <c r="Y38" i="17"/>
  <c r="U39" i="17"/>
  <c r="V39" i="17"/>
  <c r="W39" i="17"/>
  <c r="X39" i="17"/>
  <c r="Y39" i="17"/>
  <c r="U40" i="17"/>
  <c r="V40" i="17"/>
  <c r="W40" i="17"/>
  <c r="X40" i="17"/>
  <c r="Y40" i="17"/>
  <c r="U41" i="17"/>
  <c r="V41" i="17"/>
  <c r="W41" i="17"/>
  <c r="X41" i="17"/>
  <c r="Y41" i="17"/>
  <c r="U42" i="17"/>
  <c r="V42" i="17"/>
  <c r="W42" i="17"/>
  <c r="X42" i="17"/>
  <c r="Y42" i="17"/>
  <c r="U43" i="17"/>
  <c r="V43" i="17"/>
  <c r="W43" i="17"/>
  <c r="X43" i="17"/>
  <c r="Y43" i="17"/>
  <c r="U44" i="17"/>
  <c r="V44" i="17"/>
  <c r="W44" i="17"/>
  <c r="X44" i="17"/>
  <c r="Y44" i="17"/>
  <c r="U45" i="17"/>
  <c r="V45" i="17"/>
  <c r="W45" i="17"/>
  <c r="X45" i="17"/>
  <c r="Y45" i="17"/>
  <c r="U46" i="17"/>
  <c r="V46" i="17"/>
  <c r="W46" i="17"/>
  <c r="X46" i="17"/>
  <c r="Y46" i="17"/>
  <c r="U47" i="17"/>
  <c r="V47" i="17"/>
  <c r="W47" i="17"/>
  <c r="X47" i="17"/>
  <c r="Y47" i="17"/>
  <c r="U48" i="17"/>
  <c r="V48" i="17"/>
  <c r="W48" i="17"/>
  <c r="X48" i="17"/>
  <c r="Y48" i="17"/>
  <c r="U49" i="17"/>
  <c r="V49" i="17"/>
  <c r="W49" i="17"/>
  <c r="X49" i="17"/>
  <c r="Y49" i="17"/>
  <c r="U50" i="17"/>
  <c r="V50" i="17"/>
  <c r="W50" i="17"/>
  <c r="X50" i="17"/>
  <c r="Y50" i="17"/>
  <c r="U51" i="17"/>
  <c r="V51" i="17"/>
  <c r="W51" i="17"/>
  <c r="X51" i="17"/>
  <c r="Y51" i="17"/>
  <c r="U52" i="17"/>
  <c r="V52" i="17"/>
  <c r="W52" i="17"/>
  <c r="X52" i="17"/>
  <c r="Y52" i="17"/>
  <c r="U53" i="17"/>
  <c r="V53" i="17"/>
  <c r="W53" i="17"/>
  <c r="X53" i="17"/>
  <c r="Y53" i="17"/>
  <c r="U54" i="17"/>
  <c r="V54" i="17"/>
  <c r="W54" i="17"/>
  <c r="X54" i="17"/>
  <c r="Y54" i="17"/>
  <c r="U55" i="17"/>
  <c r="V55" i="17"/>
  <c r="W55" i="17"/>
  <c r="X55" i="17"/>
  <c r="Y55" i="17"/>
  <c r="U56" i="17"/>
  <c r="V56" i="17"/>
  <c r="W56" i="17"/>
  <c r="X56" i="17"/>
  <c r="Y56" i="17"/>
  <c r="U57" i="17"/>
  <c r="V57" i="17"/>
  <c r="W57" i="17"/>
  <c r="X57" i="17"/>
  <c r="Y57" i="17"/>
  <c r="U58" i="17"/>
  <c r="V58" i="17"/>
  <c r="W58" i="17"/>
  <c r="X58" i="17"/>
  <c r="Y58" i="17"/>
  <c r="U59" i="17"/>
  <c r="V59" i="17"/>
  <c r="W59" i="17"/>
  <c r="X59" i="17"/>
  <c r="Y59" i="17"/>
  <c r="U60" i="17"/>
  <c r="V60" i="17"/>
  <c r="W60" i="17"/>
  <c r="X60" i="17"/>
  <c r="Y60" i="17"/>
  <c r="U61" i="17"/>
  <c r="V61" i="17"/>
  <c r="W61" i="17"/>
  <c r="X61" i="17"/>
  <c r="Y61" i="17"/>
  <c r="U62" i="17"/>
  <c r="V62" i="17"/>
  <c r="W62" i="17"/>
  <c r="X62" i="17"/>
  <c r="Y62" i="17"/>
  <c r="U63" i="17"/>
  <c r="V63" i="17"/>
  <c r="W63" i="17"/>
  <c r="X63" i="17"/>
  <c r="Y63" i="17"/>
  <c r="U64" i="17"/>
  <c r="V64" i="17"/>
  <c r="W64" i="17"/>
  <c r="X64" i="17"/>
  <c r="Y64" i="17"/>
  <c r="U65" i="17"/>
  <c r="V65" i="17"/>
  <c r="W65" i="17"/>
  <c r="X65" i="17"/>
  <c r="Y65" i="17"/>
  <c r="U66" i="17"/>
  <c r="V66" i="17"/>
  <c r="W66" i="17"/>
  <c r="X66" i="17"/>
  <c r="Y66" i="17"/>
  <c r="U67" i="17"/>
  <c r="V67" i="17"/>
  <c r="W67" i="17"/>
  <c r="X67" i="17"/>
  <c r="Y67" i="17"/>
  <c r="U68" i="17"/>
  <c r="V68" i="17"/>
  <c r="W68" i="17"/>
  <c r="X68" i="17"/>
  <c r="Y68" i="17"/>
  <c r="U69" i="17"/>
  <c r="V69" i="17"/>
  <c r="W69" i="17"/>
  <c r="X69" i="17"/>
  <c r="Y69" i="17"/>
  <c r="U70" i="17"/>
  <c r="V70" i="17"/>
  <c r="W70" i="17"/>
  <c r="X70" i="17"/>
  <c r="Y70" i="17"/>
  <c r="U71" i="17"/>
  <c r="V71" i="17"/>
  <c r="W71" i="17"/>
  <c r="X71" i="17"/>
  <c r="Y71" i="17"/>
  <c r="U72" i="17"/>
  <c r="V72" i="17"/>
  <c r="W72" i="17"/>
  <c r="X72" i="17"/>
  <c r="Y72" i="17"/>
  <c r="U73" i="17"/>
  <c r="V73" i="17"/>
  <c r="W73" i="17"/>
  <c r="X73" i="17"/>
  <c r="Y73" i="17"/>
  <c r="U74" i="17"/>
  <c r="V74" i="17"/>
  <c r="W74" i="17"/>
  <c r="X74" i="17"/>
  <c r="Y74" i="17"/>
  <c r="U75" i="17"/>
  <c r="V75" i="17"/>
  <c r="W75" i="17"/>
  <c r="X75" i="17"/>
  <c r="Y75" i="17"/>
  <c r="U76" i="17"/>
  <c r="V76" i="17"/>
  <c r="W76" i="17"/>
  <c r="X76" i="17"/>
  <c r="Y76" i="17"/>
  <c r="U77" i="17"/>
  <c r="V77" i="17"/>
  <c r="W77" i="17"/>
  <c r="X77" i="17"/>
  <c r="Y77" i="17"/>
  <c r="U78" i="17"/>
  <c r="V78" i="17"/>
  <c r="W78" i="17"/>
  <c r="X78" i="17"/>
  <c r="Y78" i="17"/>
  <c r="U79" i="17"/>
  <c r="V79" i="17"/>
  <c r="W79" i="17"/>
  <c r="X79" i="17"/>
  <c r="Y79" i="17"/>
  <c r="U80" i="17"/>
  <c r="V80" i="17"/>
  <c r="W80" i="17"/>
  <c r="X80" i="17"/>
  <c r="Y80" i="17"/>
  <c r="U81" i="17"/>
  <c r="V81" i="17"/>
  <c r="W81" i="17"/>
  <c r="X81" i="17"/>
  <c r="Y81" i="17"/>
  <c r="U82" i="17"/>
  <c r="V82" i="17"/>
  <c r="W82" i="17"/>
  <c r="X82" i="17"/>
  <c r="Y82" i="17"/>
  <c r="U83" i="17"/>
  <c r="V83" i="17"/>
  <c r="W83" i="17"/>
  <c r="X83" i="17"/>
  <c r="Y83" i="17"/>
  <c r="U84" i="17"/>
  <c r="V84" i="17"/>
  <c r="W84" i="17"/>
  <c r="X84" i="17"/>
  <c r="Y84" i="17"/>
  <c r="U85" i="17"/>
  <c r="V85" i="17"/>
  <c r="W85" i="17"/>
  <c r="X85" i="17"/>
  <c r="Y85" i="17"/>
  <c r="U86" i="17"/>
  <c r="V86" i="17"/>
  <c r="W86" i="17"/>
  <c r="X86" i="17"/>
  <c r="Y86" i="17"/>
  <c r="U87" i="17"/>
  <c r="V87" i="17"/>
  <c r="W87" i="17"/>
  <c r="X87" i="17"/>
  <c r="Y87" i="17"/>
  <c r="U88" i="17"/>
  <c r="V88" i="17"/>
  <c r="W88" i="17"/>
  <c r="X88" i="17"/>
  <c r="Y88" i="17"/>
  <c r="U89" i="17"/>
  <c r="V89" i="17"/>
  <c r="W89" i="17"/>
  <c r="X89" i="17"/>
  <c r="Y89" i="17"/>
  <c r="U90" i="17"/>
  <c r="V90" i="17"/>
  <c r="W90" i="17"/>
  <c r="X90" i="17"/>
  <c r="Y90" i="17"/>
  <c r="U91" i="17"/>
  <c r="V91" i="17"/>
  <c r="W91" i="17"/>
  <c r="X91" i="17"/>
  <c r="Y91" i="17"/>
  <c r="U92" i="17"/>
  <c r="V92" i="17"/>
  <c r="W92" i="17"/>
  <c r="X92" i="17"/>
  <c r="Y92" i="17"/>
  <c r="U93" i="17"/>
  <c r="V93" i="17"/>
  <c r="W93" i="17"/>
  <c r="X93" i="17"/>
  <c r="Y93" i="17"/>
  <c r="U94" i="17"/>
  <c r="V94" i="17"/>
  <c r="W94" i="17"/>
  <c r="X94" i="17"/>
  <c r="Y94" i="17"/>
  <c r="U95" i="17"/>
  <c r="V95" i="17"/>
  <c r="W95" i="17"/>
  <c r="X95" i="17"/>
  <c r="Y95" i="17"/>
  <c r="U96" i="17"/>
  <c r="V96" i="17"/>
  <c r="W96" i="17"/>
  <c r="X96" i="17"/>
  <c r="Y96" i="17"/>
  <c r="U97" i="17"/>
  <c r="V97" i="17"/>
  <c r="W97" i="17"/>
  <c r="X97" i="17"/>
  <c r="Y97" i="17"/>
  <c r="U98" i="17"/>
  <c r="V98" i="17"/>
  <c r="W98" i="17"/>
  <c r="X98" i="17"/>
  <c r="Y98" i="17"/>
  <c r="U99" i="17"/>
  <c r="V99" i="17"/>
  <c r="W99" i="17"/>
  <c r="X99" i="17"/>
  <c r="Y99" i="17"/>
  <c r="U100" i="17"/>
  <c r="V100" i="17"/>
  <c r="W100" i="17"/>
  <c r="X100" i="17"/>
  <c r="Y100" i="17"/>
  <c r="U101" i="17"/>
  <c r="V101" i="17"/>
  <c r="W101" i="17"/>
  <c r="X101" i="17"/>
  <c r="Y101" i="17"/>
  <c r="U102" i="17"/>
  <c r="V102" i="17"/>
  <c r="W102" i="17"/>
  <c r="X102" i="17"/>
  <c r="Y102" i="17"/>
  <c r="U103" i="17"/>
  <c r="V103" i="17"/>
  <c r="W103" i="17"/>
  <c r="X103" i="17"/>
  <c r="Y103" i="17"/>
  <c r="U104" i="17"/>
  <c r="V104" i="17"/>
  <c r="W104" i="17"/>
  <c r="X104" i="17"/>
  <c r="Y104" i="17"/>
  <c r="U105" i="17"/>
  <c r="V105" i="17"/>
  <c r="W105" i="17"/>
  <c r="X105" i="17"/>
  <c r="Y105" i="17"/>
  <c r="U106" i="17"/>
  <c r="V106" i="17"/>
  <c r="W106" i="17"/>
  <c r="X106" i="17"/>
  <c r="Y106" i="17"/>
  <c r="U107" i="17"/>
  <c r="V107" i="17"/>
  <c r="W107" i="17"/>
  <c r="X107" i="17"/>
  <c r="Y107" i="17"/>
  <c r="U108" i="17"/>
  <c r="V108" i="17"/>
  <c r="W108" i="17"/>
  <c r="X108" i="17"/>
  <c r="Y108" i="17"/>
  <c r="U109" i="17"/>
  <c r="V109" i="17"/>
  <c r="W109" i="17"/>
  <c r="X109" i="17"/>
  <c r="Y109" i="17"/>
  <c r="U110" i="17"/>
  <c r="V110" i="17"/>
  <c r="W110" i="17"/>
  <c r="X110" i="17"/>
  <c r="Y110" i="17"/>
  <c r="U111" i="17"/>
  <c r="V111" i="17"/>
  <c r="W111" i="17"/>
  <c r="X111" i="17"/>
  <c r="Y111" i="17"/>
  <c r="U112" i="17"/>
  <c r="V112" i="17"/>
  <c r="W112" i="17"/>
  <c r="X112" i="17"/>
  <c r="Y112" i="17"/>
  <c r="U113" i="17"/>
  <c r="V113" i="17"/>
  <c r="W113" i="17"/>
  <c r="X113" i="17"/>
  <c r="Y113" i="17"/>
  <c r="U114" i="17"/>
  <c r="V114" i="17"/>
  <c r="W114" i="17"/>
  <c r="X114" i="17"/>
  <c r="Y114" i="17"/>
  <c r="U115" i="17"/>
  <c r="V115" i="17"/>
  <c r="W115" i="17"/>
  <c r="X115" i="17"/>
  <c r="Y115" i="17"/>
  <c r="U116" i="17"/>
  <c r="V116" i="17"/>
  <c r="W116" i="17"/>
  <c r="X116" i="17"/>
  <c r="Y116" i="17"/>
  <c r="U117" i="17"/>
  <c r="V117" i="17"/>
  <c r="W117" i="17"/>
  <c r="X117" i="17"/>
  <c r="Y117" i="17"/>
  <c r="U118" i="17"/>
  <c r="V118" i="17"/>
  <c r="W118" i="17"/>
  <c r="X118" i="17"/>
  <c r="Y118" i="17"/>
  <c r="U119" i="17"/>
  <c r="V119" i="17"/>
  <c r="W119" i="17"/>
  <c r="X119" i="17"/>
  <c r="Y119" i="17"/>
  <c r="U120" i="17"/>
  <c r="V120" i="17"/>
  <c r="W120" i="17"/>
  <c r="X120" i="17"/>
  <c r="Y120" i="17"/>
  <c r="U121" i="17"/>
  <c r="V121" i="17"/>
  <c r="W121" i="17"/>
  <c r="X121" i="17"/>
  <c r="Y121" i="17"/>
  <c r="U122" i="17"/>
  <c r="V122" i="17"/>
  <c r="W122" i="17"/>
  <c r="X122" i="17"/>
  <c r="Y122" i="17"/>
  <c r="U123" i="17"/>
  <c r="V123" i="17"/>
  <c r="W123" i="17"/>
  <c r="X123" i="17"/>
  <c r="Y123" i="17"/>
  <c r="U124" i="17"/>
  <c r="V124" i="17"/>
  <c r="W124" i="17"/>
  <c r="X124" i="17"/>
  <c r="Y124" i="17"/>
  <c r="U125" i="17"/>
  <c r="V125" i="17"/>
  <c r="W125" i="17"/>
  <c r="X125" i="17"/>
  <c r="Y125" i="17"/>
  <c r="U126" i="17"/>
  <c r="V126" i="17"/>
  <c r="W126" i="17"/>
  <c r="X126" i="17"/>
  <c r="Y126" i="17"/>
  <c r="U127" i="17"/>
  <c r="V127" i="17"/>
  <c r="W127" i="17"/>
  <c r="X127" i="17"/>
  <c r="Y127" i="17"/>
  <c r="U128" i="17"/>
  <c r="V128" i="17"/>
  <c r="W128" i="17"/>
  <c r="X128" i="17"/>
  <c r="Y128" i="17"/>
  <c r="U129" i="17"/>
  <c r="V129" i="17"/>
  <c r="W129" i="17"/>
  <c r="X129" i="17"/>
  <c r="Y129" i="17"/>
  <c r="U130" i="17"/>
  <c r="V130" i="17"/>
  <c r="W130" i="17"/>
  <c r="X130" i="17"/>
  <c r="Y130" i="17"/>
  <c r="U131" i="17"/>
  <c r="V131" i="17"/>
  <c r="W131" i="17"/>
  <c r="X131" i="17"/>
  <c r="Y131" i="17"/>
  <c r="U132" i="17"/>
  <c r="V132" i="17"/>
  <c r="W132" i="17"/>
  <c r="X132" i="17"/>
  <c r="Y132" i="17"/>
  <c r="U133" i="17"/>
  <c r="V133" i="17"/>
  <c r="W133" i="17"/>
  <c r="X133" i="17"/>
  <c r="Y133" i="17"/>
  <c r="U134" i="17"/>
  <c r="V134" i="17"/>
  <c r="W134" i="17"/>
  <c r="X134" i="17"/>
  <c r="Y134" i="17"/>
  <c r="U135" i="17"/>
  <c r="V135" i="17"/>
  <c r="W135" i="17"/>
  <c r="X135" i="17"/>
  <c r="Y135" i="17"/>
  <c r="U136" i="17"/>
  <c r="V136" i="17"/>
  <c r="W136" i="17"/>
  <c r="X136" i="17"/>
  <c r="Y136" i="17"/>
  <c r="U137" i="17"/>
  <c r="V137" i="17"/>
  <c r="W137" i="17"/>
  <c r="X137" i="17"/>
  <c r="Y137" i="17"/>
  <c r="U138" i="17"/>
  <c r="V138" i="17"/>
  <c r="W138" i="17"/>
  <c r="X138" i="17"/>
  <c r="Y138" i="17"/>
  <c r="U139" i="17"/>
  <c r="V139" i="17"/>
  <c r="W139" i="17"/>
  <c r="X139" i="17"/>
  <c r="Y139" i="17"/>
  <c r="U140" i="17"/>
  <c r="V140" i="17"/>
  <c r="W140" i="17"/>
  <c r="X140" i="17"/>
  <c r="Y140" i="17"/>
  <c r="U141" i="17"/>
  <c r="V141" i="17"/>
  <c r="W141" i="17"/>
  <c r="X141" i="17"/>
  <c r="Y141" i="17"/>
  <c r="U142" i="17"/>
  <c r="V142" i="17"/>
  <c r="W142" i="17"/>
  <c r="X142" i="17"/>
  <c r="Y142" i="17"/>
  <c r="U143" i="17"/>
  <c r="V143" i="17"/>
  <c r="W143" i="17"/>
  <c r="X143" i="17"/>
  <c r="Y143" i="17"/>
  <c r="U144" i="17"/>
  <c r="V144" i="17"/>
  <c r="W144" i="17"/>
  <c r="X144" i="17"/>
  <c r="Y144" i="17"/>
  <c r="U145" i="17"/>
  <c r="V145" i="17"/>
  <c r="W145" i="17"/>
  <c r="X145" i="17"/>
  <c r="Y145" i="17"/>
  <c r="U146" i="17"/>
  <c r="V146" i="17"/>
  <c r="W146" i="17"/>
  <c r="X146" i="17"/>
  <c r="Y146" i="17"/>
  <c r="U147" i="17"/>
  <c r="V147" i="17"/>
  <c r="W147" i="17"/>
  <c r="X147" i="17"/>
  <c r="Y147" i="17"/>
  <c r="U148" i="17"/>
  <c r="V148" i="17"/>
  <c r="W148" i="17"/>
  <c r="X148" i="17"/>
  <c r="Y148" i="17"/>
  <c r="U149" i="17"/>
  <c r="V149" i="17"/>
  <c r="W149" i="17"/>
  <c r="X149" i="17"/>
  <c r="Y149" i="17"/>
  <c r="U150" i="17"/>
  <c r="V150" i="17"/>
  <c r="W150" i="17"/>
  <c r="X150" i="17"/>
  <c r="Y150" i="17"/>
  <c r="U151" i="17"/>
  <c r="V151" i="17"/>
  <c r="W151" i="17"/>
  <c r="X151" i="17"/>
  <c r="Y151" i="17"/>
  <c r="U152" i="17"/>
  <c r="V152" i="17"/>
  <c r="W152" i="17"/>
  <c r="X152" i="17"/>
  <c r="Y152" i="17"/>
  <c r="U153" i="17"/>
  <c r="V153" i="17"/>
  <c r="W153" i="17"/>
  <c r="X153" i="17"/>
  <c r="Y153" i="17"/>
  <c r="U154" i="17"/>
  <c r="V154" i="17"/>
  <c r="W154" i="17"/>
  <c r="X154" i="17"/>
  <c r="Y154" i="17"/>
  <c r="U155" i="17"/>
  <c r="V155" i="17"/>
  <c r="W155" i="17"/>
  <c r="X155" i="17"/>
  <c r="Y155" i="17"/>
  <c r="U156" i="17"/>
  <c r="V156" i="17"/>
  <c r="W156" i="17"/>
  <c r="X156" i="17"/>
  <c r="Y156" i="17"/>
  <c r="U157" i="17"/>
  <c r="V157" i="17"/>
  <c r="W157" i="17"/>
  <c r="X157" i="17"/>
  <c r="Y157" i="17"/>
  <c r="U158" i="17"/>
  <c r="V158" i="17"/>
  <c r="W158" i="17"/>
  <c r="X158" i="17"/>
  <c r="Y158" i="17"/>
  <c r="U159" i="17"/>
  <c r="V159" i="17"/>
  <c r="W159" i="17"/>
  <c r="X159" i="17"/>
  <c r="Y159" i="17"/>
  <c r="U160" i="17"/>
  <c r="V160" i="17"/>
  <c r="W160" i="17"/>
  <c r="X160" i="17"/>
  <c r="Y160" i="17"/>
  <c r="U161" i="17"/>
  <c r="V161" i="17"/>
  <c r="W161" i="17"/>
  <c r="X161" i="17"/>
  <c r="Y161" i="17"/>
  <c r="U162" i="17"/>
  <c r="V162" i="17"/>
  <c r="W162" i="17"/>
  <c r="X162" i="17"/>
  <c r="Y162" i="17"/>
  <c r="U163" i="17"/>
  <c r="V163" i="17"/>
  <c r="W163" i="17"/>
  <c r="X163" i="17"/>
  <c r="Y163" i="17"/>
  <c r="U164" i="17"/>
  <c r="V164" i="17"/>
  <c r="W164" i="17"/>
  <c r="X164" i="17"/>
  <c r="Y164" i="17"/>
  <c r="U165" i="17"/>
  <c r="V165" i="17"/>
  <c r="W165" i="17"/>
  <c r="X165" i="17"/>
  <c r="Y165" i="17"/>
  <c r="U166" i="17"/>
  <c r="V166" i="17"/>
  <c r="W166" i="17"/>
  <c r="X166" i="17"/>
  <c r="Y166" i="17"/>
  <c r="U167" i="17"/>
  <c r="V167" i="17"/>
  <c r="W167" i="17"/>
  <c r="X167" i="17"/>
  <c r="Y167" i="17"/>
  <c r="U168" i="17"/>
  <c r="V168" i="17"/>
  <c r="W168" i="17"/>
  <c r="X168" i="17"/>
  <c r="Y168" i="17"/>
  <c r="U169" i="17"/>
  <c r="V169" i="17"/>
  <c r="W169" i="17"/>
  <c r="X169" i="17"/>
  <c r="Y169" i="17"/>
  <c r="U170" i="17"/>
  <c r="V170" i="17"/>
  <c r="W170" i="17"/>
  <c r="X170" i="17"/>
  <c r="Y170" i="17"/>
  <c r="U171" i="17"/>
  <c r="V171" i="17"/>
  <c r="W171" i="17"/>
  <c r="X171" i="17"/>
  <c r="Y171" i="17"/>
  <c r="U172" i="17"/>
  <c r="V172" i="17"/>
  <c r="W172" i="17"/>
  <c r="X172" i="17"/>
  <c r="Y172" i="17"/>
  <c r="U173" i="17"/>
  <c r="V173" i="17"/>
  <c r="W173" i="17"/>
  <c r="X173" i="17"/>
  <c r="Y173" i="17"/>
  <c r="U174" i="17"/>
  <c r="V174" i="17"/>
  <c r="W174" i="17"/>
  <c r="X174" i="17"/>
  <c r="Y174" i="17"/>
  <c r="U175" i="17"/>
  <c r="V175" i="17"/>
  <c r="W175" i="17"/>
  <c r="X175" i="17"/>
  <c r="Y175" i="17"/>
  <c r="U176" i="17"/>
  <c r="V176" i="17"/>
  <c r="W176" i="17"/>
  <c r="X176" i="17"/>
  <c r="Y176" i="17"/>
  <c r="U177" i="17"/>
  <c r="V177" i="17"/>
  <c r="W177" i="17"/>
  <c r="X177" i="17"/>
  <c r="Y177" i="17"/>
  <c r="U178" i="17"/>
  <c r="V178" i="17"/>
  <c r="W178" i="17"/>
  <c r="X178" i="17"/>
  <c r="Y178" i="17"/>
  <c r="U179" i="17"/>
  <c r="V179" i="17"/>
  <c r="W179" i="17"/>
  <c r="X179" i="17"/>
  <c r="Y179" i="17"/>
  <c r="U180" i="17"/>
  <c r="V180" i="17"/>
  <c r="W180" i="17"/>
  <c r="X180" i="17"/>
  <c r="Y180" i="17"/>
  <c r="U181" i="17"/>
  <c r="V181" i="17"/>
  <c r="W181" i="17"/>
  <c r="X181" i="17"/>
  <c r="Y181" i="17"/>
  <c r="U182" i="17"/>
  <c r="V182" i="17"/>
  <c r="W182" i="17"/>
  <c r="X182" i="17"/>
  <c r="Y182" i="17"/>
  <c r="U183" i="17"/>
  <c r="V183" i="17"/>
  <c r="W183" i="17"/>
  <c r="X183" i="17"/>
  <c r="Y183" i="17"/>
  <c r="U184" i="17"/>
  <c r="V184" i="17"/>
  <c r="W184" i="17"/>
  <c r="X184" i="17"/>
  <c r="Y184" i="17"/>
  <c r="U185" i="17"/>
  <c r="V185" i="17"/>
  <c r="W185" i="17"/>
  <c r="X185" i="17"/>
  <c r="Y185" i="17"/>
  <c r="U186" i="17"/>
  <c r="V186" i="17"/>
  <c r="W186" i="17"/>
  <c r="X186" i="17"/>
  <c r="Y186" i="17"/>
  <c r="U187" i="17"/>
  <c r="V187" i="17"/>
  <c r="W187" i="17"/>
  <c r="X187" i="17"/>
  <c r="Y187" i="17"/>
  <c r="U188" i="17"/>
  <c r="V188" i="17"/>
  <c r="W188" i="17"/>
  <c r="X188" i="17"/>
  <c r="Y188" i="17"/>
  <c r="U189" i="17"/>
  <c r="V189" i="17"/>
  <c r="W189" i="17"/>
  <c r="F22" i="1" s="1"/>
  <c r="X189" i="17"/>
  <c r="F23" i="1" s="1"/>
  <c r="Y189" i="17"/>
  <c r="F24" i="1" s="1"/>
  <c r="U190" i="17"/>
  <c r="V190" i="17"/>
  <c r="W190" i="17"/>
  <c r="X190" i="17"/>
  <c r="Y190" i="17"/>
  <c r="U191" i="17"/>
  <c r="V191" i="17"/>
  <c r="W191" i="17"/>
  <c r="X191" i="17"/>
  <c r="Y191" i="17"/>
  <c r="U192" i="17"/>
  <c r="V192" i="17"/>
  <c r="W192" i="17"/>
  <c r="X192" i="17"/>
  <c r="Y192" i="17"/>
  <c r="U193" i="17"/>
  <c r="V193" i="17"/>
  <c r="W193" i="17"/>
  <c r="X193" i="17"/>
  <c r="Y193" i="17"/>
  <c r="U194" i="17"/>
  <c r="V194" i="17"/>
  <c r="W194" i="17"/>
  <c r="X194" i="17"/>
  <c r="Y194" i="17"/>
  <c r="U195" i="17"/>
  <c r="V195" i="17"/>
  <c r="W195" i="17"/>
  <c r="X195" i="17"/>
  <c r="Y195" i="17"/>
  <c r="U196" i="17"/>
  <c r="V196" i="17"/>
  <c r="W196" i="17"/>
  <c r="X196" i="17"/>
  <c r="Y196" i="17"/>
  <c r="U197" i="17"/>
  <c r="V197" i="17"/>
  <c r="W197" i="17"/>
  <c r="X197" i="17"/>
  <c r="Y197" i="17"/>
  <c r="U198" i="17"/>
  <c r="V198" i="17"/>
  <c r="W198" i="17"/>
  <c r="X198" i="17"/>
  <c r="Y198" i="17"/>
  <c r="U199" i="17"/>
  <c r="V199" i="17"/>
  <c r="W199" i="17"/>
  <c r="X199" i="17"/>
  <c r="Y199" i="17"/>
  <c r="U200" i="17"/>
  <c r="V200" i="17"/>
  <c r="W200" i="17"/>
  <c r="X200" i="17"/>
  <c r="Y200" i="17"/>
  <c r="U201" i="17"/>
  <c r="V201" i="17"/>
  <c r="W201" i="17"/>
  <c r="X201" i="17"/>
  <c r="Y201" i="17"/>
  <c r="U202" i="17"/>
  <c r="V202" i="17"/>
  <c r="W202" i="17"/>
  <c r="X202" i="17"/>
  <c r="Y202" i="17"/>
  <c r="U203" i="17"/>
  <c r="V203" i="17"/>
  <c r="W203" i="17"/>
  <c r="X203" i="17"/>
  <c r="Y203" i="17"/>
  <c r="U204" i="17"/>
  <c r="V204" i="17"/>
  <c r="W204" i="17"/>
  <c r="X204" i="17"/>
  <c r="Y204" i="17"/>
  <c r="U205" i="17"/>
  <c r="V205" i="17"/>
  <c r="W205" i="17"/>
  <c r="X205" i="17"/>
  <c r="Y205" i="17"/>
  <c r="U206" i="17"/>
  <c r="V206" i="17"/>
  <c r="W206" i="17"/>
  <c r="X206" i="17"/>
  <c r="Y206" i="17"/>
  <c r="U207" i="17"/>
  <c r="V207" i="17"/>
  <c r="W207" i="17"/>
  <c r="X207" i="17"/>
  <c r="Y207" i="17"/>
  <c r="U208" i="17"/>
  <c r="V208" i="17"/>
  <c r="W208" i="17"/>
  <c r="X208" i="17"/>
  <c r="Y208" i="17"/>
  <c r="U209" i="17"/>
  <c r="V209" i="17"/>
  <c r="W209" i="17"/>
  <c r="X209" i="17"/>
  <c r="Y209" i="17"/>
  <c r="U210" i="17"/>
  <c r="V210" i="17"/>
  <c r="W210" i="17"/>
  <c r="X210" i="17"/>
  <c r="Y210" i="17"/>
  <c r="U211" i="17"/>
  <c r="V211" i="17"/>
  <c r="W211" i="17"/>
  <c r="X211" i="17"/>
  <c r="Y211" i="17"/>
  <c r="U212" i="17"/>
  <c r="V212" i="17"/>
  <c r="W212" i="17"/>
  <c r="X212" i="17"/>
  <c r="Y212" i="17"/>
  <c r="U213" i="17"/>
  <c r="V213" i="17"/>
  <c r="W213" i="17"/>
  <c r="X213" i="17"/>
  <c r="Y213" i="17"/>
  <c r="U3" i="16"/>
  <c r="V3" i="16"/>
  <c r="W3" i="16"/>
  <c r="X3" i="16"/>
  <c r="Y3" i="16"/>
  <c r="U4" i="16"/>
  <c r="V4" i="16"/>
  <c r="W4" i="16"/>
  <c r="X4" i="16"/>
  <c r="Y4" i="16"/>
  <c r="U5" i="16"/>
  <c r="V5" i="16"/>
  <c r="W5" i="16"/>
  <c r="X5" i="16"/>
  <c r="Y5" i="16"/>
  <c r="U6" i="16"/>
  <c r="V6" i="16"/>
  <c r="W6" i="16"/>
  <c r="X6" i="16"/>
  <c r="Y6" i="16"/>
  <c r="U7" i="16"/>
  <c r="V7" i="16"/>
  <c r="W7" i="16"/>
  <c r="X7" i="16"/>
  <c r="Y7" i="16"/>
  <c r="U8" i="16"/>
  <c r="V8" i="16"/>
  <c r="W8" i="16"/>
  <c r="X8" i="16"/>
  <c r="Y8" i="16"/>
  <c r="U9" i="16"/>
  <c r="V9" i="16"/>
  <c r="W9" i="16"/>
  <c r="X9" i="16"/>
  <c r="Y9" i="16"/>
  <c r="U10" i="16"/>
  <c r="V10" i="16"/>
  <c r="W10" i="16"/>
  <c r="X10" i="16"/>
  <c r="Y10" i="16"/>
  <c r="U11" i="16"/>
  <c r="V11" i="16"/>
  <c r="W11" i="16"/>
  <c r="X11" i="16"/>
  <c r="Y11" i="16"/>
  <c r="U12" i="16"/>
  <c r="V12" i="16"/>
  <c r="W12" i="16"/>
  <c r="X12" i="16"/>
  <c r="Y12" i="16"/>
  <c r="U13" i="16"/>
  <c r="V13" i="16"/>
  <c r="W13" i="16"/>
  <c r="X13" i="16"/>
  <c r="Y13" i="16"/>
  <c r="U14" i="16"/>
  <c r="V14" i="16"/>
  <c r="W14" i="16"/>
  <c r="X14" i="16"/>
  <c r="Y14" i="16"/>
  <c r="U15" i="16"/>
  <c r="V15" i="16"/>
  <c r="W15" i="16"/>
  <c r="X15" i="16"/>
  <c r="Y15" i="16"/>
  <c r="U16" i="16"/>
  <c r="V16" i="16"/>
  <c r="W16" i="16"/>
  <c r="X16" i="16"/>
  <c r="Y16" i="16"/>
  <c r="U17" i="16"/>
  <c r="V17" i="16"/>
  <c r="W17" i="16"/>
  <c r="X17" i="16"/>
  <c r="Y17" i="16"/>
  <c r="U18" i="16"/>
  <c r="V18" i="16"/>
  <c r="W18" i="16"/>
  <c r="X18" i="16"/>
  <c r="Y18" i="16"/>
  <c r="U19" i="16"/>
  <c r="V19" i="16"/>
  <c r="W19" i="16"/>
  <c r="X19" i="16"/>
  <c r="Y19" i="16"/>
  <c r="U20" i="16"/>
  <c r="V20" i="16"/>
  <c r="W20" i="16"/>
  <c r="X20" i="16"/>
  <c r="Y20" i="16"/>
  <c r="U21" i="16"/>
  <c r="V21" i="16"/>
  <c r="W21" i="16"/>
  <c r="X21" i="16"/>
  <c r="Y21" i="16"/>
  <c r="U22" i="16"/>
  <c r="V22" i="16"/>
  <c r="W22" i="16"/>
  <c r="X22" i="16"/>
  <c r="Y22" i="16"/>
  <c r="U23" i="16"/>
  <c r="V23" i="16"/>
  <c r="W23" i="16"/>
  <c r="X23" i="16"/>
  <c r="Y23" i="16"/>
  <c r="U24" i="16"/>
  <c r="V24" i="16"/>
  <c r="W24" i="16"/>
  <c r="X24" i="16"/>
  <c r="Y24" i="16"/>
  <c r="U25" i="16"/>
  <c r="V25" i="16"/>
  <c r="W25" i="16"/>
  <c r="X25" i="16"/>
  <c r="Y25" i="16"/>
  <c r="U26" i="16"/>
  <c r="V26" i="16"/>
  <c r="W26" i="16"/>
  <c r="X26" i="16"/>
  <c r="Y26" i="16"/>
  <c r="U27" i="16"/>
  <c r="V27" i="16"/>
  <c r="W27" i="16"/>
  <c r="X27" i="16"/>
  <c r="Y27" i="16"/>
  <c r="U28" i="16"/>
  <c r="V28" i="16"/>
  <c r="W28" i="16"/>
  <c r="X28" i="16"/>
  <c r="Y28" i="16"/>
  <c r="U29" i="16"/>
  <c r="V29" i="16"/>
  <c r="W29" i="16"/>
  <c r="X29" i="16"/>
  <c r="Y29" i="16"/>
  <c r="U30" i="16"/>
  <c r="V30" i="16"/>
  <c r="W30" i="16"/>
  <c r="X30" i="16"/>
  <c r="Y30" i="16"/>
  <c r="U31" i="16"/>
  <c r="V31" i="16"/>
  <c r="W31" i="16"/>
  <c r="X31" i="16"/>
  <c r="Y31" i="16"/>
  <c r="U32" i="16"/>
  <c r="V32" i="16"/>
  <c r="W32" i="16"/>
  <c r="X32" i="16"/>
  <c r="Y32" i="16"/>
  <c r="U33" i="16"/>
  <c r="V33" i="16"/>
  <c r="W33" i="16"/>
  <c r="X33" i="16"/>
  <c r="Y33" i="16"/>
  <c r="U34" i="16"/>
  <c r="V34" i="16"/>
  <c r="W34" i="16"/>
  <c r="X34" i="16"/>
  <c r="Y34" i="16"/>
  <c r="U35" i="16"/>
  <c r="V35" i="16"/>
  <c r="W35" i="16"/>
  <c r="X35" i="16"/>
  <c r="Y35" i="16"/>
  <c r="U36" i="16"/>
  <c r="V36" i="16"/>
  <c r="W36" i="16"/>
  <c r="X36" i="16"/>
  <c r="Y36" i="16"/>
  <c r="U37" i="16"/>
  <c r="V37" i="16"/>
  <c r="W37" i="16"/>
  <c r="X37" i="16"/>
  <c r="Y37" i="16"/>
  <c r="U38" i="16"/>
  <c r="V38" i="16"/>
  <c r="W38" i="16"/>
  <c r="X38" i="16"/>
  <c r="Y38" i="16"/>
  <c r="U39" i="16"/>
  <c r="V39" i="16"/>
  <c r="W39" i="16"/>
  <c r="X39" i="16"/>
  <c r="Y39" i="16"/>
  <c r="U40" i="16"/>
  <c r="V40" i="16"/>
  <c r="W40" i="16"/>
  <c r="X40" i="16"/>
  <c r="Y40" i="16"/>
  <c r="U41" i="16"/>
  <c r="V41" i="16"/>
  <c r="W41" i="16"/>
  <c r="X41" i="16"/>
  <c r="Y41" i="16"/>
  <c r="U42" i="16"/>
  <c r="V42" i="16"/>
  <c r="W42" i="16"/>
  <c r="X42" i="16"/>
  <c r="Y42" i="16"/>
  <c r="U43" i="16"/>
  <c r="V43" i="16"/>
  <c r="W43" i="16"/>
  <c r="X43" i="16"/>
  <c r="Y43" i="16"/>
  <c r="U44" i="16"/>
  <c r="V44" i="16"/>
  <c r="W44" i="16"/>
  <c r="X44" i="16"/>
  <c r="Y44" i="16"/>
  <c r="U45" i="16"/>
  <c r="V45" i="16"/>
  <c r="W45" i="16"/>
  <c r="X45" i="16"/>
  <c r="Y45" i="16"/>
  <c r="U46" i="16"/>
  <c r="V46" i="16"/>
  <c r="W46" i="16"/>
  <c r="X46" i="16"/>
  <c r="Y46" i="16"/>
  <c r="U47" i="16"/>
  <c r="V47" i="16"/>
  <c r="W47" i="16"/>
  <c r="X47" i="16"/>
  <c r="Y47" i="16"/>
  <c r="U48" i="16"/>
  <c r="V48" i="16"/>
  <c r="W48" i="16"/>
  <c r="X48" i="16"/>
  <c r="Y48" i="16"/>
  <c r="U49" i="16"/>
  <c r="V49" i="16"/>
  <c r="W49" i="16"/>
  <c r="X49" i="16"/>
  <c r="Y49" i="16"/>
  <c r="U50" i="16"/>
  <c r="V50" i="16"/>
  <c r="W50" i="16"/>
  <c r="X50" i="16"/>
  <c r="Y50" i="16"/>
  <c r="U51" i="16"/>
  <c r="V51" i="16"/>
  <c r="W51" i="16"/>
  <c r="X51" i="16"/>
  <c r="Y51" i="16"/>
  <c r="U52" i="16"/>
  <c r="V52" i="16"/>
  <c r="W52" i="16"/>
  <c r="X52" i="16"/>
  <c r="Y52" i="16"/>
  <c r="U53" i="16"/>
  <c r="V53" i="16"/>
  <c r="W53" i="16"/>
  <c r="X53" i="16"/>
  <c r="Y53" i="16"/>
  <c r="U54" i="16"/>
  <c r="V54" i="16"/>
  <c r="W54" i="16"/>
  <c r="X54" i="16"/>
  <c r="Y54" i="16"/>
  <c r="U55" i="16"/>
  <c r="V55" i="16"/>
  <c r="W55" i="16"/>
  <c r="X55" i="16"/>
  <c r="Y55" i="16"/>
  <c r="U56" i="16"/>
  <c r="V56" i="16"/>
  <c r="W56" i="16"/>
  <c r="X56" i="16"/>
  <c r="Y56" i="16"/>
  <c r="U57" i="16"/>
  <c r="V57" i="16"/>
  <c r="W57" i="16"/>
  <c r="X57" i="16"/>
  <c r="Y57" i="16"/>
  <c r="U58" i="16"/>
  <c r="V58" i="16"/>
  <c r="W58" i="16"/>
  <c r="X58" i="16"/>
  <c r="Y58" i="16"/>
  <c r="U59" i="16"/>
  <c r="V59" i="16"/>
  <c r="W59" i="16"/>
  <c r="X59" i="16"/>
  <c r="Y59" i="16"/>
  <c r="U60" i="16"/>
  <c r="V60" i="16"/>
  <c r="W60" i="16"/>
  <c r="X60" i="16"/>
  <c r="Y60" i="16"/>
  <c r="U61" i="16"/>
  <c r="V61" i="16"/>
  <c r="W61" i="16"/>
  <c r="X61" i="16"/>
  <c r="Y61" i="16"/>
  <c r="U62" i="16"/>
  <c r="V62" i="16"/>
  <c r="W62" i="16"/>
  <c r="X62" i="16"/>
  <c r="Y62" i="16"/>
  <c r="U63" i="16"/>
  <c r="V63" i="16"/>
  <c r="W63" i="16"/>
  <c r="X63" i="16"/>
  <c r="Y63" i="16"/>
  <c r="U64" i="16"/>
  <c r="V64" i="16"/>
  <c r="W64" i="16"/>
  <c r="X64" i="16"/>
  <c r="Y64" i="16"/>
  <c r="U65" i="16"/>
  <c r="V65" i="16"/>
  <c r="W65" i="16"/>
  <c r="X65" i="16"/>
  <c r="Y65" i="16"/>
  <c r="U66" i="16"/>
  <c r="V66" i="16"/>
  <c r="W66" i="16"/>
  <c r="X66" i="16"/>
  <c r="Y66" i="16"/>
  <c r="U67" i="16"/>
  <c r="V67" i="16"/>
  <c r="W67" i="16"/>
  <c r="X67" i="16"/>
  <c r="Y67" i="16"/>
  <c r="U68" i="16"/>
  <c r="V68" i="16"/>
  <c r="W68" i="16"/>
  <c r="X68" i="16"/>
  <c r="Y68" i="16"/>
  <c r="U69" i="16"/>
  <c r="V69" i="16"/>
  <c r="W69" i="16"/>
  <c r="X69" i="16"/>
  <c r="Y69" i="16"/>
  <c r="U70" i="16"/>
  <c r="V70" i="16"/>
  <c r="W70" i="16"/>
  <c r="X70" i="16"/>
  <c r="Y70" i="16"/>
  <c r="U71" i="16"/>
  <c r="V71" i="16"/>
  <c r="W71" i="16"/>
  <c r="X71" i="16"/>
  <c r="Y71" i="16"/>
  <c r="U72" i="16"/>
  <c r="V72" i="16"/>
  <c r="W72" i="16"/>
  <c r="X72" i="16"/>
  <c r="Y72" i="16"/>
  <c r="U73" i="16"/>
  <c r="V73" i="16"/>
  <c r="W73" i="16"/>
  <c r="X73" i="16"/>
  <c r="Y73" i="16"/>
  <c r="U74" i="16"/>
  <c r="V74" i="16"/>
  <c r="W74" i="16"/>
  <c r="X74" i="16"/>
  <c r="Y74" i="16"/>
  <c r="U75" i="16"/>
  <c r="V75" i="16"/>
  <c r="W75" i="16"/>
  <c r="X75" i="16"/>
  <c r="Y75" i="16"/>
  <c r="U76" i="16"/>
  <c r="V76" i="16"/>
  <c r="W76" i="16"/>
  <c r="X76" i="16"/>
  <c r="Y76" i="16"/>
  <c r="U77" i="16"/>
  <c r="V77" i="16"/>
  <c r="W77" i="16"/>
  <c r="X77" i="16"/>
  <c r="Y77" i="16"/>
  <c r="U78" i="16"/>
  <c r="V78" i="16"/>
  <c r="W78" i="16"/>
  <c r="X78" i="16"/>
  <c r="Y78" i="16"/>
  <c r="U79" i="16"/>
  <c r="V79" i="16"/>
  <c r="W79" i="16"/>
  <c r="X79" i="16"/>
  <c r="Y79" i="16"/>
  <c r="U80" i="16"/>
  <c r="V80" i="16"/>
  <c r="W80" i="16"/>
  <c r="X80" i="16"/>
  <c r="Y80" i="16"/>
  <c r="U81" i="16"/>
  <c r="V81" i="16"/>
  <c r="W81" i="16"/>
  <c r="X81" i="16"/>
  <c r="Y81" i="16"/>
  <c r="U82" i="16"/>
  <c r="V82" i="16"/>
  <c r="W82" i="16"/>
  <c r="X82" i="16"/>
  <c r="Y82" i="16"/>
  <c r="U83" i="16"/>
  <c r="V83" i="16"/>
  <c r="W83" i="16"/>
  <c r="X83" i="16"/>
  <c r="Y83" i="16"/>
  <c r="U84" i="16"/>
  <c r="V84" i="16"/>
  <c r="W84" i="16"/>
  <c r="X84" i="16"/>
  <c r="Y84" i="16"/>
  <c r="U85" i="16"/>
  <c r="V85" i="16"/>
  <c r="W85" i="16"/>
  <c r="X85" i="16"/>
  <c r="Y85" i="16"/>
  <c r="U86" i="16"/>
  <c r="V86" i="16"/>
  <c r="W86" i="16"/>
  <c r="X86" i="16"/>
  <c r="Y86" i="16"/>
  <c r="U87" i="16"/>
  <c r="V87" i="16"/>
  <c r="W87" i="16"/>
  <c r="X87" i="16"/>
  <c r="Y87" i="16"/>
  <c r="U88" i="16"/>
  <c r="V88" i="16"/>
  <c r="W88" i="16"/>
  <c r="X88" i="16"/>
  <c r="Y88" i="16"/>
  <c r="U89" i="16"/>
  <c r="V89" i="16"/>
  <c r="W89" i="16"/>
  <c r="X89" i="16"/>
  <c r="Y89" i="16"/>
  <c r="U90" i="16"/>
  <c r="V90" i="16"/>
  <c r="W90" i="16"/>
  <c r="X90" i="16"/>
  <c r="Y90" i="16"/>
  <c r="U91" i="16"/>
  <c r="V91" i="16"/>
  <c r="W91" i="16"/>
  <c r="X91" i="16"/>
  <c r="Y91" i="16"/>
  <c r="U92" i="16"/>
  <c r="V92" i="16"/>
  <c r="W92" i="16"/>
  <c r="X92" i="16"/>
  <c r="Y92" i="16"/>
  <c r="U93" i="16"/>
  <c r="V93" i="16"/>
  <c r="W93" i="16"/>
  <c r="X93" i="16"/>
  <c r="Y93" i="16"/>
  <c r="U94" i="16"/>
  <c r="V94" i="16"/>
  <c r="W94" i="16"/>
  <c r="X94" i="16"/>
  <c r="Y94" i="16"/>
  <c r="U95" i="16"/>
  <c r="V95" i="16"/>
  <c r="W95" i="16"/>
  <c r="X95" i="16"/>
  <c r="Y95" i="16"/>
  <c r="U96" i="16"/>
  <c r="V96" i="16"/>
  <c r="W96" i="16"/>
  <c r="X96" i="16"/>
  <c r="Y96" i="16"/>
  <c r="U97" i="16"/>
  <c r="V97" i="16"/>
  <c r="W97" i="16"/>
  <c r="X97" i="16"/>
  <c r="Y97" i="16"/>
  <c r="U98" i="16"/>
  <c r="V98" i="16"/>
  <c r="W98" i="16"/>
  <c r="X98" i="16"/>
  <c r="Y98" i="16"/>
  <c r="U99" i="16"/>
  <c r="V99" i="16"/>
  <c r="W99" i="16"/>
  <c r="X99" i="16"/>
  <c r="Y99" i="16"/>
  <c r="U100" i="16"/>
  <c r="V100" i="16"/>
  <c r="W100" i="16"/>
  <c r="X100" i="16"/>
  <c r="Y100" i="16"/>
  <c r="U101" i="16"/>
  <c r="V101" i="16"/>
  <c r="W101" i="16"/>
  <c r="X101" i="16"/>
  <c r="Y101" i="16"/>
  <c r="U102" i="16"/>
  <c r="V102" i="16"/>
  <c r="W102" i="16"/>
  <c r="X102" i="16"/>
  <c r="Y102" i="16"/>
  <c r="U103" i="16"/>
  <c r="V103" i="16"/>
  <c r="W103" i="16"/>
  <c r="X103" i="16"/>
  <c r="Y103" i="16"/>
  <c r="U104" i="16"/>
  <c r="V104" i="16"/>
  <c r="W104" i="16"/>
  <c r="X104" i="16"/>
  <c r="Y104" i="16"/>
  <c r="U105" i="16"/>
  <c r="V105" i="16"/>
  <c r="W105" i="16"/>
  <c r="X105" i="16"/>
  <c r="Y105" i="16"/>
  <c r="U106" i="16"/>
  <c r="V106" i="16"/>
  <c r="W106" i="16"/>
  <c r="X106" i="16"/>
  <c r="Y106" i="16"/>
  <c r="U107" i="16"/>
  <c r="V107" i="16"/>
  <c r="W107" i="16"/>
  <c r="X107" i="16"/>
  <c r="Y107" i="16"/>
  <c r="U108" i="16"/>
  <c r="V108" i="16"/>
  <c r="W108" i="16"/>
  <c r="X108" i="16"/>
  <c r="Y108" i="16"/>
  <c r="U109" i="16"/>
  <c r="V109" i="16"/>
  <c r="W109" i="16"/>
  <c r="X109" i="16"/>
  <c r="Y109" i="16"/>
  <c r="U110" i="16"/>
  <c r="V110" i="16"/>
  <c r="W110" i="16"/>
  <c r="X110" i="16"/>
  <c r="Y110" i="16"/>
  <c r="U111" i="16"/>
  <c r="V111" i="16"/>
  <c r="W111" i="16"/>
  <c r="X111" i="16"/>
  <c r="Y111" i="16"/>
  <c r="U112" i="16"/>
  <c r="V112" i="16"/>
  <c r="W112" i="16"/>
  <c r="X112" i="16"/>
  <c r="Y112" i="16"/>
  <c r="U113" i="16"/>
  <c r="V113" i="16"/>
  <c r="W113" i="16"/>
  <c r="X113" i="16"/>
  <c r="Y113" i="16"/>
  <c r="U114" i="16"/>
  <c r="V114" i="16"/>
  <c r="W114" i="16"/>
  <c r="X114" i="16"/>
  <c r="Y114" i="16"/>
  <c r="U115" i="16"/>
  <c r="V115" i="16"/>
  <c r="W115" i="16"/>
  <c r="X115" i="16"/>
  <c r="Y115" i="16"/>
  <c r="U116" i="16"/>
  <c r="V116" i="16"/>
  <c r="W116" i="16"/>
  <c r="X116" i="16"/>
  <c r="Y116" i="16"/>
  <c r="U117" i="16"/>
  <c r="V117" i="16"/>
  <c r="W117" i="16"/>
  <c r="X117" i="16"/>
  <c r="Y117" i="16"/>
  <c r="U118" i="16"/>
  <c r="V118" i="16"/>
  <c r="W118" i="16"/>
  <c r="X118" i="16"/>
  <c r="Y118" i="16"/>
  <c r="U119" i="16"/>
  <c r="V119" i="16"/>
  <c r="W119" i="16"/>
  <c r="X119" i="16"/>
  <c r="Y119" i="16"/>
  <c r="U120" i="16"/>
  <c r="V120" i="16"/>
  <c r="W120" i="16"/>
  <c r="X120" i="16"/>
  <c r="Y120" i="16"/>
  <c r="U121" i="16"/>
  <c r="V121" i="16"/>
  <c r="W121" i="16"/>
  <c r="X121" i="16"/>
  <c r="Y121" i="16"/>
  <c r="U122" i="16"/>
  <c r="V122" i="16"/>
  <c r="W122" i="16"/>
  <c r="X122" i="16"/>
  <c r="Y122" i="16"/>
  <c r="U123" i="16"/>
  <c r="V123" i="16"/>
  <c r="W123" i="16"/>
  <c r="X123" i="16"/>
  <c r="Y123" i="16"/>
  <c r="U124" i="16"/>
  <c r="V124" i="16"/>
  <c r="W124" i="16"/>
  <c r="X124" i="16"/>
  <c r="Y124" i="16"/>
  <c r="U125" i="16"/>
  <c r="V125" i="16"/>
  <c r="W125" i="16"/>
  <c r="X125" i="16"/>
  <c r="Y125" i="16"/>
  <c r="U126" i="16"/>
  <c r="V126" i="16"/>
  <c r="W126" i="16"/>
  <c r="X126" i="16"/>
  <c r="Y126" i="16"/>
  <c r="U127" i="16"/>
  <c r="V127" i="16"/>
  <c r="W127" i="16"/>
  <c r="X127" i="16"/>
  <c r="Y127" i="16"/>
  <c r="U128" i="16"/>
  <c r="V128" i="16"/>
  <c r="W128" i="16"/>
  <c r="X128" i="16"/>
  <c r="Y128" i="16"/>
  <c r="U129" i="16"/>
  <c r="V129" i="16"/>
  <c r="W129" i="16"/>
  <c r="X129" i="16"/>
  <c r="Y129" i="16"/>
  <c r="U130" i="16"/>
  <c r="V130" i="16"/>
  <c r="W130" i="16"/>
  <c r="X130" i="16"/>
  <c r="Y130" i="16"/>
  <c r="U131" i="16"/>
  <c r="V131" i="16"/>
  <c r="W131" i="16"/>
  <c r="X131" i="16"/>
  <c r="Y131" i="16"/>
  <c r="U132" i="16"/>
  <c r="V132" i="16"/>
  <c r="W132" i="16"/>
  <c r="X132" i="16"/>
  <c r="Y132" i="16"/>
  <c r="U133" i="16"/>
  <c r="V133" i="16"/>
  <c r="W133" i="16"/>
  <c r="X133" i="16"/>
  <c r="Y133" i="16"/>
  <c r="U134" i="16"/>
  <c r="V134" i="16"/>
  <c r="W134" i="16"/>
  <c r="X134" i="16"/>
  <c r="Y134" i="16"/>
  <c r="U135" i="16"/>
  <c r="V135" i="16"/>
  <c r="W135" i="16"/>
  <c r="X135" i="16"/>
  <c r="Y135" i="16"/>
  <c r="U136" i="16"/>
  <c r="V136" i="16"/>
  <c r="W136" i="16"/>
  <c r="X136" i="16"/>
  <c r="Y136" i="16"/>
  <c r="U137" i="16"/>
  <c r="V137" i="16"/>
  <c r="W137" i="16"/>
  <c r="X137" i="16"/>
  <c r="Y137" i="16"/>
  <c r="U138" i="16"/>
  <c r="V138" i="16"/>
  <c r="W138" i="16"/>
  <c r="X138" i="16"/>
  <c r="Y138" i="16"/>
  <c r="U139" i="16"/>
  <c r="V139" i="16"/>
  <c r="W139" i="16"/>
  <c r="X139" i="16"/>
  <c r="Y139" i="16"/>
  <c r="U140" i="16"/>
  <c r="V140" i="16"/>
  <c r="W140" i="16"/>
  <c r="X140" i="16"/>
  <c r="Y140" i="16"/>
  <c r="U141" i="16"/>
  <c r="V141" i="16"/>
  <c r="W141" i="16"/>
  <c r="X141" i="16"/>
  <c r="Y141" i="16"/>
  <c r="U142" i="16"/>
  <c r="V142" i="16"/>
  <c r="W142" i="16"/>
  <c r="X142" i="16"/>
  <c r="Y142" i="16"/>
  <c r="U143" i="16"/>
  <c r="V143" i="16"/>
  <c r="W143" i="16"/>
  <c r="X143" i="16"/>
  <c r="Y143" i="16"/>
  <c r="U144" i="16"/>
  <c r="V144" i="16"/>
  <c r="W144" i="16"/>
  <c r="X144" i="16"/>
  <c r="Y144" i="16"/>
  <c r="U145" i="16"/>
  <c r="V145" i="16"/>
  <c r="W145" i="16"/>
  <c r="X145" i="16"/>
  <c r="Y145" i="16"/>
  <c r="U146" i="16"/>
  <c r="V146" i="16"/>
  <c r="W146" i="16"/>
  <c r="X146" i="16"/>
  <c r="Y146" i="16"/>
  <c r="U147" i="16"/>
  <c r="V147" i="16"/>
  <c r="W147" i="16"/>
  <c r="X147" i="16"/>
  <c r="Y147" i="16"/>
  <c r="U148" i="16"/>
  <c r="V148" i="16"/>
  <c r="W148" i="16"/>
  <c r="X148" i="16"/>
  <c r="Y148" i="16"/>
  <c r="U149" i="16"/>
  <c r="V149" i="16"/>
  <c r="W149" i="16"/>
  <c r="X149" i="16"/>
  <c r="Y149" i="16"/>
  <c r="U150" i="16"/>
  <c r="V150" i="16"/>
  <c r="W150" i="16"/>
  <c r="X150" i="16"/>
  <c r="Y150" i="16"/>
  <c r="U151" i="16"/>
  <c r="V151" i="16"/>
  <c r="W151" i="16"/>
  <c r="X151" i="16"/>
  <c r="Y151" i="16"/>
  <c r="U152" i="16"/>
  <c r="V152" i="16"/>
  <c r="W152" i="16"/>
  <c r="X152" i="16"/>
  <c r="Y152" i="16"/>
  <c r="U153" i="16"/>
  <c r="V153" i="16"/>
  <c r="W153" i="16"/>
  <c r="X153" i="16"/>
  <c r="Y153" i="16"/>
  <c r="U154" i="16"/>
  <c r="V154" i="16"/>
  <c r="W154" i="16"/>
  <c r="X154" i="16"/>
  <c r="Y154" i="16"/>
  <c r="U155" i="16"/>
  <c r="V155" i="16"/>
  <c r="W155" i="16"/>
  <c r="X155" i="16"/>
  <c r="Y155" i="16"/>
  <c r="U156" i="16"/>
  <c r="V156" i="16"/>
  <c r="W156" i="16"/>
  <c r="X156" i="16"/>
  <c r="Y156" i="16"/>
  <c r="U157" i="16"/>
  <c r="V157" i="16"/>
  <c r="W157" i="16"/>
  <c r="X157" i="16"/>
  <c r="Y157" i="16"/>
  <c r="U158" i="16"/>
  <c r="V158" i="16"/>
  <c r="W158" i="16"/>
  <c r="X158" i="16"/>
  <c r="Y158" i="16"/>
  <c r="U159" i="16"/>
  <c r="V159" i="16"/>
  <c r="W159" i="16"/>
  <c r="X159" i="16"/>
  <c r="Y159" i="16"/>
  <c r="U160" i="16"/>
  <c r="V160" i="16"/>
  <c r="W160" i="16"/>
  <c r="X160" i="16"/>
  <c r="Y160" i="16"/>
  <c r="U161" i="16"/>
  <c r="V161" i="16"/>
  <c r="W161" i="16"/>
  <c r="X161" i="16"/>
  <c r="Y161" i="16"/>
  <c r="U162" i="16"/>
  <c r="V162" i="16"/>
  <c r="W162" i="16"/>
  <c r="X162" i="16"/>
  <c r="Y162" i="16"/>
  <c r="U163" i="16"/>
  <c r="V163" i="16"/>
  <c r="W163" i="16"/>
  <c r="X163" i="16"/>
  <c r="Y163" i="16"/>
  <c r="U164" i="16"/>
  <c r="V164" i="16"/>
  <c r="W164" i="16"/>
  <c r="X164" i="16"/>
  <c r="Y164" i="16"/>
  <c r="U165" i="16"/>
  <c r="V165" i="16"/>
  <c r="W165" i="16"/>
  <c r="X165" i="16"/>
  <c r="Y165" i="16"/>
  <c r="U166" i="16"/>
  <c r="V166" i="16"/>
  <c r="W166" i="16"/>
  <c r="X166" i="16"/>
  <c r="Y166" i="16"/>
  <c r="U167" i="16"/>
  <c r="V167" i="16"/>
  <c r="W167" i="16"/>
  <c r="X167" i="16"/>
  <c r="Y167" i="16"/>
  <c r="U168" i="16"/>
  <c r="V168" i="16"/>
  <c r="W168" i="16"/>
  <c r="X168" i="16"/>
  <c r="Y168" i="16"/>
  <c r="U169" i="16"/>
  <c r="V169" i="16"/>
  <c r="W169" i="16"/>
  <c r="X169" i="16"/>
  <c r="Y169" i="16"/>
  <c r="U170" i="16"/>
  <c r="V170" i="16"/>
  <c r="W170" i="16"/>
  <c r="X170" i="16"/>
  <c r="Y170" i="16"/>
  <c r="U171" i="16"/>
  <c r="V171" i="16"/>
  <c r="W171" i="16"/>
  <c r="X171" i="16"/>
  <c r="Y171" i="16"/>
  <c r="U172" i="16"/>
  <c r="V172" i="16"/>
  <c r="W172" i="16"/>
  <c r="X172" i="16"/>
  <c r="Y172" i="16"/>
  <c r="U173" i="16"/>
  <c r="V173" i="16"/>
  <c r="W173" i="16"/>
  <c r="X173" i="16"/>
  <c r="Y173" i="16"/>
  <c r="U174" i="16"/>
  <c r="V174" i="16"/>
  <c r="W174" i="16"/>
  <c r="X174" i="16"/>
  <c r="Y174" i="16"/>
  <c r="U175" i="16"/>
  <c r="V175" i="16"/>
  <c r="W175" i="16"/>
  <c r="X175" i="16"/>
  <c r="Y175" i="16"/>
  <c r="U176" i="16"/>
  <c r="V176" i="16"/>
  <c r="W176" i="16"/>
  <c r="X176" i="16"/>
  <c r="Y176" i="16"/>
  <c r="U177" i="16"/>
  <c r="V177" i="16"/>
  <c r="W177" i="16"/>
  <c r="X177" i="16"/>
  <c r="Y177" i="16"/>
  <c r="U178" i="16"/>
  <c r="V178" i="16"/>
  <c r="W178" i="16"/>
  <c r="X178" i="16"/>
  <c r="Y178" i="16"/>
  <c r="U179" i="16"/>
  <c r="V179" i="16"/>
  <c r="W179" i="16"/>
  <c r="X179" i="16"/>
  <c r="Y179" i="16"/>
  <c r="U180" i="16"/>
  <c r="V180" i="16"/>
  <c r="W180" i="16"/>
  <c r="X180" i="16"/>
  <c r="Y180" i="16"/>
  <c r="U181" i="16"/>
  <c r="V181" i="16"/>
  <c r="W181" i="16"/>
  <c r="X181" i="16"/>
  <c r="Y181" i="16"/>
  <c r="U182" i="16"/>
  <c r="V182" i="16"/>
  <c r="W182" i="16"/>
  <c r="X182" i="16"/>
  <c r="Y182" i="16"/>
  <c r="U183" i="16"/>
  <c r="V183" i="16"/>
  <c r="W183" i="16"/>
  <c r="X183" i="16"/>
  <c r="Y183" i="16"/>
  <c r="U184" i="16"/>
  <c r="V184" i="16"/>
  <c r="W184" i="16"/>
  <c r="X184" i="16"/>
  <c r="Y184" i="16"/>
  <c r="U185" i="16"/>
  <c r="V185" i="16"/>
  <c r="W185" i="16"/>
  <c r="X185" i="16"/>
  <c r="Y185" i="16"/>
  <c r="U186" i="16"/>
  <c r="V186" i="16"/>
  <c r="W186" i="16"/>
  <c r="X186" i="16"/>
  <c r="Y186" i="16"/>
  <c r="U187" i="16"/>
  <c r="V187" i="16"/>
  <c r="W187" i="16"/>
  <c r="X187" i="16"/>
  <c r="Y187" i="16"/>
  <c r="U188" i="16"/>
  <c r="V188" i="16"/>
  <c r="W188" i="16"/>
  <c r="X188" i="16"/>
  <c r="Y188" i="16"/>
  <c r="U189" i="16"/>
  <c r="E20" i="1" s="1"/>
  <c r="V189" i="16"/>
  <c r="E21" i="1" s="1"/>
  <c r="W189" i="16"/>
  <c r="X189" i="16"/>
  <c r="E23" i="1" s="1"/>
  <c r="Y189" i="16"/>
  <c r="U190" i="16"/>
  <c r="V190" i="16"/>
  <c r="W190" i="16"/>
  <c r="X190" i="16"/>
  <c r="Y190" i="16"/>
  <c r="U191" i="16"/>
  <c r="V191" i="16"/>
  <c r="W191" i="16"/>
  <c r="X191" i="16"/>
  <c r="Y191" i="16"/>
  <c r="U192" i="16"/>
  <c r="V192" i="16"/>
  <c r="W192" i="16"/>
  <c r="X192" i="16"/>
  <c r="Y192" i="16"/>
  <c r="U193" i="16"/>
  <c r="V193" i="16"/>
  <c r="W193" i="16"/>
  <c r="X193" i="16"/>
  <c r="Y193" i="16"/>
  <c r="U194" i="16"/>
  <c r="V194" i="16"/>
  <c r="W194" i="16"/>
  <c r="X194" i="16"/>
  <c r="Y194" i="16"/>
  <c r="U195" i="16"/>
  <c r="V195" i="16"/>
  <c r="W195" i="16"/>
  <c r="X195" i="16"/>
  <c r="Y195" i="16"/>
  <c r="U196" i="16"/>
  <c r="V196" i="16"/>
  <c r="W196" i="16"/>
  <c r="X196" i="16"/>
  <c r="Y196" i="16"/>
  <c r="U197" i="16"/>
  <c r="V197" i="16"/>
  <c r="W197" i="16"/>
  <c r="X197" i="16"/>
  <c r="Y197" i="16"/>
  <c r="U198" i="16"/>
  <c r="V198" i="16"/>
  <c r="W198" i="16"/>
  <c r="X198" i="16"/>
  <c r="Y198" i="16"/>
  <c r="U199" i="16"/>
  <c r="V199" i="16"/>
  <c r="W199" i="16"/>
  <c r="X199" i="16"/>
  <c r="Y199" i="16"/>
  <c r="U200" i="16"/>
  <c r="V200" i="16"/>
  <c r="W200" i="16"/>
  <c r="X200" i="16"/>
  <c r="Y200" i="16"/>
  <c r="U201" i="16"/>
  <c r="V201" i="16"/>
  <c r="W201" i="16"/>
  <c r="X201" i="16"/>
  <c r="Y201" i="16"/>
  <c r="U202" i="16"/>
  <c r="V202" i="16"/>
  <c r="W202" i="16"/>
  <c r="X202" i="16"/>
  <c r="Y202" i="16"/>
  <c r="U203" i="16"/>
  <c r="V203" i="16"/>
  <c r="W203" i="16"/>
  <c r="X203" i="16"/>
  <c r="Y203" i="16"/>
  <c r="U204" i="16"/>
  <c r="V204" i="16"/>
  <c r="W204" i="16"/>
  <c r="X204" i="16"/>
  <c r="Y204" i="16"/>
  <c r="U205" i="16"/>
  <c r="V205" i="16"/>
  <c r="W205" i="16"/>
  <c r="X205" i="16"/>
  <c r="Y205" i="16"/>
  <c r="U206" i="16"/>
  <c r="V206" i="16"/>
  <c r="W206" i="16"/>
  <c r="X206" i="16"/>
  <c r="Y206" i="16"/>
  <c r="U207" i="16"/>
  <c r="V207" i="16"/>
  <c r="W207" i="16"/>
  <c r="X207" i="16"/>
  <c r="Y207" i="16"/>
  <c r="U208" i="16"/>
  <c r="V208" i="16"/>
  <c r="W208" i="16"/>
  <c r="X208" i="16"/>
  <c r="Y208" i="16"/>
  <c r="U209" i="16"/>
  <c r="V209" i="16"/>
  <c r="W209" i="16"/>
  <c r="X209" i="16"/>
  <c r="Y209" i="16"/>
  <c r="U210" i="16"/>
  <c r="V210" i="16"/>
  <c r="W210" i="16"/>
  <c r="X210" i="16"/>
  <c r="Y210" i="16"/>
  <c r="U211" i="16"/>
  <c r="V211" i="16"/>
  <c r="W211" i="16"/>
  <c r="X211" i="16"/>
  <c r="Y211" i="16"/>
  <c r="U212" i="16"/>
  <c r="V212" i="16"/>
  <c r="W212" i="16"/>
  <c r="X212" i="16"/>
  <c r="Y212" i="16"/>
  <c r="U213" i="16"/>
  <c r="V213" i="16"/>
  <c r="W213" i="16"/>
  <c r="X213" i="16"/>
  <c r="Y213" i="16"/>
  <c r="U3" i="15"/>
  <c r="V3" i="15"/>
  <c r="W3" i="15"/>
  <c r="X3" i="15"/>
  <c r="Y3" i="15"/>
  <c r="U4" i="15"/>
  <c r="V4" i="15"/>
  <c r="W4" i="15"/>
  <c r="X4" i="15"/>
  <c r="Y4" i="15"/>
  <c r="U5" i="15"/>
  <c r="V5" i="15"/>
  <c r="W5" i="15"/>
  <c r="X5" i="15"/>
  <c r="Y5" i="15"/>
  <c r="U6" i="15"/>
  <c r="V6" i="15"/>
  <c r="W6" i="15"/>
  <c r="X6" i="15"/>
  <c r="Y6" i="15"/>
  <c r="U7" i="15"/>
  <c r="V7" i="15"/>
  <c r="W7" i="15"/>
  <c r="X7" i="15"/>
  <c r="Y7" i="15"/>
  <c r="U8" i="15"/>
  <c r="V8" i="15"/>
  <c r="W8" i="15"/>
  <c r="X8" i="15"/>
  <c r="Y8" i="15"/>
  <c r="U9" i="15"/>
  <c r="V9" i="15"/>
  <c r="W9" i="15"/>
  <c r="X9" i="15"/>
  <c r="Y9" i="15"/>
  <c r="U10" i="15"/>
  <c r="V10" i="15"/>
  <c r="W10" i="15"/>
  <c r="X10" i="15"/>
  <c r="Y10" i="15"/>
  <c r="U11" i="15"/>
  <c r="V11" i="15"/>
  <c r="W11" i="15"/>
  <c r="X11" i="15"/>
  <c r="Y11" i="15"/>
  <c r="U12" i="15"/>
  <c r="V12" i="15"/>
  <c r="W12" i="15"/>
  <c r="X12" i="15"/>
  <c r="Y12" i="15"/>
  <c r="U13" i="15"/>
  <c r="V13" i="15"/>
  <c r="W13" i="15"/>
  <c r="X13" i="15"/>
  <c r="Y13" i="15"/>
  <c r="U14" i="15"/>
  <c r="V14" i="15"/>
  <c r="W14" i="15"/>
  <c r="X14" i="15"/>
  <c r="Y14" i="15"/>
  <c r="U15" i="15"/>
  <c r="V15" i="15"/>
  <c r="W15" i="15"/>
  <c r="X15" i="15"/>
  <c r="Y15" i="15"/>
  <c r="U16" i="15"/>
  <c r="V16" i="15"/>
  <c r="W16" i="15"/>
  <c r="X16" i="15"/>
  <c r="Y16" i="15"/>
  <c r="U17" i="15"/>
  <c r="V17" i="15"/>
  <c r="W17" i="15"/>
  <c r="X17" i="15"/>
  <c r="Y17" i="15"/>
  <c r="U18" i="15"/>
  <c r="V18" i="15"/>
  <c r="W18" i="15"/>
  <c r="X18" i="15"/>
  <c r="Y18" i="15"/>
  <c r="U19" i="15"/>
  <c r="V19" i="15"/>
  <c r="W19" i="15"/>
  <c r="X19" i="15"/>
  <c r="Y19" i="15"/>
  <c r="U20" i="15"/>
  <c r="V20" i="15"/>
  <c r="W20" i="15"/>
  <c r="X20" i="15"/>
  <c r="Y20" i="15"/>
  <c r="U21" i="15"/>
  <c r="V21" i="15"/>
  <c r="W21" i="15"/>
  <c r="X21" i="15"/>
  <c r="Y21" i="15"/>
  <c r="U22" i="15"/>
  <c r="V22" i="15"/>
  <c r="W22" i="15"/>
  <c r="X22" i="15"/>
  <c r="Y22" i="15"/>
  <c r="U23" i="15"/>
  <c r="V23" i="15"/>
  <c r="W23" i="15"/>
  <c r="X23" i="15"/>
  <c r="Y23" i="15"/>
  <c r="U24" i="15"/>
  <c r="V24" i="15"/>
  <c r="W24" i="15"/>
  <c r="X24" i="15"/>
  <c r="Y24" i="15"/>
  <c r="U25" i="15"/>
  <c r="V25" i="15"/>
  <c r="W25" i="15"/>
  <c r="X25" i="15"/>
  <c r="Y25" i="15"/>
  <c r="U26" i="15"/>
  <c r="V26" i="15"/>
  <c r="W26" i="15"/>
  <c r="X26" i="15"/>
  <c r="Y26" i="15"/>
  <c r="U27" i="15"/>
  <c r="V27" i="15"/>
  <c r="W27" i="15"/>
  <c r="X27" i="15"/>
  <c r="Y27" i="15"/>
  <c r="U28" i="15"/>
  <c r="V28" i="15"/>
  <c r="W28" i="15"/>
  <c r="X28" i="15"/>
  <c r="Y28" i="15"/>
  <c r="U29" i="15"/>
  <c r="V29" i="15"/>
  <c r="W29" i="15"/>
  <c r="X29" i="15"/>
  <c r="Y29" i="15"/>
  <c r="U30" i="15"/>
  <c r="V30" i="15"/>
  <c r="W30" i="15"/>
  <c r="X30" i="15"/>
  <c r="Y30" i="15"/>
  <c r="U31" i="15"/>
  <c r="V31" i="15"/>
  <c r="W31" i="15"/>
  <c r="X31" i="15"/>
  <c r="Y31" i="15"/>
  <c r="U32" i="15"/>
  <c r="V32" i="15"/>
  <c r="W32" i="15"/>
  <c r="X32" i="15"/>
  <c r="Y32" i="15"/>
  <c r="U33" i="15"/>
  <c r="V33" i="15"/>
  <c r="W33" i="15"/>
  <c r="X33" i="15"/>
  <c r="Y33" i="15"/>
  <c r="U34" i="15"/>
  <c r="V34" i="15"/>
  <c r="W34" i="15"/>
  <c r="X34" i="15"/>
  <c r="Y34" i="15"/>
  <c r="U35" i="15"/>
  <c r="V35" i="15"/>
  <c r="W35" i="15"/>
  <c r="X35" i="15"/>
  <c r="Y35" i="15"/>
  <c r="U36" i="15"/>
  <c r="V36" i="15"/>
  <c r="W36" i="15"/>
  <c r="X36" i="15"/>
  <c r="Y36" i="15"/>
  <c r="U37" i="15"/>
  <c r="V37" i="15"/>
  <c r="W37" i="15"/>
  <c r="X37" i="15"/>
  <c r="Y37" i="15"/>
  <c r="U38" i="15"/>
  <c r="V38" i="15"/>
  <c r="W38" i="15"/>
  <c r="X38" i="15"/>
  <c r="Y38" i="15"/>
  <c r="U39" i="15"/>
  <c r="V39" i="15"/>
  <c r="W39" i="15"/>
  <c r="X39" i="15"/>
  <c r="Y39" i="15"/>
  <c r="U40" i="15"/>
  <c r="V40" i="15"/>
  <c r="W40" i="15"/>
  <c r="X40" i="15"/>
  <c r="Y40" i="15"/>
  <c r="U41" i="15"/>
  <c r="V41" i="15"/>
  <c r="W41" i="15"/>
  <c r="X41" i="15"/>
  <c r="Y41" i="15"/>
  <c r="U42" i="15"/>
  <c r="V42" i="15"/>
  <c r="W42" i="15"/>
  <c r="X42" i="15"/>
  <c r="Y42" i="15"/>
  <c r="U43" i="15"/>
  <c r="V43" i="15"/>
  <c r="W43" i="15"/>
  <c r="X43" i="15"/>
  <c r="Y43" i="15"/>
  <c r="U44" i="15"/>
  <c r="V44" i="15"/>
  <c r="W44" i="15"/>
  <c r="X44" i="15"/>
  <c r="Y44" i="15"/>
  <c r="U45" i="15"/>
  <c r="V45" i="15"/>
  <c r="W45" i="15"/>
  <c r="X45" i="15"/>
  <c r="Y45" i="15"/>
  <c r="U46" i="15"/>
  <c r="V46" i="15"/>
  <c r="W46" i="15"/>
  <c r="X46" i="15"/>
  <c r="Y46" i="15"/>
  <c r="U47" i="15"/>
  <c r="V47" i="15"/>
  <c r="W47" i="15"/>
  <c r="X47" i="15"/>
  <c r="Y47" i="15"/>
  <c r="U48" i="15"/>
  <c r="V48" i="15"/>
  <c r="W48" i="15"/>
  <c r="X48" i="15"/>
  <c r="Y48" i="15"/>
  <c r="U49" i="15"/>
  <c r="V49" i="15"/>
  <c r="W49" i="15"/>
  <c r="X49" i="15"/>
  <c r="Y49" i="15"/>
  <c r="U50" i="15"/>
  <c r="V50" i="15"/>
  <c r="W50" i="15"/>
  <c r="X50" i="15"/>
  <c r="Y50" i="15"/>
  <c r="U51" i="15"/>
  <c r="V51" i="15"/>
  <c r="W51" i="15"/>
  <c r="X51" i="15"/>
  <c r="Y51" i="15"/>
  <c r="U52" i="15"/>
  <c r="V52" i="15"/>
  <c r="W52" i="15"/>
  <c r="X52" i="15"/>
  <c r="Y52" i="15"/>
  <c r="U53" i="15"/>
  <c r="V53" i="15"/>
  <c r="W53" i="15"/>
  <c r="X53" i="15"/>
  <c r="Y53" i="15"/>
  <c r="U54" i="15"/>
  <c r="V54" i="15"/>
  <c r="W54" i="15"/>
  <c r="X54" i="15"/>
  <c r="Y54" i="15"/>
  <c r="U55" i="15"/>
  <c r="V55" i="15"/>
  <c r="W55" i="15"/>
  <c r="X55" i="15"/>
  <c r="Y55" i="15"/>
  <c r="U56" i="15"/>
  <c r="V56" i="15"/>
  <c r="W56" i="15"/>
  <c r="X56" i="15"/>
  <c r="Y56" i="15"/>
  <c r="U57" i="15"/>
  <c r="V57" i="15"/>
  <c r="W57" i="15"/>
  <c r="X57" i="15"/>
  <c r="Y57" i="15"/>
  <c r="U58" i="15"/>
  <c r="V58" i="15"/>
  <c r="W58" i="15"/>
  <c r="X58" i="15"/>
  <c r="Y58" i="15"/>
  <c r="U59" i="15"/>
  <c r="V59" i="15"/>
  <c r="W59" i="15"/>
  <c r="X59" i="15"/>
  <c r="Y59" i="15"/>
  <c r="U60" i="15"/>
  <c r="V60" i="15"/>
  <c r="W60" i="15"/>
  <c r="X60" i="15"/>
  <c r="Y60" i="15"/>
  <c r="U61" i="15"/>
  <c r="V61" i="15"/>
  <c r="W61" i="15"/>
  <c r="X61" i="15"/>
  <c r="Y61" i="15"/>
  <c r="U62" i="15"/>
  <c r="V62" i="15"/>
  <c r="W62" i="15"/>
  <c r="X62" i="15"/>
  <c r="Y62" i="15"/>
  <c r="U63" i="15"/>
  <c r="V63" i="15"/>
  <c r="W63" i="15"/>
  <c r="X63" i="15"/>
  <c r="Y63" i="15"/>
  <c r="U64" i="15"/>
  <c r="V64" i="15"/>
  <c r="W64" i="15"/>
  <c r="X64" i="15"/>
  <c r="Y64" i="15"/>
  <c r="U65" i="15"/>
  <c r="V65" i="15"/>
  <c r="W65" i="15"/>
  <c r="X65" i="15"/>
  <c r="Y65" i="15"/>
  <c r="U66" i="15"/>
  <c r="V66" i="15"/>
  <c r="W66" i="15"/>
  <c r="X66" i="15"/>
  <c r="Y66" i="15"/>
  <c r="U67" i="15"/>
  <c r="V67" i="15"/>
  <c r="W67" i="15"/>
  <c r="X67" i="15"/>
  <c r="Y67" i="15"/>
  <c r="U68" i="15"/>
  <c r="V68" i="15"/>
  <c r="W68" i="15"/>
  <c r="X68" i="15"/>
  <c r="Y68" i="15"/>
  <c r="U69" i="15"/>
  <c r="V69" i="15"/>
  <c r="W69" i="15"/>
  <c r="X69" i="15"/>
  <c r="Y69" i="15"/>
  <c r="U70" i="15"/>
  <c r="V70" i="15"/>
  <c r="W70" i="15"/>
  <c r="X70" i="15"/>
  <c r="Y70" i="15"/>
  <c r="U71" i="15"/>
  <c r="V71" i="15"/>
  <c r="W71" i="15"/>
  <c r="X71" i="15"/>
  <c r="Y71" i="15"/>
  <c r="U72" i="15"/>
  <c r="V72" i="15"/>
  <c r="W72" i="15"/>
  <c r="X72" i="15"/>
  <c r="Y72" i="15"/>
  <c r="U73" i="15"/>
  <c r="V73" i="15"/>
  <c r="W73" i="15"/>
  <c r="X73" i="15"/>
  <c r="Y73" i="15"/>
  <c r="U74" i="15"/>
  <c r="V74" i="15"/>
  <c r="W74" i="15"/>
  <c r="X74" i="15"/>
  <c r="Y74" i="15"/>
  <c r="U75" i="15"/>
  <c r="V75" i="15"/>
  <c r="W75" i="15"/>
  <c r="X75" i="15"/>
  <c r="Y75" i="15"/>
  <c r="U76" i="15"/>
  <c r="V76" i="15"/>
  <c r="W76" i="15"/>
  <c r="X76" i="15"/>
  <c r="Y76" i="15"/>
  <c r="U77" i="15"/>
  <c r="V77" i="15"/>
  <c r="W77" i="15"/>
  <c r="X77" i="15"/>
  <c r="Y77" i="15"/>
  <c r="U78" i="15"/>
  <c r="V78" i="15"/>
  <c r="W78" i="15"/>
  <c r="X78" i="15"/>
  <c r="Y78" i="15"/>
  <c r="U79" i="15"/>
  <c r="V79" i="15"/>
  <c r="W79" i="15"/>
  <c r="X79" i="15"/>
  <c r="Y79" i="15"/>
  <c r="U80" i="15"/>
  <c r="V80" i="15"/>
  <c r="W80" i="15"/>
  <c r="X80" i="15"/>
  <c r="Y80" i="15"/>
  <c r="U81" i="15"/>
  <c r="V81" i="15"/>
  <c r="W81" i="15"/>
  <c r="X81" i="15"/>
  <c r="Y81" i="15"/>
  <c r="U82" i="15"/>
  <c r="V82" i="15"/>
  <c r="W82" i="15"/>
  <c r="X82" i="15"/>
  <c r="Y82" i="15"/>
  <c r="U83" i="15"/>
  <c r="V83" i="15"/>
  <c r="W83" i="15"/>
  <c r="X83" i="15"/>
  <c r="Y83" i="15"/>
  <c r="U84" i="15"/>
  <c r="V84" i="15"/>
  <c r="W84" i="15"/>
  <c r="X84" i="15"/>
  <c r="Y84" i="15"/>
  <c r="U85" i="15"/>
  <c r="V85" i="15"/>
  <c r="W85" i="15"/>
  <c r="X85" i="15"/>
  <c r="Y85" i="15"/>
  <c r="U86" i="15"/>
  <c r="V86" i="15"/>
  <c r="W86" i="15"/>
  <c r="X86" i="15"/>
  <c r="Y86" i="15"/>
  <c r="U87" i="15"/>
  <c r="V87" i="15"/>
  <c r="W87" i="15"/>
  <c r="X87" i="15"/>
  <c r="Y87" i="15"/>
  <c r="U88" i="15"/>
  <c r="V88" i="15"/>
  <c r="W88" i="15"/>
  <c r="X88" i="15"/>
  <c r="Y88" i="15"/>
  <c r="U89" i="15"/>
  <c r="V89" i="15"/>
  <c r="W89" i="15"/>
  <c r="X89" i="15"/>
  <c r="Y89" i="15"/>
  <c r="U90" i="15"/>
  <c r="V90" i="15"/>
  <c r="W90" i="15"/>
  <c r="X90" i="15"/>
  <c r="Y90" i="15"/>
  <c r="U91" i="15"/>
  <c r="V91" i="15"/>
  <c r="W91" i="15"/>
  <c r="X91" i="15"/>
  <c r="Y91" i="15"/>
  <c r="U92" i="15"/>
  <c r="V92" i="15"/>
  <c r="W92" i="15"/>
  <c r="X92" i="15"/>
  <c r="Y92" i="15"/>
  <c r="U93" i="15"/>
  <c r="V93" i="15"/>
  <c r="W93" i="15"/>
  <c r="X93" i="15"/>
  <c r="Y93" i="15"/>
  <c r="U94" i="15"/>
  <c r="V94" i="15"/>
  <c r="W94" i="15"/>
  <c r="X94" i="15"/>
  <c r="Y94" i="15"/>
  <c r="U95" i="15"/>
  <c r="V95" i="15"/>
  <c r="W95" i="15"/>
  <c r="X95" i="15"/>
  <c r="Y95" i="15"/>
  <c r="U96" i="15"/>
  <c r="V96" i="15"/>
  <c r="W96" i="15"/>
  <c r="X96" i="15"/>
  <c r="Y96" i="15"/>
  <c r="U97" i="15"/>
  <c r="V97" i="15"/>
  <c r="W97" i="15"/>
  <c r="X97" i="15"/>
  <c r="Y97" i="15"/>
  <c r="U98" i="15"/>
  <c r="V98" i="15"/>
  <c r="W98" i="15"/>
  <c r="X98" i="15"/>
  <c r="Y98" i="15"/>
  <c r="U99" i="15"/>
  <c r="V99" i="15"/>
  <c r="W99" i="15"/>
  <c r="X99" i="15"/>
  <c r="Y99" i="15"/>
  <c r="U100" i="15"/>
  <c r="V100" i="15"/>
  <c r="W100" i="15"/>
  <c r="X100" i="15"/>
  <c r="Y100" i="15"/>
  <c r="U101" i="15"/>
  <c r="V101" i="15"/>
  <c r="W101" i="15"/>
  <c r="X101" i="15"/>
  <c r="Y101" i="15"/>
  <c r="U102" i="15"/>
  <c r="V102" i="15"/>
  <c r="W102" i="15"/>
  <c r="X102" i="15"/>
  <c r="Y102" i="15"/>
  <c r="U103" i="15"/>
  <c r="V103" i="15"/>
  <c r="W103" i="15"/>
  <c r="X103" i="15"/>
  <c r="Y103" i="15"/>
  <c r="U104" i="15"/>
  <c r="V104" i="15"/>
  <c r="W104" i="15"/>
  <c r="X104" i="15"/>
  <c r="Y104" i="15"/>
  <c r="U105" i="15"/>
  <c r="V105" i="15"/>
  <c r="W105" i="15"/>
  <c r="X105" i="15"/>
  <c r="Y105" i="15"/>
  <c r="U106" i="15"/>
  <c r="V106" i="15"/>
  <c r="W106" i="15"/>
  <c r="X106" i="15"/>
  <c r="Y106" i="15"/>
  <c r="U107" i="15"/>
  <c r="V107" i="15"/>
  <c r="W107" i="15"/>
  <c r="X107" i="15"/>
  <c r="Y107" i="15"/>
  <c r="U108" i="15"/>
  <c r="V108" i="15"/>
  <c r="W108" i="15"/>
  <c r="X108" i="15"/>
  <c r="Y108" i="15"/>
  <c r="U109" i="15"/>
  <c r="V109" i="15"/>
  <c r="W109" i="15"/>
  <c r="X109" i="15"/>
  <c r="Y109" i="15"/>
  <c r="U110" i="15"/>
  <c r="V110" i="15"/>
  <c r="W110" i="15"/>
  <c r="X110" i="15"/>
  <c r="Y110" i="15"/>
  <c r="U111" i="15"/>
  <c r="V111" i="15"/>
  <c r="W111" i="15"/>
  <c r="X111" i="15"/>
  <c r="Y111" i="15"/>
  <c r="U112" i="15"/>
  <c r="V112" i="15"/>
  <c r="W112" i="15"/>
  <c r="X112" i="15"/>
  <c r="Y112" i="15"/>
  <c r="U113" i="15"/>
  <c r="V113" i="15"/>
  <c r="W113" i="15"/>
  <c r="X113" i="15"/>
  <c r="Y113" i="15"/>
  <c r="U114" i="15"/>
  <c r="V114" i="15"/>
  <c r="W114" i="15"/>
  <c r="X114" i="15"/>
  <c r="Y114" i="15"/>
  <c r="U115" i="15"/>
  <c r="V115" i="15"/>
  <c r="W115" i="15"/>
  <c r="X115" i="15"/>
  <c r="Y115" i="15"/>
  <c r="U116" i="15"/>
  <c r="V116" i="15"/>
  <c r="W116" i="15"/>
  <c r="X116" i="15"/>
  <c r="Y116" i="15"/>
  <c r="U117" i="15"/>
  <c r="V117" i="15"/>
  <c r="W117" i="15"/>
  <c r="X117" i="15"/>
  <c r="Y117" i="15"/>
  <c r="U118" i="15"/>
  <c r="V118" i="15"/>
  <c r="W118" i="15"/>
  <c r="X118" i="15"/>
  <c r="Y118" i="15"/>
  <c r="U119" i="15"/>
  <c r="V119" i="15"/>
  <c r="W119" i="15"/>
  <c r="X119" i="15"/>
  <c r="Y119" i="15"/>
  <c r="U120" i="15"/>
  <c r="V120" i="15"/>
  <c r="W120" i="15"/>
  <c r="X120" i="15"/>
  <c r="Y120" i="15"/>
  <c r="U121" i="15"/>
  <c r="V121" i="15"/>
  <c r="W121" i="15"/>
  <c r="X121" i="15"/>
  <c r="Y121" i="15"/>
  <c r="U122" i="15"/>
  <c r="V122" i="15"/>
  <c r="W122" i="15"/>
  <c r="X122" i="15"/>
  <c r="Y122" i="15"/>
  <c r="U123" i="15"/>
  <c r="V123" i="15"/>
  <c r="W123" i="15"/>
  <c r="X123" i="15"/>
  <c r="Y123" i="15"/>
  <c r="U124" i="15"/>
  <c r="V124" i="15"/>
  <c r="W124" i="15"/>
  <c r="X124" i="15"/>
  <c r="Y124" i="15"/>
  <c r="U125" i="15"/>
  <c r="V125" i="15"/>
  <c r="W125" i="15"/>
  <c r="X125" i="15"/>
  <c r="Y125" i="15"/>
  <c r="U126" i="15"/>
  <c r="V126" i="15"/>
  <c r="W126" i="15"/>
  <c r="X126" i="15"/>
  <c r="Y126" i="15"/>
  <c r="U127" i="15"/>
  <c r="V127" i="15"/>
  <c r="W127" i="15"/>
  <c r="X127" i="15"/>
  <c r="Y127" i="15"/>
  <c r="U128" i="15"/>
  <c r="V128" i="15"/>
  <c r="W128" i="15"/>
  <c r="X128" i="15"/>
  <c r="Y128" i="15"/>
  <c r="U129" i="15"/>
  <c r="V129" i="15"/>
  <c r="W129" i="15"/>
  <c r="X129" i="15"/>
  <c r="Y129" i="15"/>
  <c r="U130" i="15"/>
  <c r="V130" i="15"/>
  <c r="W130" i="15"/>
  <c r="X130" i="15"/>
  <c r="Y130" i="15"/>
  <c r="U131" i="15"/>
  <c r="V131" i="15"/>
  <c r="W131" i="15"/>
  <c r="X131" i="15"/>
  <c r="Y131" i="15"/>
  <c r="U132" i="15"/>
  <c r="V132" i="15"/>
  <c r="W132" i="15"/>
  <c r="X132" i="15"/>
  <c r="Y132" i="15"/>
  <c r="U133" i="15"/>
  <c r="V133" i="15"/>
  <c r="W133" i="15"/>
  <c r="X133" i="15"/>
  <c r="Y133" i="15"/>
  <c r="U134" i="15"/>
  <c r="V134" i="15"/>
  <c r="W134" i="15"/>
  <c r="X134" i="15"/>
  <c r="Y134" i="15"/>
  <c r="U135" i="15"/>
  <c r="V135" i="15"/>
  <c r="W135" i="15"/>
  <c r="X135" i="15"/>
  <c r="Y135" i="15"/>
  <c r="U136" i="15"/>
  <c r="V136" i="15"/>
  <c r="W136" i="15"/>
  <c r="X136" i="15"/>
  <c r="Y136" i="15"/>
  <c r="U137" i="15"/>
  <c r="V137" i="15"/>
  <c r="W137" i="15"/>
  <c r="X137" i="15"/>
  <c r="Y137" i="15"/>
  <c r="U138" i="15"/>
  <c r="V138" i="15"/>
  <c r="W138" i="15"/>
  <c r="X138" i="15"/>
  <c r="Y138" i="15"/>
  <c r="U139" i="15"/>
  <c r="V139" i="15"/>
  <c r="W139" i="15"/>
  <c r="X139" i="15"/>
  <c r="Y139" i="15"/>
  <c r="U140" i="15"/>
  <c r="V140" i="15"/>
  <c r="W140" i="15"/>
  <c r="X140" i="15"/>
  <c r="Y140" i="15"/>
  <c r="U141" i="15"/>
  <c r="V141" i="15"/>
  <c r="W141" i="15"/>
  <c r="X141" i="15"/>
  <c r="Y141" i="15"/>
  <c r="U142" i="15"/>
  <c r="V142" i="15"/>
  <c r="W142" i="15"/>
  <c r="X142" i="15"/>
  <c r="Y142" i="15"/>
  <c r="U143" i="15"/>
  <c r="V143" i="15"/>
  <c r="W143" i="15"/>
  <c r="X143" i="15"/>
  <c r="Y143" i="15"/>
  <c r="U144" i="15"/>
  <c r="V144" i="15"/>
  <c r="W144" i="15"/>
  <c r="X144" i="15"/>
  <c r="Y144" i="15"/>
  <c r="U145" i="15"/>
  <c r="V145" i="15"/>
  <c r="W145" i="15"/>
  <c r="X145" i="15"/>
  <c r="Y145" i="15"/>
  <c r="U146" i="15"/>
  <c r="V146" i="15"/>
  <c r="W146" i="15"/>
  <c r="X146" i="15"/>
  <c r="Y146" i="15"/>
  <c r="U147" i="15"/>
  <c r="V147" i="15"/>
  <c r="W147" i="15"/>
  <c r="X147" i="15"/>
  <c r="Y147" i="15"/>
  <c r="U148" i="15"/>
  <c r="V148" i="15"/>
  <c r="W148" i="15"/>
  <c r="X148" i="15"/>
  <c r="Y148" i="15"/>
  <c r="U149" i="15"/>
  <c r="V149" i="15"/>
  <c r="W149" i="15"/>
  <c r="X149" i="15"/>
  <c r="Y149" i="15"/>
  <c r="U150" i="15"/>
  <c r="V150" i="15"/>
  <c r="W150" i="15"/>
  <c r="X150" i="15"/>
  <c r="Y150" i="15"/>
  <c r="U151" i="15"/>
  <c r="V151" i="15"/>
  <c r="W151" i="15"/>
  <c r="X151" i="15"/>
  <c r="Y151" i="15"/>
  <c r="U152" i="15"/>
  <c r="V152" i="15"/>
  <c r="W152" i="15"/>
  <c r="X152" i="15"/>
  <c r="Y152" i="15"/>
  <c r="U153" i="15"/>
  <c r="V153" i="15"/>
  <c r="W153" i="15"/>
  <c r="X153" i="15"/>
  <c r="Y153" i="15"/>
  <c r="U154" i="15"/>
  <c r="V154" i="15"/>
  <c r="W154" i="15"/>
  <c r="X154" i="15"/>
  <c r="Y154" i="15"/>
  <c r="U155" i="15"/>
  <c r="V155" i="15"/>
  <c r="W155" i="15"/>
  <c r="X155" i="15"/>
  <c r="Y155" i="15"/>
  <c r="U156" i="15"/>
  <c r="V156" i="15"/>
  <c r="W156" i="15"/>
  <c r="X156" i="15"/>
  <c r="Y156" i="15"/>
  <c r="U157" i="15"/>
  <c r="V157" i="15"/>
  <c r="W157" i="15"/>
  <c r="X157" i="15"/>
  <c r="Y157" i="15"/>
  <c r="U158" i="15"/>
  <c r="V158" i="15"/>
  <c r="W158" i="15"/>
  <c r="X158" i="15"/>
  <c r="Y158" i="15"/>
  <c r="U159" i="15"/>
  <c r="V159" i="15"/>
  <c r="W159" i="15"/>
  <c r="X159" i="15"/>
  <c r="Y159" i="15"/>
  <c r="U160" i="15"/>
  <c r="V160" i="15"/>
  <c r="W160" i="15"/>
  <c r="X160" i="15"/>
  <c r="Y160" i="15"/>
  <c r="U161" i="15"/>
  <c r="V161" i="15"/>
  <c r="W161" i="15"/>
  <c r="X161" i="15"/>
  <c r="Y161" i="15"/>
  <c r="U162" i="15"/>
  <c r="V162" i="15"/>
  <c r="W162" i="15"/>
  <c r="X162" i="15"/>
  <c r="Y162" i="15"/>
  <c r="U163" i="15"/>
  <c r="V163" i="15"/>
  <c r="W163" i="15"/>
  <c r="X163" i="15"/>
  <c r="Y163" i="15"/>
  <c r="U164" i="15"/>
  <c r="V164" i="15"/>
  <c r="W164" i="15"/>
  <c r="X164" i="15"/>
  <c r="Y164" i="15"/>
  <c r="U165" i="15"/>
  <c r="V165" i="15"/>
  <c r="W165" i="15"/>
  <c r="X165" i="15"/>
  <c r="Y165" i="15"/>
  <c r="U166" i="15"/>
  <c r="V166" i="15"/>
  <c r="W166" i="15"/>
  <c r="X166" i="15"/>
  <c r="Y166" i="15"/>
  <c r="U167" i="15"/>
  <c r="V167" i="15"/>
  <c r="W167" i="15"/>
  <c r="X167" i="15"/>
  <c r="Y167" i="15"/>
  <c r="U168" i="15"/>
  <c r="V168" i="15"/>
  <c r="W168" i="15"/>
  <c r="X168" i="15"/>
  <c r="Y168" i="15"/>
  <c r="U169" i="15"/>
  <c r="V169" i="15"/>
  <c r="W169" i="15"/>
  <c r="X169" i="15"/>
  <c r="Y169" i="15"/>
  <c r="U170" i="15"/>
  <c r="V170" i="15"/>
  <c r="W170" i="15"/>
  <c r="X170" i="15"/>
  <c r="Y170" i="15"/>
  <c r="U171" i="15"/>
  <c r="V171" i="15"/>
  <c r="W171" i="15"/>
  <c r="X171" i="15"/>
  <c r="Y171" i="15"/>
  <c r="U172" i="15"/>
  <c r="V172" i="15"/>
  <c r="W172" i="15"/>
  <c r="X172" i="15"/>
  <c r="Y172" i="15"/>
  <c r="U173" i="15"/>
  <c r="V173" i="15"/>
  <c r="W173" i="15"/>
  <c r="X173" i="15"/>
  <c r="Y173" i="15"/>
  <c r="U174" i="15"/>
  <c r="V174" i="15"/>
  <c r="W174" i="15"/>
  <c r="X174" i="15"/>
  <c r="Y174" i="15"/>
  <c r="U175" i="15"/>
  <c r="V175" i="15"/>
  <c r="W175" i="15"/>
  <c r="X175" i="15"/>
  <c r="Y175" i="15"/>
  <c r="U176" i="15"/>
  <c r="V176" i="15"/>
  <c r="W176" i="15"/>
  <c r="X176" i="15"/>
  <c r="Y176" i="15"/>
  <c r="U177" i="15"/>
  <c r="V177" i="15"/>
  <c r="W177" i="15"/>
  <c r="X177" i="15"/>
  <c r="Y177" i="15"/>
  <c r="U178" i="15"/>
  <c r="V178" i="15"/>
  <c r="W178" i="15"/>
  <c r="X178" i="15"/>
  <c r="Y178" i="15"/>
  <c r="U179" i="15"/>
  <c r="V179" i="15"/>
  <c r="W179" i="15"/>
  <c r="X179" i="15"/>
  <c r="Y179" i="15"/>
  <c r="U180" i="15"/>
  <c r="V180" i="15"/>
  <c r="W180" i="15"/>
  <c r="X180" i="15"/>
  <c r="Y180" i="15"/>
  <c r="U181" i="15"/>
  <c r="V181" i="15"/>
  <c r="W181" i="15"/>
  <c r="X181" i="15"/>
  <c r="Y181" i="15"/>
  <c r="U182" i="15"/>
  <c r="V182" i="15"/>
  <c r="W182" i="15"/>
  <c r="X182" i="15"/>
  <c r="Y182" i="15"/>
  <c r="U183" i="15"/>
  <c r="V183" i="15"/>
  <c r="W183" i="15"/>
  <c r="X183" i="15"/>
  <c r="Y183" i="15"/>
  <c r="U184" i="15"/>
  <c r="V184" i="15"/>
  <c r="W184" i="15"/>
  <c r="X184" i="15"/>
  <c r="Y184" i="15"/>
  <c r="U185" i="15"/>
  <c r="V185" i="15"/>
  <c r="W185" i="15"/>
  <c r="X185" i="15"/>
  <c r="Y185" i="15"/>
  <c r="U186" i="15"/>
  <c r="V186" i="15"/>
  <c r="W186" i="15"/>
  <c r="X186" i="15"/>
  <c r="Y186" i="15"/>
  <c r="U187" i="15"/>
  <c r="V187" i="15"/>
  <c r="W187" i="15"/>
  <c r="X187" i="15"/>
  <c r="Y187" i="15"/>
  <c r="U188" i="15"/>
  <c r="V188" i="15"/>
  <c r="W188" i="15"/>
  <c r="X188" i="15"/>
  <c r="Y188" i="15"/>
  <c r="U189" i="15"/>
  <c r="D20" i="1" s="1"/>
  <c r="V189" i="15"/>
  <c r="D21" i="1" s="1"/>
  <c r="W189" i="15"/>
  <c r="D22" i="1" s="1"/>
  <c r="X189" i="15"/>
  <c r="Y189" i="15"/>
  <c r="D24" i="1" s="1"/>
  <c r="U190" i="15"/>
  <c r="V190" i="15"/>
  <c r="W190" i="15"/>
  <c r="X190" i="15"/>
  <c r="Y190" i="15"/>
  <c r="U191" i="15"/>
  <c r="V191" i="15"/>
  <c r="W191" i="15"/>
  <c r="X191" i="15"/>
  <c r="Y191" i="15"/>
  <c r="U192" i="15"/>
  <c r="V192" i="15"/>
  <c r="W192" i="15"/>
  <c r="X192" i="15"/>
  <c r="Y192" i="15"/>
  <c r="U193" i="15"/>
  <c r="V193" i="15"/>
  <c r="W193" i="15"/>
  <c r="X193" i="15"/>
  <c r="Y193" i="15"/>
  <c r="U194" i="15"/>
  <c r="V194" i="15"/>
  <c r="W194" i="15"/>
  <c r="X194" i="15"/>
  <c r="Y194" i="15"/>
  <c r="U195" i="15"/>
  <c r="V195" i="15"/>
  <c r="W195" i="15"/>
  <c r="X195" i="15"/>
  <c r="Y195" i="15"/>
  <c r="U196" i="15"/>
  <c r="V196" i="15"/>
  <c r="W196" i="15"/>
  <c r="X196" i="15"/>
  <c r="Y196" i="15"/>
  <c r="U197" i="15"/>
  <c r="V197" i="15"/>
  <c r="W197" i="15"/>
  <c r="X197" i="15"/>
  <c r="Y197" i="15"/>
  <c r="U198" i="15"/>
  <c r="V198" i="15"/>
  <c r="W198" i="15"/>
  <c r="X198" i="15"/>
  <c r="Y198" i="15"/>
  <c r="U199" i="15"/>
  <c r="V199" i="15"/>
  <c r="W199" i="15"/>
  <c r="X199" i="15"/>
  <c r="Y199" i="15"/>
  <c r="U200" i="15"/>
  <c r="V200" i="15"/>
  <c r="W200" i="15"/>
  <c r="X200" i="15"/>
  <c r="Y200" i="15"/>
  <c r="U201" i="15"/>
  <c r="V201" i="15"/>
  <c r="W201" i="15"/>
  <c r="X201" i="15"/>
  <c r="Y201" i="15"/>
  <c r="U202" i="15"/>
  <c r="V202" i="15"/>
  <c r="W202" i="15"/>
  <c r="X202" i="15"/>
  <c r="Y202" i="15"/>
  <c r="U203" i="15"/>
  <c r="V203" i="15"/>
  <c r="W203" i="15"/>
  <c r="X203" i="15"/>
  <c r="Y203" i="15"/>
  <c r="U204" i="15"/>
  <c r="V204" i="15"/>
  <c r="W204" i="15"/>
  <c r="X204" i="15"/>
  <c r="Y204" i="15"/>
  <c r="U205" i="15"/>
  <c r="V205" i="15"/>
  <c r="W205" i="15"/>
  <c r="X205" i="15"/>
  <c r="Y205" i="15"/>
  <c r="U206" i="15"/>
  <c r="V206" i="15"/>
  <c r="W206" i="15"/>
  <c r="X206" i="15"/>
  <c r="Y206" i="15"/>
  <c r="U207" i="15"/>
  <c r="V207" i="15"/>
  <c r="W207" i="15"/>
  <c r="X207" i="15"/>
  <c r="Y207" i="15"/>
  <c r="U208" i="15"/>
  <c r="V208" i="15"/>
  <c r="W208" i="15"/>
  <c r="X208" i="15"/>
  <c r="Y208" i="15"/>
  <c r="U209" i="15"/>
  <c r="V209" i="15"/>
  <c r="W209" i="15"/>
  <c r="X209" i="15"/>
  <c r="Y209" i="15"/>
  <c r="U210" i="15"/>
  <c r="V210" i="15"/>
  <c r="W210" i="15"/>
  <c r="X210" i="15"/>
  <c r="Y210" i="15"/>
  <c r="U211" i="15"/>
  <c r="V211" i="15"/>
  <c r="W211" i="15"/>
  <c r="X211" i="15"/>
  <c r="Y211" i="15"/>
  <c r="U212" i="15"/>
  <c r="V212" i="15"/>
  <c r="W212" i="15"/>
  <c r="X212" i="15"/>
  <c r="Y212" i="15"/>
  <c r="U213" i="15"/>
  <c r="V213" i="15"/>
  <c r="W213" i="15"/>
  <c r="X213" i="15"/>
  <c r="Y213" i="15"/>
  <c r="Y2" i="17"/>
  <c r="X2" i="17"/>
  <c r="W2" i="17"/>
  <c r="V2" i="17"/>
  <c r="U2" i="17"/>
  <c r="Y2" i="16"/>
  <c r="X2" i="16"/>
  <c r="W2" i="16"/>
  <c r="V2" i="16"/>
  <c r="U2" i="16"/>
  <c r="Y2" i="15"/>
  <c r="X2" i="15"/>
  <c r="W2" i="15"/>
  <c r="V2" i="15"/>
  <c r="U2" i="15"/>
  <c r="C15" i="1"/>
  <c r="C14" i="1"/>
  <c r="C13" i="1"/>
  <c r="C12" i="1"/>
  <c r="C11" i="1"/>
  <c r="C10" i="1"/>
  <c r="E24" i="1" l="1"/>
  <c r="D23" i="1"/>
  <c r="E22" i="1"/>
  <c r="F21" i="1"/>
  <c r="F20" i="1"/>
  <c r="C20" i="1"/>
  <c r="H20" i="1" s="1"/>
  <c r="C21" i="1"/>
  <c r="H21" i="1" s="1"/>
  <c r="C22" i="1"/>
  <c r="H22" i="1" s="1"/>
  <c r="C23" i="1"/>
  <c r="H23" i="1" s="1"/>
  <c r="C24" i="1"/>
  <c r="H24" i="1" s="1"/>
  <c r="J10" i="1"/>
  <c r="G10" i="1"/>
  <c r="H10" i="1"/>
  <c r="J12" i="1"/>
  <c r="G12" i="1"/>
  <c r="H12" i="1"/>
  <c r="J14" i="1"/>
  <c r="G14" i="1"/>
  <c r="H14" i="1"/>
  <c r="H11" i="1"/>
  <c r="J11" i="1"/>
  <c r="G11" i="1"/>
  <c r="H13" i="1"/>
  <c r="J13" i="1"/>
  <c r="G13" i="1"/>
  <c r="H15" i="1"/>
  <c r="J15" i="1"/>
  <c r="G15" i="1"/>
  <c r="H31" i="1" l="1"/>
</calcChain>
</file>

<file path=xl/sharedStrings.xml><?xml version="1.0" encoding="utf-8"?>
<sst xmlns="http://schemas.openxmlformats.org/spreadsheetml/2006/main" count="2871" uniqueCount="311">
  <si>
    <t>INDICATEURS</t>
  </si>
  <si>
    <t>Moyenne sur la période</t>
  </si>
  <si>
    <t>Nb enfants de 0 à moins de 3 ans</t>
  </si>
  <si>
    <t>Nb d'enfants de moins de 3 ans bénéficiaires du CMG emploi direct garde enfant à domicile</t>
  </si>
  <si>
    <t>Nb d'enfants de moins de 3 ans bénéficiaires du CMG structure</t>
  </si>
  <si>
    <t>Nb d'enfants de moins de 3 ans gardés par un assistant maternel</t>
  </si>
  <si>
    <t>Nb total d'assistants maternels agréés PMI</t>
  </si>
  <si>
    <t>Nbre d'enfants</t>
  </si>
  <si>
    <t>Garde des enfants</t>
  </si>
  <si>
    <t>Parents actifs</t>
  </si>
  <si>
    <t>FICHE INDICATEURS MAM</t>
  </si>
  <si>
    <t>Evolution 2012/2015%</t>
  </si>
  <si>
    <t>Nb enfants - 0 an</t>
  </si>
  <si>
    <t>Nb enfants - 1 ans</t>
  </si>
  <si>
    <t>Nb enfants - 2 ans</t>
  </si>
  <si>
    <t>Nb enfants - 3 ans</t>
  </si>
  <si>
    <t>Nb enfants - 4 ans</t>
  </si>
  <si>
    <t>Revenus</t>
  </si>
  <si>
    <t>Part des parents en congé parental à temps plein</t>
  </si>
  <si>
    <t>Part des parents en congé parental à temps partiel</t>
  </si>
  <si>
    <t>Part des enfants de moins de 3 ans avec tout parent actif en %</t>
  </si>
  <si>
    <t>Nb de places en accueil collectif</t>
  </si>
  <si>
    <t>N° INSEE</t>
  </si>
  <si>
    <t>AVESSAC</t>
  </si>
  <si>
    <t>CHATEAUBRIANT</t>
  </si>
  <si>
    <t>CHAUVE</t>
  </si>
  <si>
    <t>CONQUEREUIL</t>
  </si>
  <si>
    <t>CORSEPT</t>
  </si>
  <si>
    <t>CROSSAC</t>
  </si>
  <si>
    <t>DERVAL</t>
  </si>
  <si>
    <t>DREFFEAC</t>
  </si>
  <si>
    <t>ERBRAY</t>
  </si>
  <si>
    <t>FEGREAC</t>
  </si>
  <si>
    <t>FERCE</t>
  </si>
  <si>
    <t>FROSSAY</t>
  </si>
  <si>
    <t>GRAND-AUVERNE</t>
  </si>
  <si>
    <t>GUEMENE-PENFAO</t>
  </si>
  <si>
    <t>GUENROUET</t>
  </si>
  <si>
    <t>ISSE</t>
  </si>
  <si>
    <t>JANS</t>
  </si>
  <si>
    <t>JOUE-SUR-ERDRE</t>
  </si>
  <si>
    <t>JUIGNE-DES-MOUTIERS</t>
  </si>
  <si>
    <t>LOUISFERT</t>
  </si>
  <si>
    <t>LUSANGER</t>
  </si>
  <si>
    <t>MARSAC-SUR-DON</t>
  </si>
  <si>
    <t>MASSERAC</t>
  </si>
  <si>
    <t>MISSILLAC</t>
  </si>
  <si>
    <t>MOISDON-LA-RIVIERE</t>
  </si>
  <si>
    <t>MOUAIS</t>
  </si>
  <si>
    <t>NOYAL-SUR-BRUTZ</t>
  </si>
  <si>
    <t>PANNECE</t>
  </si>
  <si>
    <t>PETIT-AUVERNE</t>
  </si>
  <si>
    <t>PIERRIC</t>
  </si>
  <si>
    <t>PLESSE</t>
  </si>
  <si>
    <t>PONTCHATEAU</t>
  </si>
  <si>
    <t>RIAILLE</t>
  </si>
  <si>
    <t>ROUGE</t>
  </si>
  <si>
    <t>RUFFIGNE</t>
  </si>
  <si>
    <t>SAINT-AUBIN-DES-CHATEAUX</t>
  </si>
  <si>
    <t>SAINT-BREVIN-LES-PINS</t>
  </si>
  <si>
    <t>SAINTE-ANNE-SUR-BRIVET</t>
  </si>
  <si>
    <t>SAINTE-REINE-DE-BRETAGNE</t>
  </si>
  <si>
    <t>SAINT-GILDAS-DES-BOIS</t>
  </si>
  <si>
    <t>SAINT-JULIEN-DE-VOUVANTES</t>
  </si>
  <si>
    <t>SAINT-NICOLAS-DE-REDON</t>
  </si>
  <si>
    <t>SAINT-PERE-EN-RETZ</t>
  </si>
  <si>
    <t>SAINT-VIAUD</t>
  </si>
  <si>
    <t>SAINT-VINCENT-DES-LANDES</t>
  </si>
  <si>
    <t>SEVERAC</t>
  </si>
  <si>
    <t>SION-LES-MINES</t>
  </si>
  <si>
    <t>SOUDAN</t>
  </si>
  <si>
    <t>SOULVACHE</t>
  </si>
  <si>
    <t>TEILLE</t>
  </si>
  <si>
    <t>TRANS-SUR-ERDRE</t>
  </si>
  <si>
    <t>VILLEPOT</t>
  </si>
  <si>
    <t>Elles ne peuvent pas êtres utilisées à des fins commerciales.</t>
  </si>
  <si>
    <t>CHAUMES-EN-RETZ</t>
  </si>
  <si>
    <t>DIVATTE-SUR-LOIRE</t>
  </si>
  <si>
    <t>LOIREAUXENCE</t>
  </si>
  <si>
    <t>VAIR-SUR-LOIRE</t>
  </si>
  <si>
    <t>VILLENEUVE-EN-RETZ</t>
  </si>
  <si>
    <t>SAINT-PHILBERT-DE-GRAND-LIEU</t>
  </si>
  <si>
    <t>BOUGUENAIS</t>
  </si>
  <si>
    <t>AIGREFEUILLE-SUR-MAINE</t>
  </si>
  <si>
    <t>ANCENIS</t>
  </si>
  <si>
    <t>CLISSON</t>
  </si>
  <si>
    <t>CORDEMAIS</t>
  </si>
  <si>
    <t>DONGES</t>
  </si>
  <si>
    <t>FAY-DE-BRETAGNE</t>
  </si>
  <si>
    <t>GENESTON</t>
  </si>
  <si>
    <t>GORGES</t>
  </si>
  <si>
    <t>GRANDCHAMPS-DES-FONTAINES</t>
  </si>
  <si>
    <t>HAUTE-GOULAINE</t>
  </si>
  <si>
    <t>HERBIGNAC</t>
  </si>
  <si>
    <t>INDRE</t>
  </si>
  <si>
    <t>LA BERNERIE-EN-RETZ</t>
  </si>
  <si>
    <t>LA CHAPELLE-HEULIN</t>
  </si>
  <si>
    <t>LA CHAPELLE-DES-MARAIS</t>
  </si>
  <si>
    <t>LA CHAPELLE-LAUNAY</t>
  </si>
  <si>
    <t>LA CHAPELLE-SUR-ERDRE</t>
  </si>
  <si>
    <t>LA CHEVALLERAIS</t>
  </si>
  <si>
    <t>LA GRIGONNAIS</t>
  </si>
  <si>
    <t>LA MARNE</t>
  </si>
  <si>
    <t>LA PLAINE-SUR-MER</t>
  </si>
  <si>
    <t>LA PLANCHE</t>
  </si>
  <si>
    <t>LA TURBALLE</t>
  </si>
  <si>
    <t>LAVAU-SUR-LOIRE</t>
  </si>
  <si>
    <t>LE BIGNON</t>
  </si>
  <si>
    <t>LE CELLIER</t>
  </si>
  <si>
    <t>LE CROISIC</t>
  </si>
  <si>
    <t>LE LANDREAU</t>
  </si>
  <si>
    <t>LE LOROUX-BOTTEREAU</t>
  </si>
  <si>
    <t>LE PALLET</t>
  </si>
  <si>
    <t>LE PELLERIN</t>
  </si>
  <si>
    <t>LE PIN</t>
  </si>
  <si>
    <t>LE POULIGUEN</t>
  </si>
  <si>
    <t>LE TEMPLE-DE-BRETAGNE</t>
  </si>
  <si>
    <t>LES MOUTIERS-EN-RETZ</t>
  </si>
  <si>
    <t>LES TOUCHES</t>
  </si>
  <si>
    <t>MALVILLE</t>
  </si>
  <si>
    <t>MAUMUSSON</t>
  </si>
  <si>
    <t>MAUVES-SUR-LOIRE</t>
  </si>
  <si>
    <t>MESQUER</t>
  </si>
  <si>
    <t>MONNIERES</t>
  </si>
  <si>
    <t>MONTBERT</t>
  </si>
  <si>
    <t>MONTOIR-DE-BRETAGNE</t>
  </si>
  <si>
    <t>MONTRELAIS</t>
  </si>
  <si>
    <t>MOUZEIL</t>
  </si>
  <si>
    <t>MOUZILLON</t>
  </si>
  <si>
    <t>NANTES</t>
  </si>
  <si>
    <t>NORT-SUR-ERDRE</t>
  </si>
  <si>
    <t>NOTRE-DAME-DES-LANDES</t>
  </si>
  <si>
    <t>NOZAY</t>
  </si>
  <si>
    <t>ORVAULT</t>
  </si>
  <si>
    <t>OUDON</t>
  </si>
  <si>
    <t>PONT-SAINT-MARTIN</t>
  </si>
  <si>
    <t>PORNIC</t>
  </si>
  <si>
    <t>PORNICHET</t>
  </si>
  <si>
    <t>PRINQUIAU</t>
  </si>
  <si>
    <t>PUCEUL</t>
  </si>
  <si>
    <t>QUILLY</t>
  </si>
  <si>
    <t>REZE</t>
  </si>
  <si>
    <t>ROUANS</t>
  </si>
  <si>
    <t>SAINT-AIGNAN-GRANDLIEU</t>
  </si>
  <si>
    <t>SAINT-COLOMBAN</t>
  </si>
  <si>
    <t>SAINTE-LUCE-SUR-LOIRE</t>
  </si>
  <si>
    <t>SAINTE-PAZANNE</t>
  </si>
  <si>
    <t>SAINT-FIACRE-SUR-MAINE</t>
  </si>
  <si>
    <t>SAINT-HERBLAIN</t>
  </si>
  <si>
    <t>SAINT-JEAN-DE-BOISEAU</t>
  </si>
  <si>
    <t>SAINT-JOACHIM</t>
  </si>
  <si>
    <t>SAINT-JULIEN-DE-CONCELLES</t>
  </si>
  <si>
    <t>SAINT-LEGER-LES-VIGNES</t>
  </si>
  <si>
    <t>SAINT-LUMINE-DE-CLISSON</t>
  </si>
  <si>
    <t>SAINT-LUMINE-DE-COUTAIS</t>
  </si>
  <si>
    <t>SAINT-LYPHARD</t>
  </si>
  <si>
    <t>SAINT-MARS-DE-COUTAIS</t>
  </si>
  <si>
    <t>SAINT-MARS-LA-JAILLE</t>
  </si>
  <si>
    <t>SAINT-MICHEL-CHEF-CHEF</t>
  </si>
  <si>
    <t>SAINT-MOLF</t>
  </si>
  <si>
    <t>SAINT-NAZAIRE</t>
  </si>
  <si>
    <t>SAINT-SULPICE-DES-LANDES</t>
  </si>
  <si>
    <t>SAUTRON</t>
  </si>
  <si>
    <t>SAVENAY</t>
  </si>
  <si>
    <t>TOUVOIS</t>
  </si>
  <si>
    <t>TREFFIEUX</t>
  </si>
  <si>
    <t>VALLET</t>
  </si>
  <si>
    <t>VAY</t>
  </si>
  <si>
    <t>VERTOU</t>
  </si>
  <si>
    <t>VIEILLEVIGNE</t>
  </si>
  <si>
    <t>VIGNEUX-DE-BRETAGNE</t>
  </si>
  <si>
    <t>VRITZ</t>
  </si>
  <si>
    <t>VUE</t>
  </si>
  <si>
    <t>ASSERAC</t>
  </si>
  <si>
    <t>BASSE-GOULAINE</t>
  </si>
  <si>
    <t>BATZ-SUR-MER</t>
  </si>
  <si>
    <t>BLAIN</t>
  </si>
  <si>
    <t>BOUAYE</t>
  </si>
  <si>
    <t>BOUSSAY</t>
  </si>
  <si>
    <t>BOUVRON</t>
  </si>
  <si>
    <t>BRAINS</t>
  </si>
  <si>
    <t>CAMPBON</t>
  </si>
  <si>
    <t>CARQUEFOU</t>
  </si>
  <si>
    <t>CASSON</t>
  </si>
  <si>
    <t>CHEIX-EN-RETZ</t>
  </si>
  <si>
    <t xml:space="preserve">        Définitions et sources des données</t>
  </si>
  <si>
    <t>Nb enfants par tranche d'âge</t>
  </si>
  <si>
    <t>Part des allocataires selon le quotient familial</t>
  </si>
  <si>
    <t>CAF de Loire Atlantique</t>
  </si>
  <si>
    <t>Accueil collectif et individuel</t>
  </si>
  <si>
    <t>NUMERO COMMUNE</t>
  </si>
  <si>
    <t>nomcom</t>
  </si>
  <si>
    <t>DATE REFERENCE</t>
  </si>
  <si>
    <t>ABBARETZ</t>
  </si>
  <si>
    <t>BESNE</t>
  </si>
  <si>
    <t>LA BOISSIERE-DU-DORE</t>
  </si>
  <si>
    <t>BONNŒUVRE</t>
  </si>
  <si>
    <t>BOUEE</t>
  </si>
  <si>
    <t>LA CHAPELLE-GLAIN</t>
  </si>
  <si>
    <t>CHATEAU-THEBAUD</t>
  </si>
  <si>
    <t>LA CHEVROLIERE</t>
  </si>
  <si>
    <t>COUERON</t>
  </si>
  <si>
    <t>COUFFE</t>
  </si>
  <si>
    <t>LA BAULE-ESCOUBLAC</t>
  </si>
  <si>
    <t>LE GAVRE</t>
  </si>
  <si>
    <t>GETIGNE</t>
  </si>
  <si>
    <t>GUERANDE</t>
  </si>
  <si>
    <t>LA HAIE-FOUASSIERE</t>
  </si>
  <si>
    <t>HERIC</t>
  </si>
  <si>
    <t>LEGE</t>
  </si>
  <si>
    <t>LIGNE</t>
  </si>
  <si>
    <t>LA LIMOUZINIERE</t>
  </si>
  <si>
    <t>MACHECOUL-SAINTE-MEME</t>
  </si>
  <si>
    <t>MAISDON-SUR-SEVRE</t>
  </si>
  <si>
    <t>LA MEILLERAYE-DE-BRETAGNE</t>
  </si>
  <si>
    <t>MESANGER</t>
  </si>
  <si>
    <t>LA MONTAGNE</t>
  </si>
  <si>
    <t>PAIMBŒUF</t>
  </si>
  <si>
    <t>PAULX</t>
  </si>
  <si>
    <t>PETIT-MARS</t>
  </si>
  <si>
    <t>PIRIAC-SUR-MER</t>
  </si>
  <si>
    <t>PORT-SAINT-PERE</t>
  </si>
  <si>
    <t>POUILLE-LES-COTEAUX</t>
  </si>
  <si>
    <t>PREFAILLES</t>
  </si>
  <si>
    <t>LA REGRIPPIERE</t>
  </si>
  <si>
    <t>LA REMAUDIERE</t>
  </si>
  <si>
    <t>REMOUILLE</t>
  </si>
  <si>
    <t>SAFFRE</t>
  </si>
  <si>
    <t>SAINT-ANDRE-DES-EAUX</t>
  </si>
  <si>
    <t>CORCOUE-SUR-LOGNE</t>
  </si>
  <si>
    <t>SAINT-ETIENNE-DE-MER-MORTE</t>
  </si>
  <si>
    <t>SAINT-ETIENNE-DE-MONTLUC</t>
  </si>
  <si>
    <t>SAINT-GEREON</t>
  </si>
  <si>
    <t>SAINT-HILAIRE-DE-CHALEONS</t>
  </si>
  <si>
    <t>SAINT-HILAIRE-DE-CLISSON</t>
  </si>
  <si>
    <t>SAINT-MALO-DE-GUERSAC</t>
  </si>
  <si>
    <t>SAINT-MARS-DU-DESERT</t>
  </si>
  <si>
    <t>SAINT-SEBASTIEN-SUR-LOIRE</t>
  </si>
  <si>
    <t>LES SORINIERES</t>
  </si>
  <si>
    <t>SUCE-SUR-ERDRE</t>
  </si>
  <si>
    <t>THOUARE-SUR-LOIRE</t>
  </si>
  <si>
    <t>TREILLIERES</t>
  </si>
  <si>
    <t>TRIGNAC</t>
  </si>
  <si>
    <t>LA ROCHE-BLANCHE</t>
  </si>
  <si>
    <t>Nb enfants 0 à 2 ans révolus</t>
  </si>
  <si>
    <t>NOMBRE ENFANTS 0 AN</t>
  </si>
  <si>
    <t>NOMBRE ENFANTS 1 AN</t>
  </si>
  <si>
    <t>NOMBRE ENFANTS 2 ANS</t>
  </si>
  <si>
    <t>NOMBRE ENFANTS 3 ANS</t>
  </si>
  <si>
    <t>NOMBRE ENFANTS 4 ANS</t>
  </si>
  <si>
    <t>Part enf 0-2 ans avec parents biactifs ou monoparent actif</t>
  </si>
  <si>
    <t>Nb allocataires avec un QF inférieur à 300e</t>
  </si>
  <si>
    <t>Nb allocataires avec un QF compris entre 300 et 599e</t>
  </si>
  <si>
    <t>Nb allocataires avec un QF compris entre 600 et 899e</t>
  </si>
  <si>
    <t>Nb allocataires avec un QF compris entre 900 et 1199e</t>
  </si>
  <si>
    <t>Nb allocataires avec un QF compris entre 1200 et 1499e</t>
  </si>
  <si>
    <t>Nb allocataires avec un QF compris entre 1500 et 1799e</t>
  </si>
  <si>
    <t>Nb allocataires avec un QF supérieur ou égale à 1800e</t>
  </si>
  <si>
    <t>Nb allocataires avec un QF indéterminé</t>
  </si>
  <si>
    <t>commune2</t>
  </si>
  <si>
    <t>Part des allocataires QF&lt;300</t>
  </si>
  <si>
    <t>Part des allocataires QF &gt;1200</t>
  </si>
  <si>
    <t>Part des allocataires - QF &lt;300</t>
  </si>
  <si>
    <t>Part des allocataires - QF entre 300 et 599</t>
  </si>
  <si>
    <t>Part des allocataires QF entre 300 et 599</t>
  </si>
  <si>
    <t>Part des allocataires QF entre 600 et 899</t>
  </si>
  <si>
    <t>Part des allocataires QF entre 900 et 1199</t>
  </si>
  <si>
    <t>Part des allocataires - QF entre 600 et 899</t>
  </si>
  <si>
    <t>Part des allocataires - QF entre 900 et 1199</t>
  </si>
  <si>
    <t>Part des allocataires - QF &gt; 1200</t>
  </si>
  <si>
    <t>NB ENFANTS 0A2 ANS CMG ASSISTANTE MAT VERSABLE M_1</t>
  </si>
  <si>
    <t>NB ENFANTS 0 A 2 ANS CMG GARDE A DOMICILE M_1</t>
  </si>
  <si>
    <t>NB ENFANT 0 A 2 ANS CMG STRUCTURE VERSABLE M_1</t>
  </si>
  <si>
    <t>NB ASS MAT AGREE PMI</t>
  </si>
  <si>
    <t>Nb de places agréées en accueil collectif</t>
  </si>
  <si>
    <t>nd</t>
  </si>
  <si>
    <t>Evolution 2012/2015
Nb/Pts</t>
  </si>
  <si>
    <t>nd = données allocataires non diffusable en raison de secret statistique (donnée inférieure à 5 ou qui permet de retrouver une donnée inférieure à 5)</t>
  </si>
  <si>
    <t>Nb de places accueil collectif ps + paje</t>
  </si>
  <si>
    <t>Choisir une commune dans la liste déroulante</t>
  </si>
  <si>
    <r>
      <rPr>
        <b/>
        <sz val="12"/>
        <color rgb="FF000080"/>
        <rFont val="Arial"/>
        <family val="2"/>
      </rPr>
      <t>Nombre d'allocataires selon le quotient familial</t>
    </r>
    <r>
      <rPr>
        <sz val="12"/>
        <color rgb="FF000080"/>
        <rFont val="Arial"/>
        <family val="2"/>
      </rPr>
      <t>. Source: CAF</t>
    </r>
  </si>
  <si>
    <t xml:space="preserve">Toutes utilisations des données présentes dans ce document pour l'alimentation de rapport, étude, analyse, présentation orale ou écrite, ou autre, doivent obligatoirement comporter la mention </t>
  </si>
  <si>
    <t>Source : CAF Loire Atlantique.</t>
  </si>
  <si>
    <t>Les définitions et sources</t>
  </si>
  <si>
    <t>.</t>
  </si>
  <si>
    <t>Part des allocataires - QF indéterminé</t>
  </si>
  <si>
    <t>Part des allocataires allocataires QF indéterminé</t>
  </si>
  <si>
    <t>Nb de Maisons d'Assistants Maternels</t>
  </si>
  <si>
    <t>Nb de Mam</t>
  </si>
  <si>
    <t>La fiche indicateurs Mam</t>
  </si>
  <si>
    <t>Données - Maisons Assistants maternels au 31.12.2015</t>
  </si>
  <si>
    <t>Part des enfants de moins de 3 ans avec parent actif en %</t>
  </si>
  <si>
    <r>
      <t xml:space="preserve">Nombre d'enfants dont les deux parents ou le parent unique sont actifs  (en emploi ou au chômage) rapporté à l'ensemble des enfants de moins de 3 ans. </t>
    </r>
    <r>
      <rPr>
        <sz val="12"/>
        <color rgb="FF000080"/>
        <rFont val="Arial"/>
        <family val="2"/>
      </rPr>
      <t>Source : CAF</t>
    </r>
  </si>
  <si>
    <r>
      <t xml:space="preserve">Nombre de familles avec enfants de moins de 3 ans bénéficiaires du Complément d'activité à taux réduit. </t>
    </r>
    <r>
      <rPr>
        <sz val="12"/>
        <color rgb="FF000080"/>
        <rFont val="Arial"/>
        <family val="2"/>
      </rPr>
      <t>Source : CAF</t>
    </r>
  </si>
  <si>
    <r>
      <t xml:space="preserve">Nombre de familles avec enfants de moins de 3 ans bénéficiaires du Complément d'activité à taux plein. </t>
    </r>
    <r>
      <rPr>
        <sz val="12"/>
        <color rgb="FF000080"/>
        <rFont val="Arial"/>
        <family val="2"/>
      </rPr>
      <t>Source : CAF</t>
    </r>
  </si>
  <si>
    <r>
      <t>Nombre d'enfants à charge au sens des prestations familiales :</t>
    </r>
    <r>
      <rPr>
        <sz val="12"/>
        <color rgb="FF000080"/>
        <rFont val="Arial"/>
        <family val="2"/>
      </rPr>
      <t xml:space="preserve"> enfant âgé de moins de 20 ans ouvrant droit à au moins une prestation. Il s'agit des enfants présents au dossier allocataire, à charge,  gardés ou non. L'âge est calculé au 31 décembre.Source : CAF</t>
    </r>
  </si>
  <si>
    <r>
      <rPr>
        <b/>
        <sz val="12"/>
        <color rgb="FF000080"/>
        <rFont val="Arial"/>
        <family val="2"/>
      </rPr>
      <t>Nombre d'enfants 0 à 2 ans révolus, gardés à domicile dans le cadre de l'emploi direct ou le recours à un prestataire de service</t>
    </r>
    <r>
      <rPr>
        <sz val="12"/>
        <color rgb="FF000080"/>
        <rFont val="Arial"/>
        <family val="2"/>
      </rPr>
      <t>. Source : CAF</t>
    </r>
  </si>
  <si>
    <r>
      <rPr>
        <b/>
        <sz val="12"/>
        <color rgb="FF000080"/>
        <rFont val="Arial"/>
        <family val="2"/>
      </rPr>
      <t>Nb d'enfants de 0 à 2 ans révolus, d'allocataires bénéficiaires du CMG (complément mode de garde) par une structure d'accueil : association, entreprise agréée, micro-crèche.</t>
    </r>
    <r>
      <rPr>
        <sz val="12"/>
        <color rgb="FF000080"/>
        <rFont val="Arial"/>
        <family val="2"/>
      </rPr>
      <t xml:space="preserve"> Source : CAF</t>
    </r>
  </si>
  <si>
    <r>
      <rPr>
        <b/>
        <sz val="12"/>
        <color rgb="FF000080"/>
        <rFont val="Arial"/>
        <family val="2"/>
      </rPr>
      <t>Nombre d'assistants maternels avec l'agréement PMI. Il s'agit d'une situation au 31 décembre de l'année</t>
    </r>
    <r>
      <rPr>
        <sz val="12"/>
        <color rgb="FF000080"/>
        <rFont val="Arial"/>
        <family val="2"/>
      </rPr>
      <t>. Source : Département</t>
    </r>
  </si>
  <si>
    <r>
      <rPr>
        <b/>
        <sz val="12"/>
        <color rgb="FF000080"/>
        <rFont val="Arial"/>
        <family val="2"/>
      </rPr>
      <t>Nombre de Maisons d'Assistants maternels agrées.</t>
    </r>
    <r>
      <rPr>
        <sz val="12"/>
        <color rgb="FF000080"/>
        <rFont val="Arial"/>
        <family val="2"/>
      </rPr>
      <t xml:space="preserve"> Source : Département</t>
    </r>
  </si>
  <si>
    <r>
      <t xml:space="preserve">Nombre d'enfants de 0 à 2 ans révolus, d'allocataires bénéficiaires du CMG (complément mode de garde) pour l'assistant maternel. </t>
    </r>
    <r>
      <rPr>
        <sz val="12"/>
        <color rgb="FF000080"/>
        <rFont val="Arial"/>
        <family val="2"/>
      </rPr>
      <t>Source : CAF</t>
    </r>
  </si>
  <si>
    <r>
      <rPr>
        <b/>
        <sz val="12"/>
        <color rgb="FF000080"/>
        <rFont val="Arial"/>
        <family val="2"/>
      </rPr>
      <t>Nombre de places agréées en accueil collectif (y compris Mc Paje).</t>
    </r>
    <r>
      <rPr>
        <sz val="12"/>
        <color rgb="FF000080"/>
        <rFont val="Arial"/>
        <family val="2"/>
      </rPr>
      <t xml:space="preserve"> Source : CAF</t>
    </r>
  </si>
  <si>
    <t>Nb de structures accueil collectif</t>
  </si>
  <si>
    <r>
      <rPr>
        <u/>
        <sz val="12"/>
        <color rgb="FF000080"/>
        <rFont val="Calibri"/>
        <family val="2"/>
        <scheme val="minor"/>
      </rPr>
      <t>Source</t>
    </r>
    <r>
      <rPr>
        <sz val="12"/>
        <color rgb="FF000080"/>
        <rFont val="Calibri"/>
        <family val="2"/>
        <scheme val="minor"/>
      </rPr>
      <t>: CAF et Département</t>
    </r>
  </si>
  <si>
    <t>Mode d'emploi</t>
  </si>
  <si>
    <t>-Les données statistiques que vous recherchez apparaissent alors</t>
  </si>
  <si>
    <t>-Sélectionner la commune dans la liste déroulante (cellule B5)</t>
  </si>
  <si>
    <t>Pour accéder aux données, cliquez sur le lien suivant:</t>
  </si>
  <si>
    <r>
      <rPr>
        <u/>
        <sz val="14"/>
        <color rgb="FF333399"/>
        <rFont val="Calibri"/>
        <family val="2"/>
        <scheme val="minor"/>
      </rPr>
      <t>Référents:</t>
    </r>
    <r>
      <rPr>
        <sz val="14"/>
        <color rgb="FF333399"/>
        <rFont val="Calibri"/>
        <family val="2"/>
        <scheme val="minor"/>
      </rPr>
      <t xml:space="preserve"> </t>
    </r>
  </si>
  <si>
    <r>
      <t xml:space="preserve">Pour toutes questions concernant l'outil, veuillez contacter: </t>
    </r>
    <r>
      <rPr>
        <u/>
        <sz val="14"/>
        <color rgb="FF333399"/>
        <rFont val="Calibri"/>
        <family val="2"/>
        <scheme val="minor"/>
      </rPr>
      <t>conseillers-departementaux.cafnantes@caf.cnafmail.fr</t>
    </r>
  </si>
  <si>
    <t>-Pour vous aider dans l'interprétation des données et les définitions, vous pouvez visualiser l'onglet "définition et Sources" en cliquant sur le lien suivant: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</si>
</sst>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"/>
    <numFmt numFmtId="165" formatCode="0.0"/>
    <numFmt numFmtId="166" formatCode="0.0%"/>
  </numFmts>
  <fonts count="38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6"/>
      <color indexed="9"/>
      <name val="Arial"/>
      <family val="2"/>
    </font>
    <font>
      <b/>
      <sz val="22"/>
      <color indexed="18"/>
      <name val="Arial"/>
      <family val="2"/>
    </font>
    <font>
      <b/>
      <sz val="24"/>
      <color indexed="18"/>
      <name val="Arial"/>
      <family val="2"/>
    </font>
    <font>
      <b/>
      <sz val="14"/>
      <color indexed="9"/>
      <name val="Arial"/>
      <family val="2"/>
    </font>
    <font>
      <b/>
      <sz val="12"/>
      <color indexed="18"/>
      <name val="Arial"/>
      <family val="2"/>
    </font>
    <font>
      <b/>
      <sz val="20"/>
      <color indexed="18"/>
      <name val="Arial"/>
      <family val="2"/>
    </font>
    <font>
      <b/>
      <sz val="12"/>
      <color theme="0"/>
      <name val="Arial"/>
      <family val="2"/>
    </font>
    <font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sz val="12"/>
      <color rgb="FF00008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indexed="1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80"/>
      <name val="Arial"/>
      <family val="2"/>
    </font>
    <font>
      <sz val="11"/>
      <color rgb="FF000080"/>
      <name val="Calibri"/>
      <family val="2"/>
      <scheme val="minor"/>
    </font>
    <font>
      <b/>
      <sz val="26"/>
      <color rgb="FF000080"/>
      <name val="Arial"/>
      <family val="2"/>
    </font>
    <font>
      <b/>
      <sz val="16"/>
      <color rgb="FF000080"/>
      <name val="Arial"/>
      <family val="2"/>
    </font>
    <font>
      <b/>
      <sz val="14"/>
      <color rgb="FF000080"/>
      <name val="Calibri"/>
      <family val="2"/>
      <scheme val="minor"/>
    </font>
    <font>
      <sz val="12"/>
      <color rgb="FF000080"/>
      <name val="Arial"/>
      <family val="2"/>
    </font>
    <font>
      <u/>
      <sz val="12"/>
      <color rgb="FF000080"/>
      <name val="Arial"/>
      <family val="2"/>
    </font>
    <font>
      <b/>
      <sz val="16"/>
      <color indexed="62"/>
      <name val="Arial"/>
      <family val="2"/>
    </font>
    <font>
      <sz val="14"/>
      <color rgb="FFFF0000"/>
      <name val="Arial"/>
      <family val="2"/>
    </font>
    <font>
      <u/>
      <sz val="14"/>
      <color theme="10"/>
      <name val="Calibri"/>
      <family val="2"/>
      <scheme val="minor"/>
    </font>
    <font>
      <b/>
      <i/>
      <sz val="12"/>
      <color indexed="18"/>
      <name val="Arial"/>
      <family val="2"/>
    </font>
    <font>
      <sz val="18"/>
      <name val="Arial"/>
      <family val="2"/>
    </font>
    <font>
      <sz val="8"/>
      <color indexed="8"/>
      <name val="Arial, Albany AMT, Helvetica"/>
    </font>
    <font>
      <b/>
      <sz val="20"/>
      <color indexed="62"/>
      <name val="Arial"/>
      <family val="2"/>
    </font>
    <font>
      <b/>
      <u/>
      <sz val="15"/>
      <color rgb="FF333399"/>
      <name val="Arial"/>
      <family val="2"/>
    </font>
    <font>
      <sz val="12"/>
      <color rgb="FF333399"/>
      <name val="Calibri"/>
      <family val="2"/>
      <scheme val="minor"/>
    </font>
    <font>
      <sz val="11"/>
      <color rgb="FF333399"/>
      <name val="Calibri"/>
      <family val="2"/>
      <scheme val="minor"/>
    </font>
    <font>
      <u/>
      <sz val="14"/>
      <color rgb="FF333399"/>
      <name val="Calibri"/>
      <family val="2"/>
      <scheme val="minor"/>
    </font>
    <font>
      <sz val="14"/>
      <color rgb="FF333399"/>
      <name val="Calibri"/>
      <family val="2"/>
      <scheme val="minor"/>
    </font>
    <font>
      <u/>
      <sz val="12"/>
      <color rgb="FF00008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</fills>
  <borders count="4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hair">
        <color rgb="FF002060"/>
      </bottom>
      <diagonal/>
    </border>
    <border>
      <left style="medium">
        <color rgb="FF002060"/>
      </left>
      <right/>
      <top style="medium">
        <color rgb="FF002060"/>
      </top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/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hair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/>
      <right/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hair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hair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hair">
        <color rgb="FF002060"/>
      </bottom>
      <diagonal/>
    </border>
    <border>
      <left/>
      <right style="thin">
        <color rgb="FFCEDAE4"/>
      </right>
      <top/>
      <bottom style="thin">
        <color rgb="FFCEDAE4"/>
      </bottom>
      <diagonal/>
    </border>
    <border>
      <left/>
      <right/>
      <top style="hair">
        <color rgb="FF002060"/>
      </top>
      <bottom style="hair">
        <color rgb="FF002060"/>
      </bottom>
      <diagonal/>
    </border>
    <border>
      <left/>
      <right/>
      <top style="hair">
        <color rgb="FF002060"/>
      </top>
      <bottom/>
      <diagonal/>
    </border>
    <border>
      <left style="thin">
        <color rgb="FF002060"/>
      </left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 style="medium">
        <color rgb="FF002060"/>
      </right>
      <top style="hair">
        <color rgb="FF002060"/>
      </top>
      <bottom/>
      <diagonal/>
    </border>
    <border>
      <left style="medium">
        <color rgb="FF002060"/>
      </left>
      <right style="medium">
        <color rgb="FF002060"/>
      </right>
      <top style="hair">
        <color rgb="FF002060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" fillId="0" borderId="0"/>
  </cellStyleXfs>
  <cellXfs count="157">
    <xf numFmtId="0" fontId="0" fillId="0" borderId="0" xfId="0"/>
    <xf numFmtId="0" fontId="0" fillId="0" borderId="0" xfId="0" applyBorder="1" applyAlignment="1">
      <alignment horizontal="center"/>
    </xf>
    <xf numFmtId="14" fontId="0" fillId="0" borderId="0" xfId="0" applyNumberFormat="1" applyBorder="1" applyAlignment="1"/>
    <xf numFmtId="0" fontId="0" fillId="0" borderId="0" xfId="0" applyBorder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5" fillId="2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top"/>
    </xf>
    <xf numFmtId="0" fontId="0" fillId="0" borderId="0" xfId="0" applyFill="1"/>
    <xf numFmtId="0" fontId="8" fillId="2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7" fillId="0" borderId="9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Fill="1" applyBorder="1"/>
    <xf numFmtId="14" fontId="9" fillId="0" borderId="0" xfId="0" applyNumberFormat="1" applyFont="1" applyFill="1" applyBorder="1" applyAlignment="1">
      <alignment horizontal="left" vertical="center" indent="1"/>
    </xf>
    <xf numFmtId="0" fontId="15" fillId="0" borderId="0" xfId="0" applyFont="1" applyAlignment="1">
      <alignment horizontal="right"/>
    </xf>
    <xf numFmtId="0" fontId="14" fillId="3" borderId="12" xfId="0" applyFont="1" applyFill="1" applyBorder="1" applyAlignment="1">
      <alignment horizontal="right"/>
    </xf>
    <xf numFmtId="165" fontId="14" fillId="3" borderId="11" xfId="0" applyNumberFormat="1" applyFont="1" applyFill="1" applyBorder="1" applyAlignment="1">
      <alignment horizontal="right"/>
    </xf>
    <xf numFmtId="1" fontId="14" fillId="3" borderId="19" xfId="0" applyNumberFormat="1" applyFont="1" applyFill="1" applyBorder="1" applyAlignment="1">
      <alignment horizontal="right"/>
    </xf>
    <xf numFmtId="1" fontId="14" fillId="4" borderId="18" xfId="0" applyNumberFormat="1" applyFont="1" applyFill="1" applyBorder="1" applyAlignment="1">
      <alignment horizontal="right"/>
    </xf>
    <xf numFmtId="0" fontId="14" fillId="3" borderId="19" xfId="0" applyFont="1" applyFill="1" applyBorder="1" applyAlignment="1">
      <alignment horizontal="right"/>
    </xf>
    <xf numFmtId="0" fontId="14" fillId="3" borderId="18" xfId="0" applyFont="1" applyFill="1" applyBorder="1" applyAlignment="1">
      <alignment horizontal="right"/>
    </xf>
    <xf numFmtId="1" fontId="0" fillId="0" borderId="0" xfId="0" applyNumberFormat="1"/>
    <xf numFmtId="0" fontId="5" fillId="2" borderId="5" xfId="0" applyFont="1" applyFill="1" applyBorder="1" applyAlignment="1">
      <alignment horizontal="center" vertical="center" wrapText="1"/>
    </xf>
    <xf numFmtId="3" fontId="14" fillId="5" borderId="10" xfId="0" applyNumberFormat="1" applyFont="1" applyFill="1" applyBorder="1" applyAlignment="1">
      <alignment horizontal="right"/>
    </xf>
    <xf numFmtId="3" fontId="14" fillId="5" borderId="11" xfId="0" applyNumberFormat="1" applyFont="1" applyFill="1" applyBorder="1" applyAlignment="1">
      <alignment horizontal="right"/>
    </xf>
    <xf numFmtId="0" fontId="14" fillId="5" borderId="16" xfId="0" applyFont="1" applyFill="1" applyBorder="1" applyAlignment="1">
      <alignment horizontal="right"/>
    </xf>
    <xf numFmtId="3" fontId="14" fillId="5" borderId="24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/>
    </xf>
    <xf numFmtId="3" fontId="14" fillId="5" borderId="13" xfId="0" applyNumberFormat="1" applyFont="1" applyFill="1" applyBorder="1" applyAlignment="1">
      <alignment horizontal="right"/>
    </xf>
    <xf numFmtId="0" fontId="14" fillId="5" borderId="22" xfId="0" applyFont="1" applyFill="1" applyBorder="1" applyAlignment="1">
      <alignment horizontal="right"/>
    </xf>
    <xf numFmtId="3" fontId="14" fillId="5" borderId="21" xfId="0" applyNumberFormat="1" applyFont="1" applyFill="1" applyBorder="1" applyAlignment="1">
      <alignment horizontal="right"/>
    </xf>
    <xf numFmtId="3" fontId="14" fillId="5" borderId="18" xfId="0" applyNumberFormat="1" applyFont="1" applyFill="1" applyBorder="1" applyAlignment="1">
      <alignment horizontal="right"/>
    </xf>
    <xf numFmtId="3" fontId="14" fillId="5" borderId="27" xfId="0" applyNumberFormat="1" applyFont="1" applyFill="1" applyBorder="1" applyAlignment="1">
      <alignment horizontal="right"/>
    </xf>
    <xf numFmtId="3" fontId="14" fillId="5" borderId="26" xfId="0" applyNumberFormat="1" applyFont="1" applyFill="1" applyBorder="1" applyAlignment="1">
      <alignment horizontal="right"/>
    </xf>
    <xf numFmtId="165" fontId="14" fillId="3" borderId="12" xfId="0" applyNumberFormat="1" applyFont="1" applyFill="1" applyBorder="1" applyAlignment="1">
      <alignment horizontal="right"/>
    </xf>
    <xf numFmtId="166" fontId="14" fillId="5" borderId="10" xfId="0" applyNumberFormat="1" applyFont="1" applyFill="1" applyBorder="1" applyAlignment="1">
      <alignment horizontal="right"/>
    </xf>
    <xf numFmtId="166" fontId="14" fillId="5" borderId="11" xfId="0" applyNumberFormat="1" applyFont="1" applyFill="1" applyBorder="1" applyAlignment="1">
      <alignment horizontal="right"/>
    </xf>
    <xf numFmtId="166" fontId="14" fillId="5" borderId="24" xfId="0" applyNumberFormat="1" applyFont="1" applyFill="1" applyBorder="1" applyAlignment="1">
      <alignment horizontal="right"/>
    </xf>
    <xf numFmtId="166" fontId="14" fillId="5" borderId="13" xfId="0" applyNumberFormat="1" applyFont="1" applyFill="1" applyBorder="1" applyAlignment="1">
      <alignment horizontal="right"/>
    </xf>
    <xf numFmtId="0" fontId="14" fillId="3" borderId="29" xfId="0" applyFont="1" applyFill="1" applyBorder="1" applyAlignment="1">
      <alignment horizontal="right"/>
    </xf>
    <xf numFmtId="165" fontId="14" fillId="5" borderId="11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/>
    <xf numFmtId="0" fontId="3" fillId="0" borderId="0" xfId="0" applyFont="1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top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21" fillId="0" borderId="0" xfId="0" applyFont="1" applyFill="1" applyBorder="1" applyAlignment="1">
      <alignment horizontal="center" vertical="top"/>
    </xf>
    <xf numFmtId="0" fontId="22" fillId="0" borderId="0" xfId="0" applyFont="1"/>
    <xf numFmtId="0" fontId="18" fillId="0" borderId="0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NumberFormat="1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Alignment="1">
      <alignment horizontal="justify" vertical="top" wrapText="1"/>
    </xf>
    <xf numFmtId="0" fontId="23" fillId="5" borderId="7" xfId="0" applyFont="1" applyFill="1" applyBorder="1" applyAlignment="1">
      <alignment vertical="top"/>
    </xf>
    <xf numFmtId="0" fontId="14" fillId="0" borderId="0" xfId="0" applyFont="1" applyAlignment="1">
      <alignment horizontal="right"/>
    </xf>
    <xf numFmtId="0" fontId="23" fillId="5" borderId="4" xfId="0" applyFont="1" applyFill="1" applyBorder="1" applyAlignment="1">
      <alignment vertical="top"/>
    </xf>
    <xf numFmtId="0" fontId="23" fillId="5" borderId="23" xfId="0" applyFont="1" applyFill="1" applyBorder="1" applyAlignment="1">
      <alignment vertical="top"/>
    </xf>
    <xf numFmtId="0" fontId="23" fillId="5" borderId="6" xfId="0" applyFont="1" applyFill="1" applyBorder="1" applyAlignment="1">
      <alignment vertical="top"/>
    </xf>
    <xf numFmtId="0" fontId="19" fillId="3" borderId="2" xfId="0" applyFont="1" applyFill="1" applyBorder="1"/>
    <xf numFmtId="0" fontId="23" fillId="3" borderId="4" xfId="0" applyFont="1" applyFill="1" applyBorder="1" applyAlignment="1">
      <alignment vertical="top"/>
    </xf>
    <xf numFmtId="0" fontId="18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3" fillId="0" borderId="8" xfId="0" applyFont="1" applyFill="1" applyBorder="1" applyAlignment="1">
      <alignment vertical="top"/>
    </xf>
    <xf numFmtId="0" fontId="3" fillId="0" borderId="0" xfId="3"/>
    <xf numFmtId="0" fontId="17" fillId="0" borderId="0" xfId="2" applyAlignment="1" applyProtection="1"/>
    <xf numFmtId="0" fontId="13" fillId="0" borderId="0" xfId="0" applyFont="1"/>
    <xf numFmtId="0" fontId="0" fillId="0" borderId="0" xfId="0" applyAlignment="1">
      <alignment wrapText="1"/>
    </xf>
    <xf numFmtId="0" fontId="0" fillId="6" borderId="0" xfId="0" applyFill="1" applyAlignment="1">
      <alignment horizontal="right" wrapText="1"/>
    </xf>
    <xf numFmtId="166" fontId="0" fillId="0" borderId="0" xfId="0" applyNumberFormat="1"/>
    <xf numFmtId="0" fontId="0" fillId="0" borderId="2" xfId="0" applyBorder="1" applyAlignment="1">
      <alignment vertical="top"/>
    </xf>
    <xf numFmtId="0" fontId="0" fillId="6" borderId="0" xfId="0" applyFill="1" applyAlignment="1">
      <alignment wrapText="1"/>
    </xf>
    <xf numFmtId="0" fontId="26" fillId="0" borderId="0" xfId="0" applyFont="1" applyBorder="1" applyAlignment="1">
      <alignment horizontal="left"/>
    </xf>
    <xf numFmtId="0" fontId="25" fillId="0" borderId="0" xfId="3" applyFont="1" applyAlignment="1">
      <alignment horizontal="left"/>
    </xf>
    <xf numFmtId="3" fontId="14" fillId="5" borderId="15" xfId="0" applyNumberFormat="1" applyFont="1" applyFill="1" applyBorder="1" applyAlignment="1">
      <alignment horizontal="right"/>
    </xf>
    <xf numFmtId="166" fontId="14" fillId="4" borderId="11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right"/>
    </xf>
    <xf numFmtId="166" fontId="0" fillId="0" borderId="0" xfId="0" applyNumberFormat="1" applyAlignment="1">
      <alignment horizontal="right"/>
    </xf>
    <xf numFmtId="3" fontId="14" fillId="0" borderId="18" xfId="0" applyNumberFormat="1" applyFont="1" applyBorder="1" applyAlignment="1">
      <alignment horizontal="right"/>
    </xf>
    <xf numFmtId="0" fontId="27" fillId="0" borderId="0" xfId="2" applyFont="1"/>
    <xf numFmtId="0" fontId="7" fillId="0" borderId="0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3" fontId="14" fillId="5" borderId="14" xfId="0" applyNumberFormat="1" applyFont="1" applyFill="1" applyBorder="1" applyAlignment="1">
      <alignment horizontal="right"/>
    </xf>
    <xf numFmtId="3" fontId="14" fillId="5" borderId="16" xfId="0" applyNumberFormat="1" applyFont="1" applyFill="1" applyBorder="1" applyAlignment="1">
      <alignment horizontal="right"/>
    </xf>
    <xf numFmtId="3" fontId="14" fillId="0" borderId="17" xfId="0" applyNumberFormat="1" applyFont="1" applyFill="1" applyBorder="1" applyAlignment="1">
      <alignment horizontal="right"/>
    </xf>
    <xf numFmtId="166" fontId="14" fillId="0" borderId="11" xfId="0" applyNumberFormat="1" applyFont="1" applyFill="1" applyBorder="1" applyAlignment="1">
      <alignment horizontal="right"/>
    </xf>
    <xf numFmtId="166" fontId="14" fillId="0" borderId="24" xfId="0" applyNumberFormat="1" applyFont="1" applyFill="1" applyBorder="1" applyAlignment="1">
      <alignment horizontal="right"/>
    </xf>
    <xf numFmtId="166" fontId="14" fillId="4" borderId="24" xfId="0" applyNumberFormat="1" applyFont="1" applyFill="1" applyBorder="1" applyAlignment="1">
      <alignment horizontal="right"/>
    </xf>
    <xf numFmtId="0" fontId="14" fillId="0" borderId="25" xfId="0" applyFont="1" applyFill="1" applyBorder="1" applyAlignment="1">
      <alignment horizontal="right"/>
    </xf>
    <xf numFmtId="166" fontId="14" fillId="0" borderId="34" xfId="0" applyNumberFormat="1" applyFont="1" applyFill="1" applyBorder="1" applyAlignment="1">
      <alignment horizontal="right"/>
    </xf>
    <xf numFmtId="166" fontId="14" fillId="4" borderId="34" xfId="0" applyNumberFormat="1" applyFont="1" applyFill="1" applyBorder="1" applyAlignment="1">
      <alignment horizontal="right"/>
    </xf>
    <xf numFmtId="1" fontId="14" fillId="4" borderId="27" xfId="0" applyNumberFormat="1" applyFont="1" applyFill="1" applyBorder="1" applyAlignment="1">
      <alignment horizontal="right"/>
    </xf>
    <xf numFmtId="1" fontId="14" fillId="4" borderId="36" xfId="0" applyNumberFormat="1" applyFont="1" applyFill="1" applyBorder="1" applyAlignment="1">
      <alignment horizontal="right"/>
    </xf>
    <xf numFmtId="0" fontId="23" fillId="0" borderId="4" xfId="0" applyFont="1" applyFill="1" applyBorder="1" applyAlignment="1">
      <alignment vertical="top"/>
    </xf>
    <xf numFmtId="0" fontId="23" fillId="0" borderId="23" xfId="0" applyFont="1" applyFill="1" applyBorder="1" applyAlignment="1">
      <alignment vertical="top"/>
    </xf>
    <xf numFmtId="0" fontId="23" fillId="0" borderId="33" xfId="0" applyFont="1" applyFill="1" applyBorder="1" applyAlignment="1">
      <alignment vertical="top"/>
    </xf>
    <xf numFmtId="0" fontId="10" fillId="6" borderId="0" xfId="0" applyFont="1" applyFill="1" applyBorder="1" applyAlignment="1" applyProtection="1">
      <alignment horizontal="right" vertical="center"/>
      <protection locked="0"/>
    </xf>
    <xf numFmtId="0" fontId="14" fillId="0" borderId="0" xfId="0" applyFont="1"/>
    <xf numFmtId="0" fontId="29" fillId="0" borderId="0" xfId="3" applyFont="1"/>
    <xf numFmtId="0" fontId="18" fillId="0" borderId="0" xfId="0" applyFont="1" applyFill="1" applyAlignment="1">
      <alignment vertical="center" wrapText="1"/>
    </xf>
    <xf numFmtId="166" fontId="30" fillId="7" borderId="37" xfId="0" applyNumberFormat="1" applyFont="1" applyFill="1" applyBorder="1" applyAlignment="1" applyProtection="1">
      <alignment horizontal="right" wrapText="1"/>
    </xf>
    <xf numFmtId="166" fontId="0" fillId="8" borderId="0" xfId="0" applyNumberFormat="1" applyFont="1" applyFill="1" applyBorder="1" applyAlignment="1" applyProtection="1"/>
    <xf numFmtId="3" fontId="1" fillId="0" borderId="0" xfId="0" applyNumberFormat="1" applyFont="1" applyBorder="1" applyAlignment="1">
      <alignment horizontal="left"/>
    </xf>
    <xf numFmtId="166" fontId="19" fillId="0" borderId="0" xfId="0" applyNumberFormat="1" applyFont="1"/>
    <xf numFmtId="0" fontId="18" fillId="0" borderId="0" xfId="0" applyFont="1" applyFill="1" applyAlignment="1">
      <alignment horizontal="justify" vertical="top" wrapText="1"/>
    </xf>
    <xf numFmtId="0" fontId="31" fillId="0" borderId="0" xfId="3" applyFont="1" applyAlignment="1">
      <alignment horizontal="left"/>
    </xf>
    <xf numFmtId="0" fontId="32" fillId="0" borderId="0" xfId="3" applyFont="1" applyFill="1"/>
    <xf numFmtId="0" fontId="33" fillId="4" borderId="0" xfId="0" applyFont="1" applyFill="1"/>
    <xf numFmtId="0" fontId="34" fillId="0" borderId="0" xfId="0" applyFont="1"/>
    <xf numFmtId="0" fontId="36" fillId="4" borderId="0" xfId="0" applyFont="1" applyFill="1"/>
    <xf numFmtId="164" fontId="14" fillId="0" borderId="35" xfId="0" applyNumberFormat="1" applyFont="1" applyFill="1" applyBorder="1" applyAlignment="1">
      <alignment horizontal="right"/>
    </xf>
    <xf numFmtId="164" fontId="14" fillId="0" borderId="16" xfId="0" applyNumberFormat="1" applyFont="1" applyFill="1" applyBorder="1" applyAlignment="1">
      <alignment horizontal="right"/>
    </xf>
    <xf numFmtId="0" fontId="23" fillId="5" borderId="38" xfId="0" applyFont="1" applyFill="1" applyBorder="1" applyAlignment="1">
      <alignment vertical="top"/>
    </xf>
    <xf numFmtId="0" fontId="23" fillId="0" borderId="39" xfId="0" applyFont="1" applyFill="1" applyBorder="1" applyAlignment="1">
      <alignment vertical="top"/>
    </xf>
    <xf numFmtId="3" fontId="14" fillId="5" borderId="40" xfId="0" applyNumberFormat="1" applyFont="1" applyFill="1" applyBorder="1" applyAlignment="1">
      <alignment horizontal="right"/>
    </xf>
    <xf numFmtId="166" fontId="14" fillId="0" borderId="40" xfId="0" applyNumberFormat="1" applyFont="1" applyFill="1" applyBorder="1" applyAlignment="1">
      <alignment horizontal="right"/>
    </xf>
    <xf numFmtId="3" fontId="14" fillId="0" borderId="41" xfId="0" applyNumberFormat="1" applyFont="1" applyFill="1" applyBorder="1" applyAlignment="1">
      <alignment horizontal="right"/>
    </xf>
    <xf numFmtId="3" fontId="14" fillId="0" borderId="42" xfId="0" applyNumberFormat="1" applyFont="1" applyFill="1" applyBorder="1" applyAlignment="1">
      <alignment horizontal="right"/>
    </xf>
    <xf numFmtId="166" fontId="14" fillId="4" borderId="14" xfId="0" applyNumberFormat="1" applyFont="1" applyFill="1" applyBorder="1" applyAlignment="1">
      <alignment horizontal="right"/>
    </xf>
    <xf numFmtId="3" fontId="14" fillId="4" borderId="20" xfId="0" applyNumberFormat="1" applyFont="1" applyFill="1" applyBorder="1" applyAlignment="1">
      <alignment horizontal="right"/>
    </xf>
    <xf numFmtId="166" fontId="14" fillId="4" borderId="40" xfId="0" applyNumberFormat="1" applyFont="1" applyFill="1" applyBorder="1" applyAlignment="1">
      <alignment horizontal="right"/>
    </xf>
    <xf numFmtId="3" fontId="14" fillId="4" borderId="42" xfId="0" applyNumberFormat="1" applyFont="1" applyFill="1" applyBorder="1" applyAlignment="1">
      <alignment horizontal="right"/>
    </xf>
    <xf numFmtId="0" fontId="36" fillId="0" borderId="0" xfId="0" applyFont="1" applyFill="1"/>
    <xf numFmtId="0" fontId="36" fillId="0" borderId="0" xfId="0" quotePrefix="1" applyFont="1" applyFill="1"/>
    <xf numFmtId="0" fontId="23" fillId="0" borderId="5" xfId="0" applyFont="1" applyFill="1" applyBorder="1" applyAlignment="1">
      <alignment vertical="top" wrapText="1"/>
    </xf>
    <xf numFmtId="0" fontId="0" fillId="0" borderId="19" xfId="0" applyBorder="1" applyAlignment="1">
      <alignment wrapText="1"/>
    </xf>
    <xf numFmtId="0" fontId="0" fillId="0" borderId="31" xfId="0" applyBorder="1" applyAlignment="1">
      <alignment wrapText="1"/>
    </xf>
    <xf numFmtId="0" fontId="9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0" fontId="23" fillId="0" borderId="5" xfId="0" applyFont="1" applyFill="1" applyBorder="1" applyAlignment="1">
      <alignment vertical="top"/>
    </xf>
    <xf numFmtId="0" fontId="0" fillId="0" borderId="19" xfId="0" applyBorder="1" applyAlignment="1">
      <alignment vertical="top"/>
    </xf>
    <xf numFmtId="0" fontId="23" fillId="0" borderId="19" xfId="0" applyFont="1" applyFill="1" applyBorder="1" applyAlignment="1">
      <alignment vertical="top"/>
    </xf>
    <xf numFmtId="0" fontId="0" fillId="0" borderId="32" xfId="0" applyBorder="1" applyAlignment="1">
      <alignment vertical="top"/>
    </xf>
    <xf numFmtId="0" fontId="23" fillId="0" borderId="28" xfId="0" applyFont="1" applyFill="1" applyBorder="1" applyAlignment="1">
      <alignment vertical="top"/>
    </xf>
    <xf numFmtId="0" fontId="0" fillId="0" borderId="19" xfId="0" applyBorder="1" applyAlignment="1"/>
    <xf numFmtId="0" fontId="20" fillId="0" borderId="30" xfId="0" applyFont="1" applyBorder="1" applyAlignment="1">
      <alignment horizontal="center" vertical="center" wrapText="1"/>
    </xf>
    <xf numFmtId="0" fontId="19" fillId="0" borderId="30" xfId="0" applyFont="1" applyBorder="1" applyAlignment="1">
      <alignment vertical="center" wrapText="1"/>
    </xf>
  </cellXfs>
  <cellStyles count="4">
    <cellStyle name="Euro" xfId="1" xr:uid="{00000000-0005-0000-0000-000000000000}"/>
    <cellStyle name="Lien hypertexte" xfId="2" builtinId="8"/>
    <cellStyle name="Normal" xfId="0" builtinId="0"/>
    <cellStyle name="Normal 3" xfId="3" xr:uid="{00000000-0005-0000-0000-000003000000}"/>
  </cellStyles>
  <dxfs count="2"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333399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0</xdr:col>
      <xdr:colOff>876300</xdr:colOff>
      <xdr:row>4</xdr:row>
      <xdr:rowOff>228601</xdr:rowOff>
    </xdr:to>
    <xdr:pic>
      <xdr:nvPicPr>
        <xdr:cNvPr id="3" name="Picture 4" descr="LoireAtlantic-rv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695325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95250</xdr:rowOff>
    </xdr:from>
    <xdr:to>
      <xdr:col>0</xdr:col>
      <xdr:colOff>1123950</xdr:colOff>
      <xdr:row>5</xdr:row>
      <xdr:rowOff>209550</xdr:rowOff>
    </xdr:to>
    <xdr:pic>
      <xdr:nvPicPr>
        <xdr:cNvPr id="1532" name="Picture 1" descr="logo_couleur">
          <a:extLst>
            <a:ext uri="{FF2B5EF4-FFF2-40B4-BE49-F238E27FC236}">
              <a16:creationId xmlns:a16="http://schemas.microsoft.com/office/drawing/2014/main" id="{00000000-0008-0000-01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191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126891</xdr:rowOff>
    </xdr:from>
    <xdr:to>
      <xdr:col>0</xdr:col>
      <xdr:colOff>1209676</xdr:colOff>
      <xdr:row>6</xdr:row>
      <xdr:rowOff>58575</xdr:rowOff>
    </xdr:to>
    <xdr:pic>
      <xdr:nvPicPr>
        <xdr:cNvPr id="3" name="Picture 1" descr="logo_couleur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6891"/>
          <a:ext cx="942976" cy="1636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ion%20Sociale\03%20Conseil%20et%20Gestion%20des%20Afc\033%20Activite%20par%20thematique\1%20Accueil%20du%20jeune%20enfant\Ram\statistiques\2015%20-%20fiche%20statistiques\Eaje\RAM\fichier%20complet_RA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édures"/>
      <sheetName val="RAM_communes par CT"/>
      <sheetName val="RAM_communes"/>
      <sheetName val="Variables CT"/>
      <sheetName val="base CT"/>
      <sheetName val="Variables RAM"/>
      <sheetName val="base RAM"/>
      <sheetName val="critères"/>
      <sheetName val="graphique"/>
      <sheetName val="Fiche"/>
      <sheetName val="Indicateurs eval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ANNEE</v>
          </cell>
          <cell r="B1" t="str">
            <v>NOM_RAM</v>
          </cell>
          <cell r="C1" t="str">
            <v>NUM_SIAS</v>
          </cell>
          <cell r="D1" t="str">
            <v>NOM_CT</v>
          </cell>
          <cell r="E1" t="str">
            <v>TEL_CT</v>
          </cell>
          <cell r="F1" t="str">
            <v>NB_ENF_0a2</v>
          </cell>
          <cell r="G1" t="str">
            <v>NB_ENF0</v>
          </cell>
          <cell r="H1" t="str">
            <v>NB_ENF_0_RANG1</v>
          </cell>
          <cell r="I1" t="str">
            <v>NB_ENF1</v>
          </cell>
          <cell r="J1" t="str">
            <v>NB_ENF2</v>
          </cell>
          <cell r="K1" t="str">
            <v>NB_ENF_3a5</v>
          </cell>
          <cell r="L1" t="str">
            <v>NB_ENF3</v>
          </cell>
          <cell r="M1" t="str">
            <v>NB_ENF4</v>
          </cell>
          <cell r="N1" t="str">
            <v>NB_ENF5</v>
          </cell>
          <cell r="O1" t="str">
            <v>NB_0a2_ACT</v>
          </cell>
          <cell r="P1" t="str">
            <v>TX_0a2_ACT</v>
          </cell>
          <cell r="Q1" t="str">
            <v>NB_0a2_basrev</v>
          </cell>
          <cell r="R1" t="str">
            <v>TX_0a2_BASREV</v>
          </cell>
          <cell r="S1" t="str">
            <v>NB_ENF0a2_CLCA_COLCA</v>
          </cell>
          <cell r="T1" t="str">
            <v>TX_0a2_CLCA_COLCA</v>
          </cell>
          <cell r="U1" t="str">
            <v>NB_PAJE_DOMI</v>
          </cell>
          <cell r="V1" t="str">
            <v>NB_PAJE_ASSMAT</v>
          </cell>
          <cell r="W1" t="str">
            <v>NB_PAJE_STRUCT</v>
          </cell>
          <cell r="X1" t="str">
            <v>NB_ENFANTS_GARDES_ASSMAT</v>
          </cell>
          <cell r="Y1" t="str">
            <v>TOT_MOD_GARDE_INDIV_ENF0a2</v>
          </cell>
          <cell r="Z1" t="str">
            <v>TX_MOD_GARDE_INDIV_ENF0a2</v>
          </cell>
          <cell r="AA1" t="str">
            <v>NB_ENF0_GAR_ASSM</v>
          </cell>
          <cell r="AB1" t="str">
            <v>NB_ENF1_GAR_ASSM</v>
          </cell>
          <cell r="AC1" t="str">
            <v>NB_ENF2_GAR_ASSM</v>
          </cell>
          <cell r="AD1" t="str">
            <v>NB_ENF3_GAR_ASSM</v>
          </cell>
          <cell r="AE1" t="str">
            <v>NB_ENF4_GAR_ASSM</v>
          </cell>
          <cell r="AF1" t="str">
            <v>NB_ENF5_GAR_ASSM</v>
          </cell>
          <cell r="AG1" t="str">
            <v>NB_MOY_ENF_GARDES_ASSMAT</v>
          </cell>
          <cell r="AH1" t="str">
            <v>NB_ASSMAT_AGREM_CG</v>
          </cell>
          <cell r="AI1" t="str">
            <v>NB_ASSMAT_ACTIVES_ANNEE_REF</v>
          </cell>
          <cell r="AJ1" t="str">
            <v>TX_ACTIV_ASSMAT_AN_REF</v>
          </cell>
          <cell r="AK1" t="str">
            <v>NB_ASSMAT_ACTIVES_MOIS_REF</v>
          </cell>
          <cell r="AL1" t="str">
            <v>TX_ACTIV_ASSMAT_MOIS_REF</v>
          </cell>
          <cell r="AM1" t="str">
            <v>NB_ASSMAT_PLUS55ans</v>
          </cell>
          <cell r="AN1" t="str">
            <v>TX_ASSMAT_PLUS55ANS</v>
          </cell>
          <cell r="AO1" t="str">
            <v>ETP_RAM</v>
          </cell>
          <cell r="AP1" t="str">
            <v>NB_ASSMAT_ETP</v>
          </cell>
          <cell r="AQ1" t="str">
            <v>NB_ASSMAT_MONENFFR</v>
          </cell>
          <cell r="AR1" t="str">
            <v>OBS</v>
          </cell>
        </row>
        <row r="2">
          <cell r="A2">
            <v>2009</v>
          </cell>
          <cell r="B2" t="str">
            <v>RAM 1 CC SUD ESTUAIRE</v>
          </cell>
          <cell r="C2">
            <v>200200661</v>
          </cell>
          <cell r="D2" t="str">
            <v>Ghislaine HERY PIVAUT</v>
          </cell>
          <cell r="E2" t="str">
            <v>02 51 83 45 18</v>
          </cell>
          <cell r="F2">
            <v>846</v>
          </cell>
          <cell r="G2">
            <v>267</v>
          </cell>
          <cell r="H2">
            <v>108</v>
          </cell>
          <cell r="I2">
            <v>275</v>
          </cell>
          <cell r="J2">
            <v>304</v>
          </cell>
          <cell r="K2">
            <v>845</v>
          </cell>
          <cell r="L2">
            <v>274</v>
          </cell>
          <cell r="M2">
            <v>272</v>
          </cell>
          <cell r="N2">
            <v>299</v>
          </cell>
          <cell r="O2">
            <v>512</v>
          </cell>
          <cell r="P2">
            <v>60.520094562647756</v>
          </cell>
          <cell r="Q2">
            <v>91</v>
          </cell>
          <cell r="R2">
            <v>10.756501182033098</v>
          </cell>
          <cell r="S2">
            <v>132</v>
          </cell>
          <cell r="T2">
            <v>15.602836879432624</v>
          </cell>
          <cell r="U2">
            <v>8</v>
          </cell>
          <cell r="V2">
            <v>351</v>
          </cell>
          <cell r="W2">
            <v>0</v>
          </cell>
          <cell r="X2">
            <v>511</v>
          </cell>
          <cell r="Y2">
            <v>391</v>
          </cell>
          <cell r="Z2">
            <v>46.217494089834517</v>
          </cell>
          <cell r="AA2">
            <v>100</v>
          </cell>
          <cell r="AB2">
            <v>137</v>
          </cell>
          <cell r="AC2">
            <v>142</v>
          </cell>
          <cell r="AD2">
            <v>58</v>
          </cell>
          <cell r="AE2">
            <v>48</v>
          </cell>
          <cell r="AF2">
            <v>44</v>
          </cell>
          <cell r="AG2">
            <v>3.2341772151898733</v>
          </cell>
          <cell r="AH2">
            <v>213</v>
          </cell>
          <cell r="AI2">
            <v>169</v>
          </cell>
          <cell r="AJ2">
            <v>79.342723004694832</v>
          </cell>
          <cell r="AK2">
            <v>158</v>
          </cell>
          <cell r="AL2">
            <v>74.178403755868544</v>
          </cell>
          <cell r="AM2">
            <v>43</v>
          </cell>
          <cell r="AN2">
            <v>25.443786982248522</v>
          </cell>
        </row>
        <row r="3">
          <cell r="A3">
            <v>2009</v>
          </cell>
          <cell r="B3" t="str">
            <v>RAM 2 CC SUD ESTUAIRE</v>
          </cell>
          <cell r="C3">
            <v>200600568</v>
          </cell>
          <cell r="D3" t="str">
            <v>Ghislaine HERY PIVAUT</v>
          </cell>
          <cell r="E3" t="str">
            <v>02 51 83 45 18</v>
          </cell>
          <cell r="F3">
            <v>283</v>
          </cell>
          <cell r="G3">
            <v>94</v>
          </cell>
          <cell r="H3">
            <v>36</v>
          </cell>
          <cell r="I3">
            <v>97</v>
          </cell>
          <cell r="J3">
            <v>92</v>
          </cell>
          <cell r="K3">
            <v>238</v>
          </cell>
          <cell r="L3">
            <v>77</v>
          </cell>
          <cell r="M3">
            <v>77</v>
          </cell>
          <cell r="N3">
            <v>84</v>
          </cell>
          <cell r="O3">
            <v>178</v>
          </cell>
          <cell r="P3">
            <v>62.897526501766791</v>
          </cell>
          <cell r="Q3">
            <v>11</v>
          </cell>
          <cell r="R3">
            <v>3.8869257950530036</v>
          </cell>
          <cell r="S3">
            <v>45</v>
          </cell>
          <cell r="T3">
            <v>15.901060070671377</v>
          </cell>
          <cell r="U3">
            <v>1</v>
          </cell>
          <cell r="V3">
            <v>116</v>
          </cell>
          <cell r="W3">
            <v>0</v>
          </cell>
          <cell r="X3">
            <v>155</v>
          </cell>
          <cell r="Y3">
            <v>131</v>
          </cell>
          <cell r="Z3">
            <v>46.289752650176681</v>
          </cell>
          <cell r="AA3">
            <v>31</v>
          </cell>
          <cell r="AB3">
            <v>56</v>
          </cell>
          <cell r="AC3">
            <v>49</v>
          </cell>
          <cell r="AD3">
            <v>20</v>
          </cell>
          <cell r="AE3">
            <v>14</v>
          </cell>
          <cell r="AF3">
            <v>12</v>
          </cell>
          <cell r="AG3">
            <v>2.7192982456140351</v>
          </cell>
          <cell r="AH3">
            <v>92</v>
          </cell>
          <cell r="AI3">
            <v>69</v>
          </cell>
          <cell r="AJ3">
            <v>75</v>
          </cell>
          <cell r="AK3">
            <v>57</v>
          </cell>
          <cell r="AL3">
            <v>61.95652173913043</v>
          </cell>
          <cell r="AM3">
            <v>4</v>
          </cell>
          <cell r="AN3">
            <v>5.7971014492753623</v>
          </cell>
        </row>
        <row r="4">
          <cell r="A4">
            <v>2009</v>
          </cell>
          <cell r="B4" t="str">
            <v>RAM CANTON DE RIAILLE</v>
          </cell>
          <cell r="C4">
            <v>200701531</v>
          </cell>
          <cell r="D4" t="str">
            <v>Aline FOURNIER</v>
          </cell>
          <cell r="E4" t="str">
            <v>02 51 83 45 20</v>
          </cell>
          <cell r="F4">
            <v>445</v>
          </cell>
          <cell r="G4">
            <v>152</v>
          </cell>
          <cell r="H4">
            <v>62</v>
          </cell>
          <cell r="I4">
            <v>135</v>
          </cell>
          <cell r="J4">
            <v>158</v>
          </cell>
          <cell r="K4">
            <v>411</v>
          </cell>
          <cell r="L4">
            <v>139</v>
          </cell>
          <cell r="M4">
            <v>133</v>
          </cell>
          <cell r="N4">
            <v>139</v>
          </cell>
          <cell r="O4">
            <v>269</v>
          </cell>
          <cell r="P4">
            <v>60.449438202247194</v>
          </cell>
          <cell r="Q4">
            <v>35</v>
          </cell>
          <cell r="R4">
            <v>7.8651685393258424</v>
          </cell>
          <cell r="S4">
            <v>82</v>
          </cell>
          <cell r="T4">
            <v>18.426966292134832</v>
          </cell>
          <cell r="U4">
            <v>1</v>
          </cell>
          <cell r="V4">
            <v>193</v>
          </cell>
          <cell r="W4">
            <v>0</v>
          </cell>
          <cell r="X4">
            <v>349</v>
          </cell>
          <cell r="Y4">
            <v>236</v>
          </cell>
          <cell r="Z4">
            <v>53.033707865168545</v>
          </cell>
          <cell r="AA4">
            <v>68</v>
          </cell>
          <cell r="AB4">
            <v>80</v>
          </cell>
          <cell r="AC4">
            <v>90</v>
          </cell>
          <cell r="AD4">
            <v>63</v>
          </cell>
          <cell r="AE4">
            <v>42</v>
          </cell>
          <cell r="AF4">
            <v>34</v>
          </cell>
          <cell r="AG4">
            <v>3.3557692307692308</v>
          </cell>
          <cell r="AH4">
            <v>136</v>
          </cell>
          <cell r="AI4">
            <v>112</v>
          </cell>
          <cell r="AJ4">
            <v>82.35294117647058</v>
          </cell>
          <cell r="AK4">
            <v>104</v>
          </cell>
          <cell r="AL4">
            <v>76.470588235294116</v>
          </cell>
          <cell r="AM4">
            <v>21</v>
          </cell>
          <cell r="AN4">
            <v>18.75</v>
          </cell>
        </row>
        <row r="5">
          <cell r="A5">
            <v>2009</v>
          </cell>
          <cell r="B5" t="str">
            <v>RAM CC CASTELBRIANTAIS</v>
          </cell>
          <cell r="C5">
            <v>200200681</v>
          </cell>
          <cell r="D5" t="str">
            <v>Aurélie MONFORT</v>
          </cell>
          <cell r="E5" t="str">
            <v>02 72 64 46 32</v>
          </cell>
          <cell r="F5">
            <v>1198</v>
          </cell>
          <cell r="G5">
            <v>390</v>
          </cell>
          <cell r="H5">
            <v>163</v>
          </cell>
          <cell r="I5">
            <v>411</v>
          </cell>
          <cell r="J5">
            <v>397</v>
          </cell>
          <cell r="K5">
            <v>1245</v>
          </cell>
          <cell r="L5">
            <v>425</v>
          </cell>
          <cell r="M5">
            <v>396</v>
          </cell>
          <cell r="N5">
            <v>424</v>
          </cell>
          <cell r="O5">
            <v>592</v>
          </cell>
          <cell r="P5">
            <v>49.41569282136895</v>
          </cell>
          <cell r="Q5">
            <v>231</v>
          </cell>
          <cell r="R5">
            <v>19.28213689482471</v>
          </cell>
          <cell r="S5">
            <v>180</v>
          </cell>
          <cell r="T5">
            <v>15.025041736227045</v>
          </cell>
          <cell r="U5">
            <v>5</v>
          </cell>
          <cell r="V5">
            <v>432</v>
          </cell>
          <cell r="W5">
            <v>0</v>
          </cell>
          <cell r="X5">
            <v>930</v>
          </cell>
          <cell r="Y5">
            <v>499</v>
          </cell>
          <cell r="Z5">
            <v>41.652754590984976</v>
          </cell>
          <cell r="AA5">
            <v>143</v>
          </cell>
          <cell r="AB5">
            <v>185</v>
          </cell>
          <cell r="AC5">
            <v>168</v>
          </cell>
          <cell r="AD5">
            <v>188</v>
          </cell>
          <cell r="AE5">
            <v>121</v>
          </cell>
          <cell r="AF5">
            <v>107</v>
          </cell>
          <cell r="AG5">
            <v>3.3574007220216608</v>
          </cell>
          <cell r="AH5">
            <v>380</v>
          </cell>
          <cell r="AI5">
            <v>301</v>
          </cell>
          <cell r="AJ5">
            <v>79.21052631578948</v>
          </cell>
          <cell r="AK5">
            <v>277</v>
          </cell>
          <cell r="AL5">
            <v>72.894736842105274</v>
          </cell>
          <cell r="AM5">
            <v>69</v>
          </cell>
          <cell r="AN5">
            <v>22.923588039867109</v>
          </cell>
        </row>
        <row r="6">
          <cell r="A6">
            <v>2009</v>
          </cell>
          <cell r="B6" t="str">
            <v>RAM CC CŒUR ESTUAIRE</v>
          </cell>
          <cell r="C6">
            <v>200300157</v>
          </cell>
          <cell r="D6" t="str">
            <v>Anne MONNIER</v>
          </cell>
          <cell r="E6" t="str">
            <v>02 51 83 45 17</v>
          </cell>
          <cell r="F6">
            <v>452</v>
          </cell>
          <cell r="G6">
            <v>130</v>
          </cell>
          <cell r="H6">
            <v>48</v>
          </cell>
          <cell r="I6">
            <v>153</v>
          </cell>
          <cell r="J6">
            <v>169</v>
          </cell>
          <cell r="K6">
            <v>517</v>
          </cell>
          <cell r="L6">
            <v>165</v>
          </cell>
          <cell r="M6">
            <v>158</v>
          </cell>
          <cell r="N6">
            <v>194</v>
          </cell>
          <cell r="O6">
            <v>303</v>
          </cell>
          <cell r="P6">
            <v>67.035398230088489</v>
          </cell>
          <cell r="Q6">
            <v>32</v>
          </cell>
          <cell r="R6">
            <v>7.0796460176991154</v>
          </cell>
          <cell r="S6">
            <v>67</v>
          </cell>
          <cell r="T6">
            <v>14.823008849557523</v>
          </cell>
          <cell r="U6">
            <v>8</v>
          </cell>
          <cell r="V6">
            <v>212</v>
          </cell>
          <cell r="W6">
            <v>0</v>
          </cell>
          <cell r="X6">
            <v>396</v>
          </cell>
          <cell r="Y6">
            <v>252</v>
          </cell>
          <cell r="Z6">
            <v>55.752212389380531</v>
          </cell>
          <cell r="AA6">
            <v>66</v>
          </cell>
          <cell r="AB6">
            <v>77</v>
          </cell>
          <cell r="AC6">
            <v>109</v>
          </cell>
          <cell r="AD6">
            <v>43</v>
          </cell>
          <cell r="AE6">
            <v>55</v>
          </cell>
          <cell r="AF6">
            <v>47</v>
          </cell>
          <cell r="AG6">
            <v>3.1680000000000001</v>
          </cell>
          <cell r="AH6">
            <v>152</v>
          </cell>
          <cell r="AI6">
            <v>130</v>
          </cell>
          <cell r="AJ6">
            <v>85.526315789473685</v>
          </cell>
          <cell r="AK6">
            <v>125</v>
          </cell>
          <cell r="AL6">
            <v>82.23684210526315</v>
          </cell>
          <cell r="AM6">
            <v>26</v>
          </cell>
          <cell r="AN6">
            <v>20</v>
          </cell>
        </row>
        <row r="7">
          <cell r="A7">
            <v>2009</v>
          </cell>
          <cell r="B7" t="str">
            <v>RAM CC DE VALLET</v>
          </cell>
          <cell r="C7">
            <v>200200674</v>
          </cell>
          <cell r="D7" t="str">
            <v>Carole BELLEC-LEGRAND</v>
          </cell>
          <cell r="E7" t="str">
            <v>02 72 64 46 06</v>
          </cell>
          <cell r="F7">
            <v>995</v>
          </cell>
          <cell r="G7">
            <v>308</v>
          </cell>
          <cell r="H7">
            <v>138</v>
          </cell>
          <cell r="I7">
            <v>363</v>
          </cell>
          <cell r="J7">
            <v>324</v>
          </cell>
          <cell r="K7">
            <v>982</v>
          </cell>
          <cell r="L7">
            <v>339</v>
          </cell>
          <cell r="M7">
            <v>322</v>
          </cell>
          <cell r="N7">
            <v>321</v>
          </cell>
          <cell r="O7">
            <v>677</v>
          </cell>
          <cell r="P7">
            <v>68.040201005025125</v>
          </cell>
          <cell r="Q7">
            <v>39</v>
          </cell>
          <cell r="R7">
            <v>3.9195979899497488</v>
          </cell>
          <cell r="S7">
            <v>127</v>
          </cell>
          <cell r="T7">
            <v>12.763819095477386</v>
          </cell>
          <cell r="U7">
            <v>8</v>
          </cell>
          <cell r="V7">
            <v>513</v>
          </cell>
          <cell r="W7">
            <v>0</v>
          </cell>
          <cell r="X7">
            <v>839</v>
          </cell>
          <cell r="Y7">
            <v>589</v>
          </cell>
          <cell r="Z7">
            <v>59.195979899497488</v>
          </cell>
          <cell r="AA7">
            <v>168</v>
          </cell>
          <cell r="AB7">
            <v>218</v>
          </cell>
          <cell r="AC7">
            <v>210</v>
          </cell>
          <cell r="AD7">
            <v>134</v>
          </cell>
          <cell r="AE7">
            <v>89</v>
          </cell>
          <cell r="AF7">
            <v>53</v>
          </cell>
          <cell r="AG7">
            <v>3.1423220973782771</v>
          </cell>
          <cell r="AH7">
            <v>342</v>
          </cell>
          <cell r="AI7">
            <v>294</v>
          </cell>
          <cell r="AJ7">
            <v>85.964912280701753</v>
          </cell>
          <cell r="AK7">
            <v>267</v>
          </cell>
          <cell r="AL7">
            <v>78.070175438596493</v>
          </cell>
          <cell r="AM7">
            <v>40</v>
          </cell>
          <cell r="AN7">
            <v>13.605442176870749</v>
          </cell>
        </row>
        <row r="8">
          <cell r="A8">
            <v>2009</v>
          </cell>
          <cell r="B8" t="str">
            <v>RAM CC LOIRE DIVATTE</v>
          </cell>
          <cell r="C8">
            <v>200200650</v>
          </cell>
          <cell r="D8" t="str">
            <v>Jocelyne MOREAU</v>
          </cell>
          <cell r="E8" t="str">
            <v>02 51 83 45 15</v>
          </cell>
          <cell r="F8">
            <v>1077</v>
          </cell>
          <cell r="G8">
            <v>335</v>
          </cell>
          <cell r="H8">
            <v>135</v>
          </cell>
          <cell r="I8">
            <v>377</v>
          </cell>
          <cell r="J8">
            <v>365</v>
          </cell>
          <cell r="K8">
            <v>1025</v>
          </cell>
          <cell r="L8">
            <v>353</v>
          </cell>
          <cell r="M8">
            <v>341</v>
          </cell>
          <cell r="N8">
            <v>331</v>
          </cell>
          <cell r="O8">
            <v>741</v>
          </cell>
          <cell r="P8">
            <v>68.80222841225627</v>
          </cell>
          <cell r="Q8">
            <v>45</v>
          </cell>
          <cell r="R8">
            <v>4.1782729805013927</v>
          </cell>
          <cell r="S8">
            <v>126</v>
          </cell>
          <cell r="T8">
            <v>11.699164345403899</v>
          </cell>
          <cell r="U8">
            <v>9</v>
          </cell>
          <cell r="V8">
            <v>586</v>
          </cell>
          <cell r="W8">
            <v>0</v>
          </cell>
          <cell r="X8">
            <v>993</v>
          </cell>
          <cell r="Y8">
            <v>681</v>
          </cell>
          <cell r="Z8">
            <v>63.231197771587745</v>
          </cell>
          <cell r="AA8">
            <v>156</v>
          </cell>
          <cell r="AB8">
            <v>261</v>
          </cell>
          <cell r="AC8">
            <v>258</v>
          </cell>
          <cell r="AD8">
            <v>136</v>
          </cell>
          <cell r="AE8">
            <v>109</v>
          </cell>
          <cell r="AF8">
            <v>75</v>
          </cell>
          <cell r="AG8">
            <v>3.3547297297297298</v>
          </cell>
          <cell r="AH8">
            <v>372</v>
          </cell>
          <cell r="AI8">
            <v>319</v>
          </cell>
          <cell r="AJ8">
            <v>85.752688172043008</v>
          </cell>
          <cell r="AK8">
            <v>296</v>
          </cell>
          <cell r="AL8">
            <v>79.569892473118273</v>
          </cell>
          <cell r="AM8">
            <v>57</v>
          </cell>
          <cell r="AN8">
            <v>17.868338557993731</v>
          </cell>
        </row>
        <row r="9">
          <cell r="A9">
            <v>2009</v>
          </cell>
          <cell r="B9" t="str">
            <v>RAM CC LOIRE SILLON</v>
          </cell>
          <cell r="C9">
            <v>200701961</v>
          </cell>
          <cell r="D9" t="str">
            <v>Anne MONNIER</v>
          </cell>
          <cell r="E9" t="str">
            <v>02 51 83 45 17</v>
          </cell>
          <cell r="F9">
            <v>1133</v>
          </cell>
          <cell r="G9">
            <v>396</v>
          </cell>
          <cell r="H9">
            <v>145</v>
          </cell>
          <cell r="I9">
            <v>373</v>
          </cell>
          <cell r="J9">
            <v>364</v>
          </cell>
          <cell r="K9">
            <v>1220</v>
          </cell>
          <cell r="L9">
            <v>416</v>
          </cell>
          <cell r="M9">
            <v>420</v>
          </cell>
          <cell r="N9">
            <v>384</v>
          </cell>
          <cell r="O9">
            <v>756</v>
          </cell>
          <cell r="P9">
            <v>66.725507502206526</v>
          </cell>
          <cell r="Q9">
            <v>65</v>
          </cell>
          <cell r="R9">
            <v>5.7369814651368047</v>
          </cell>
          <cell r="S9">
            <v>172</v>
          </cell>
          <cell r="T9">
            <v>15.180935569285085</v>
          </cell>
          <cell r="U9">
            <v>7</v>
          </cell>
          <cell r="V9">
            <v>585</v>
          </cell>
          <cell r="W9">
            <v>0</v>
          </cell>
          <cell r="X9">
            <v>1029</v>
          </cell>
          <cell r="Y9">
            <v>643</v>
          </cell>
          <cell r="Z9">
            <v>56.751985878199477</v>
          </cell>
          <cell r="AA9">
            <v>181</v>
          </cell>
          <cell r="AB9">
            <v>237</v>
          </cell>
          <cell r="AC9">
            <v>227</v>
          </cell>
          <cell r="AD9">
            <v>169</v>
          </cell>
          <cell r="AE9">
            <v>138</v>
          </cell>
          <cell r="AF9">
            <v>75</v>
          </cell>
          <cell r="AG9">
            <v>3.1371951219512195</v>
          </cell>
          <cell r="AH9">
            <v>435</v>
          </cell>
          <cell r="AI9">
            <v>352</v>
          </cell>
          <cell r="AJ9">
            <v>80.919540229885058</v>
          </cell>
          <cell r="AK9">
            <v>328</v>
          </cell>
          <cell r="AL9">
            <v>75.402298850574709</v>
          </cell>
          <cell r="AM9">
            <v>43</v>
          </cell>
          <cell r="AN9">
            <v>12.215909090909092</v>
          </cell>
        </row>
        <row r="10">
          <cell r="A10">
            <v>2009</v>
          </cell>
          <cell r="B10" t="str">
            <v>RAM CC PAYS DE RETZ  NORD</v>
          </cell>
          <cell r="C10">
            <v>201100460</v>
          </cell>
          <cell r="D10" t="str">
            <v>Ghislaine HERY PIVAUT</v>
          </cell>
          <cell r="E10" t="str">
            <v>02 51 83 45 18</v>
          </cell>
          <cell r="F10">
            <v>333</v>
          </cell>
          <cell r="G10">
            <v>126</v>
          </cell>
          <cell r="H10">
            <v>56</v>
          </cell>
          <cell r="I10">
            <v>108</v>
          </cell>
          <cell r="J10">
            <v>99</v>
          </cell>
          <cell r="K10">
            <v>327</v>
          </cell>
          <cell r="L10">
            <v>121</v>
          </cell>
          <cell r="M10">
            <v>101</v>
          </cell>
          <cell r="N10">
            <v>105</v>
          </cell>
          <cell r="O10">
            <v>226</v>
          </cell>
          <cell r="P10">
            <v>67.867867867867872</v>
          </cell>
          <cell r="Q10">
            <v>14</v>
          </cell>
          <cell r="R10">
            <v>4.2042042042042045</v>
          </cell>
          <cell r="S10">
            <v>43</v>
          </cell>
          <cell r="T10">
            <v>12.912912912912914</v>
          </cell>
          <cell r="U10">
            <v>0</v>
          </cell>
          <cell r="V10">
            <v>170</v>
          </cell>
          <cell r="W10">
            <v>0</v>
          </cell>
          <cell r="X10">
            <v>247</v>
          </cell>
          <cell r="Y10">
            <v>184</v>
          </cell>
          <cell r="Z10">
            <v>55.25525525525525</v>
          </cell>
          <cell r="AA10">
            <v>53</v>
          </cell>
          <cell r="AB10">
            <v>76</v>
          </cell>
          <cell r="AC10">
            <v>61</v>
          </cell>
          <cell r="AD10">
            <v>48</v>
          </cell>
          <cell r="AE10">
            <v>26</v>
          </cell>
          <cell r="AF10">
            <v>21</v>
          </cell>
          <cell r="AG10">
            <v>3.5285714285714285</v>
          </cell>
          <cell r="AH10">
            <v>108</v>
          </cell>
          <cell r="AI10">
            <v>77</v>
          </cell>
          <cell r="AJ10">
            <v>71.296296296296291</v>
          </cell>
          <cell r="AK10">
            <v>70</v>
          </cell>
          <cell r="AL10">
            <v>64.81481481481481</v>
          </cell>
          <cell r="AM10">
            <v>14</v>
          </cell>
          <cell r="AN10">
            <v>18.181818181818183</v>
          </cell>
        </row>
        <row r="11">
          <cell r="A11">
            <v>2009</v>
          </cell>
          <cell r="B11" t="str">
            <v>RAM CC PAYS DE RETZ  SUD</v>
          </cell>
          <cell r="C11">
            <v>201100461</v>
          </cell>
          <cell r="D11" t="str">
            <v>Ghislaine HERY PIVAUT</v>
          </cell>
          <cell r="E11" t="str">
            <v>02 51 83 45 18</v>
          </cell>
          <cell r="F11">
            <v>492</v>
          </cell>
          <cell r="G11">
            <v>158</v>
          </cell>
          <cell r="H11">
            <v>66</v>
          </cell>
          <cell r="I11">
            <v>178</v>
          </cell>
          <cell r="J11">
            <v>156</v>
          </cell>
          <cell r="K11">
            <v>508</v>
          </cell>
          <cell r="L11">
            <v>186</v>
          </cell>
          <cell r="M11">
            <v>166</v>
          </cell>
          <cell r="N11">
            <v>156</v>
          </cell>
          <cell r="O11">
            <v>326</v>
          </cell>
          <cell r="P11">
            <v>66.260162601626021</v>
          </cell>
          <cell r="Q11">
            <v>27</v>
          </cell>
          <cell r="R11">
            <v>5.4878048780487809</v>
          </cell>
          <cell r="S11">
            <v>66</v>
          </cell>
          <cell r="T11">
            <v>13.414634146341465</v>
          </cell>
          <cell r="U11">
            <v>1</v>
          </cell>
          <cell r="V11">
            <v>248</v>
          </cell>
          <cell r="W11">
            <v>0</v>
          </cell>
          <cell r="X11">
            <v>385</v>
          </cell>
          <cell r="Y11">
            <v>279</v>
          </cell>
          <cell r="Z11">
            <v>56.707317073170728</v>
          </cell>
          <cell r="AA11">
            <v>77</v>
          </cell>
          <cell r="AB11">
            <v>119</v>
          </cell>
          <cell r="AC11">
            <v>92</v>
          </cell>
          <cell r="AD11">
            <v>49</v>
          </cell>
          <cell r="AE11">
            <v>47</v>
          </cell>
          <cell r="AF11">
            <v>22</v>
          </cell>
          <cell r="AG11">
            <v>2.75</v>
          </cell>
          <cell r="AH11">
            <v>186</v>
          </cell>
          <cell r="AI11">
            <v>154</v>
          </cell>
          <cell r="AJ11">
            <v>82.795698924731184</v>
          </cell>
          <cell r="AK11">
            <v>140</v>
          </cell>
          <cell r="AL11">
            <v>75.268817204301072</v>
          </cell>
          <cell r="AM11">
            <v>24</v>
          </cell>
          <cell r="AN11">
            <v>15.584415584415584</v>
          </cell>
        </row>
        <row r="12">
          <cell r="A12">
            <v>2009</v>
          </cell>
          <cell r="B12" t="str">
            <v>RAM CC PORNIC / ARTHON EN RETZ</v>
          </cell>
          <cell r="C12">
            <v>201200276</v>
          </cell>
          <cell r="D12" t="str">
            <v>Ghislaine HERY PIVAUT</v>
          </cell>
          <cell r="E12" t="str">
            <v>02 51 83 45 18</v>
          </cell>
          <cell r="F12">
            <v>420</v>
          </cell>
          <cell r="G12">
            <v>134</v>
          </cell>
          <cell r="H12">
            <v>52</v>
          </cell>
          <cell r="I12">
            <v>141</v>
          </cell>
          <cell r="J12">
            <v>145</v>
          </cell>
          <cell r="K12">
            <v>405</v>
          </cell>
          <cell r="L12">
            <v>140</v>
          </cell>
          <cell r="M12">
            <v>131</v>
          </cell>
          <cell r="N12">
            <v>134</v>
          </cell>
          <cell r="O12">
            <v>252</v>
          </cell>
          <cell r="P12">
            <v>60</v>
          </cell>
          <cell r="Q12">
            <v>24</v>
          </cell>
          <cell r="R12">
            <v>5.7142857142857144</v>
          </cell>
          <cell r="S12">
            <v>69</v>
          </cell>
          <cell r="T12">
            <v>16.428571428571427</v>
          </cell>
          <cell r="U12">
            <v>3</v>
          </cell>
          <cell r="V12">
            <v>187</v>
          </cell>
          <cell r="W12">
            <v>0</v>
          </cell>
          <cell r="X12">
            <v>255</v>
          </cell>
          <cell r="Y12">
            <v>215</v>
          </cell>
          <cell r="Z12">
            <v>51.19047619047619</v>
          </cell>
          <cell r="AA12">
            <v>64</v>
          </cell>
          <cell r="AB12">
            <v>72</v>
          </cell>
          <cell r="AC12">
            <v>83</v>
          </cell>
          <cell r="AD12">
            <v>25</v>
          </cell>
          <cell r="AE12">
            <v>33</v>
          </cell>
          <cell r="AF12">
            <v>19</v>
          </cell>
          <cell r="AG12">
            <v>2.8977272727272729</v>
          </cell>
          <cell r="AH12">
            <v>125</v>
          </cell>
          <cell r="AI12">
            <v>100</v>
          </cell>
          <cell r="AJ12">
            <v>80</v>
          </cell>
          <cell r="AK12">
            <v>88</v>
          </cell>
          <cell r="AL12">
            <v>70.400000000000006</v>
          </cell>
          <cell r="AM12">
            <v>11</v>
          </cell>
          <cell r="AN12">
            <v>11</v>
          </cell>
        </row>
        <row r="13">
          <cell r="A13">
            <v>2009</v>
          </cell>
          <cell r="B13" t="str">
            <v>RAM CC PORNIC / PORNIC</v>
          </cell>
          <cell r="C13">
            <v>201200226</v>
          </cell>
          <cell r="D13" t="str">
            <v>Ghislaine HERY PIVAUT</v>
          </cell>
          <cell r="E13" t="str">
            <v>02 51 83 45 18</v>
          </cell>
          <cell r="F13">
            <v>324</v>
          </cell>
          <cell r="G13">
            <v>110</v>
          </cell>
          <cell r="H13">
            <v>46</v>
          </cell>
          <cell r="I13">
            <v>86</v>
          </cell>
          <cell r="J13">
            <v>128</v>
          </cell>
          <cell r="K13">
            <v>379</v>
          </cell>
          <cell r="L13">
            <v>114</v>
          </cell>
          <cell r="M13">
            <v>138</v>
          </cell>
          <cell r="N13">
            <v>127</v>
          </cell>
          <cell r="O13">
            <v>188</v>
          </cell>
          <cell r="P13">
            <v>58.024691358024697</v>
          </cell>
          <cell r="Q13">
            <v>39</v>
          </cell>
          <cell r="R13">
            <v>12.037037037037036</v>
          </cell>
          <cell r="S13">
            <v>54</v>
          </cell>
          <cell r="T13">
            <v>16.666666666666664</v>
          </cell>
          <cell r="U13">
            <v>4</v>
          </cell>
          <cell r="V13">
            <v>125</v>
          </cell>
          <cell r="W13">
            <v>0</v>
          </cell>
          <cell r="X13">
            <v>269</v>
          </cell>
          <cell r="Y13">
            <v>141</v>
          </cell>
          <cell r="Z13">
            <v>43.518518518518519</v>
          </cell>
          <cell r="AA13">
            <v>39</v>
          </cell>
          <cell r="AB13">
            <v>40</v>
          </cell>
          <cell r="AC13">
            <v>63</v>
          </cell>
          <cell r="AD13">
            <v>30</v>
          </cell>
          <cell r="AE13">
            <v>30</v>
          </cell>
          <cell r="AF13">
            <v>18</v>
          </cell>
          <cell r="AG13">
            <v>3.0568181818181817</v>
          </cell>
          <cell r="AH13">
            <v>117</v>
          </cell>
          <cell r="AI13">
            <v>99</v>
          </cell>
          <cell r="AJ13">
            <v>84.615384615384613</v>
          </cell>
          <cell r="AK13">
            <v>88</v>
          </cell>
          <cell r="AL13">
            <v>75.213675213675216</v>
          </cell>
          <cell r="AM13">
            <v>27</v>
          </cell>
          <cell r="AN13">
            <v>27.27272727272727</v>
          </cell>
        </row>
        <row r="14">
          <cell r="A14">
            <v>2009</v>
          </cell>
          <cell r="B14" t="str">
            <v>RAM CC PORNIC / ST-MICHEL CHEF CHEF</v>
          </cell>
          <cell r="C14">
            <v>201200227</v>
          </cell>
          <cell r="D14" t="str">
            <v>Ghislaine HERY PIVAUT</v>
          </cell>
          <cell r="E14" t="str">
            <v>02 51 83 45 18</v>
          </cell>
          <cell r="F14">
            <v>290</v>
          </cell>
          <cell r="G14">
            <v>100</v>
          </cell>
          <cell r="H14">
            <v>44</v>
          </cell>
          <cell r="I14">
            <v>90</v>
          </cell>
          <cell r="J14">
            <v>100</v>
          </cell>
          <cell r="K14">
            <v>300</v>
          </cell>
          <cell r="L14">
            <v>105</v>
          </cell>
          <cell r="M14">
            <v>89</v>
          </cell>
          <cell r="N14">
            <v>106</v>
          </cell>
          <cell r="O14">
            <v>189</v>
          </cell>
          <cell r="P14">
            <v>65.172413793103445</v>
          </cell>
          <cell r="Q14">
            <v>30</v>
          </cell>
          <cell r="R14">
            <v>10.344827586206897</v>
          </cell>
          <cell r="S14">
            <v>41</v>
          </cell>
          <cell r="T14">
            <v>14.13793103448276</v>
          </cell>
          <cell r="U14">
            <v>1</v>
          </cell>
          <cell r="V14">
            <v>139</v>
          </cell>
          <cell r="W14">
            <v>0</v>
          </cell>
          <cell r="X14">
            <v>196</v>
          </cell>
          <cell r="Y14">
            <v>153</v>
          </cell>
          <cell r="Z14">
            <v>52.758620689655174</v>
          </cell>
          <cell r="AA14">
            <v>36</v>
          </cell>
          <cell r="AB14">
            <v>53</v>
          </cell>
          <cell r="AC14">
            <v>62</v>
          </cell>
          <cell r="AD14">
            <v>33</v>
          </cell>
          <cell r="AE14">
            <v>25</v>
          </cell>
          <cell r="AF14">
            <v>14</v>
          </cell>
          <cell r="AG14">
            <v>3.0625</v>
          </cell>
          <cell r="AH14">
            <v>86</v>
          </cell>
          <cell r="AI14">
            <v>70</v>
          </cell>
          <cell r="AJ14">
            <v>81.395348837209298</v>
          </cell>
          <cell r="AK14">
            <v>64</v>
          </cell>
          <cell r="AL14">
            <v>74.418604651162795</v>
          </cell>
          <cell r="AM14">
            <v>15</v>
          </cell>
          <cell r="AN14">
            <v>21.428571428571427</v>
          </cell>
        </row>
        <row r="15">
          <cell r="A15">
            <v>2009</v>
          </cell>
          <cell r="B15" t="str">
            <v>RAM CC REGION DE NOZAY</v>
          </cell>
          <cell r="D15" t="str">
            <v>Aurélie MONFORT</v>
          </cell>
          <cell r="E15" t="str">
            <v>02 72 64 46 32</v>
          </cell>
          <cell r="F15">
            <v>821</v>
          </cell>
          <cell r="G15">
            <v>263</v>
          </cell>
          <cell r="H15">
            <v>112</v>
          </cell>
          <cell r="I15">
            <v>301</v>
          </cell>
          <cell r="J15">
            <v>257</v>
          </cell>
          <cell r="K15">
            <v>756</v>
          </cell>
          <cell r="L15">
            <v>281</v>
          </cell>
          <cell r="M15">
            <v>224</v>
          </cell>
          <cell r="N15">
            <v>251</v>
          </cell>
          <cell r="O15">
            <v>515</v>
          </cell>
          <cell r="P15">
            <v>62.728380024360533</v>
          </cell>
          <cell r="Q15">
            <v>62</v>
          </cell>
          <cell r="R15">
            <v>7.5517661388550552</v>
          </cell>
          <cell r="S15">
            <v>117</v>
          </cell>
          <cell r="T15">
            <v>14.250913520097441</v>
          </cell>
          <cell r="U15">
            <v>5</v>
          </cell>
          <cell r="V15">
            <v>398</v>
          </cell>
          <cell r="W15">
            <v>0</v>
          </cell>
          <cell r="X15">
            <v>692</v>
          </cell>
          <cell r="Y15">
            <v>458</v>
          </cell>
          <cell r="Z15">
            <v>55.785627283800245</v>
          </cell>
          <cell r="AA15">
            <v>129</v>
          </cell>
          <cell r="AB15">
            <v>173</v>
          </cell>
          <cell r="AC15">
            <v>154</v>
          </cell>
          <cell r="AD15">
            <v>126</v>
          </cell>
          <cell r="AE15">
            <v>71</v>
          </cell>
          <cell r="AF15">
            <v>72</v>
          </cell>
          <cell r="AG15">
            <v>3.4773869346733668</v>
          </cell>
          <cell r="AH15">
            <v>251</v>
          </cell>
          <cell r="AI15">
            <v>217</v>
          </cell>
          <cell r="AJ15">
            <v>86.454183266932276</v>
          </cell>
          <cell r="AK15">
            <v>199</v>
          </cell>
          <cell r="AL15">
            <v>79.282868525896404</v>
          </cell>
          <cell r="AM15">
            <v>27</v>
          </cell>
          <cell r="AN15">
            <v>12.442396313364055</v>
          </cell>
        </row>
        <row r="16">
          <cell r="A16">
            <v>2009</v>
          </cell>
          <cell r="B16" t="str">
            <v>RAM CC SECTEUR DE DERVAL</v>
          </cell>
          <cell r="C16">
            <v>200400020</v>
          </cell>
          <cell r="D16" t="str">
            <v>Aurélie MONFORT</v>
          </cell>
          <cell r="E16" t="str">
            <v>02 72 64 46 32</v>
          </cell>
          <cell r="F16">
            <v>528</v>
          </cell>
          <cell r="G16">
            <v>169</v>
          </cell>
          <cell r="H16">
            <v>63</v>
          </cell>
          <cell r="I16">
            <v>183</v>
          </cell>
          <cell r="J16">
            <v>176</v>
          </cell>
          <cell r="K16">
            <v>510</v>
          </cell>
          <cell r="L16">
            <v>175</v>
          </cell>
          <cell r="M16">
            <v>176</v>
          </cell>
          <cell r="N16">
            <v>159</v>
          </cell>
          <cell r="O16">
            <v>279</v>
          </cell>
          <cell r="P16">
            <v>52.840909090909093</v>
          </cell>
          <cell r="Q16">
            <v>65</v>
          </cell>
          <cell r="R16">
            <v>12.310606060606061</v>
          </cell>
          <cell r="S16">
            <v>95</v>
          </cell>
          <cell r="T16">
            <v>17.992424242424242</v>
          </cell>
          <cell r="U16">
            <v>4</v>
          </cell>
          <cell r="V16">
            <v>216</v>
          </cell>
          <cell r="W16">
            <v>0</v>
          </cell>
          <cell r="X16">
            <v>375</v>
          </cell>
          <cell r="Y16">
            <v>268</v>
          </cell>
          <cell r="Z16">
            <v>50.757575757575758</v>
          </cell>
          <cell r="AA16">
            <v>75</v>
          </cell>
          <cell r="AB16">
            <v>96</v>
          </cell>
          <cell r="AC16">
            <v>91</v>
          </cell>
          <cell r="AD16">
            <v>65</v>
          </cell>
          <cell r="AE16">
            <v>49</v>
          </cell>
          <cell r="AF16">
            <v>33</v>
          </cell>
          <cell r="AG16">
            <v>3.2894736842105261</v>
          </cell>
          <cell r="AH16">
            <v>161</v>
          </cell>
          <cell r="AI16">
            <v>128</v>
          </cell>
          <cell r="AJ16">
            <v>79.503105590062106</v>
          </cell>
          <cell r="AK16">
            <v>114</v>
          </cell>
          <cell r="AL16">
            <v>70.807453416149073</v>
          </cell>
          <cell r="AM16">
            <v>17</v>
          </cell>
          <cell r="AN16">
            <v>13.28125</v>
          </cell>
        </row>
        <row r="17">
          <cell r="A17">
            <v>2009</v>
          </cell>
          <cell r="B17" t="str">
            <v>RAM CC SEVRE MAINE</v>
          </cell>
          <cell r="C17">
            <v>200400059</v>
          </cell>
          <cell r="D17" t="str">
            <v>Jocelyne MOREAU</v>
          </cell>
          <cell r="E17" t="str">
            <v>02 51 83 45 15</v>
          </cell>
          <cell r="F17">
            <v>496</v>
          </cell>
          <cell r="G17">
            <v>159</v>
          </cell>
          <cell r="H17">
            <v>67</v>
          </cell>
          <cell r="I17">
            <v>170</v>
          </cell>
          <cell r="J17">
            <v>167</v>
          </cell>
          <cell r="K17">
            <v>577</v>
          </cell>
          <cell r="L17">
            <v>181</v>
          </cell>
          <cell r="M17">
            <v>174</v>
          </cell>
          <cell r="N17">
            <v>222</v>
          </cell>
          <cell r="O17">
            <v>357</v>
          </cell>
          <cell r="P17">
            <v>71.975806451612897</v>
          </cell>
          <cell r="Q17">
            <v>23</v>
          </cell>
          <cell r="R17">
            <v>4.637096774193548</v>
          </cell>
          <cell r="S17">
            <v>55</v>
          </cell>
          <cell r="T17">
            <v>11.088709677419354</v>
          </cell>
          <cell r="U17">
            <v>7</v>
          </cell>
          <cell r="V17">
            <v>265</v>
          </cell>
          <cell r="W17">
            <v>0</v>
          </cell>
          <cell r="X17">
            <v>500</v>
          </cell>
          <cell r="Y17">
            <v>312</v>
          </cell>
          <cell r="Z17">
            <v>62.903225806451616</v>
          </cell>
          <cell r="AA17">
            <v>72</v>
          </cell>
          <cell r="AB17">
            <v>119</v>
          </cell>
          <cell r="AC17">
            <v>117</v>
          </cell>
          <cell r="AD17">
            <v>77</v>
          </cell>
          <cell r="AE17">
            <v>47</v>
          </cell>
          <cell r="AF17">
            <v>31</v>
          </cell>
          <cell r="AG17">
            <v>3.3112582781456954</v>
          </cell>
          <cell r="AH17">
            <v>199</v>
          </cell>
          <cell r="AI17">
            <v>163</v>
          </cell>
          <cell r="AJ17">
            <v>81.909547738693462</v>
          </cell>
          <cell r="AK17">
            <v>151</v>
          </cell>
          <cell r="AL17">
            <v>75.879396984924625</v>
          </cell>
          <cell r="AM17">
            <v>26</v>
          </cell>
          <cell r="AN17">
            <v>15.950920245398773</v>
          </cell>
        </row>
        <row r="18">
          <cell r="A18">
            <v>2009</v>
          </cell>
          <cell r="B18" t="str">
            <v>RAM CIAS DU SECTEUR DE VARADES</v>
          </cell>
          <cell r="C18">
            <v>200900899</v>
          </cell>
          <cell r="D18" t="str">
            <v>Aline FOURNIER</v>
          </cell>
          <cell r="E18" t="str">
            <v>02 51 83 45 20</v>
          </cell>
          <cell r="F18">
            <v>306</v>
          </cell>
          <cell r="G18">
            <v>100</v>
          </cell>
          <cell r="H18">
            <v>32</v>
          </cell>
          <cell r="I18">
            <v>102</v>
          </cell>
          <cell r="J18">
            <v>104</v>
          </cell>
          <cell r="K18">
            <v>287</v>
          </cell>
          <cell r="L18">
            <v>106</v>
          </cell>
          <cell r="M18">
            <v>81</v>
          </cell>
          <cell r="N18">
            <v>100</v>
          </cell>
          <cell r="O18">
            <v>154</v>
          </cell>
          <cell r="P18">
            <v>50.326797385620914</v>
          </cell>
          <cell r="Q18">
            <v>36</v>
          </cell>
          <cell r="R18">
            <v>11.76470588235294</v>
          </cell>
          <cell r="S18">
            <v>43</v>
          </cell>
          <cell r="T18">
            <v>14.052287581699346</v>
          </cell>
          <cell r="U18">
            <v>0</v>
          </cell>
          <cell r="V18">
            <v>128</v>
          </cell>
          <cell r="W18">
            <v>0</v>
          </cell>
          <cell r="X18">
            <v>270</v>
          </cell>
          <cell r="Y18">
            <v>156</v>
          </cell>
          <cell r="Z18">
            <v>50.980392156862742</v>
          </cell>
          <cell r="AA18">
            <v>42</v>
          </cell>
          <cell r="AB18">
            <v>65</v>
          </cell>
          <cell r="AC18">
            <v>64</v>
          </cell>
          <cell r="AD18">
            <v>55</v>
          </cell>
          <cell r="AE18">
            <v>39</v>
          </cell>
          <cell r="AF18">
            <v>31</v>
          </cell>
          <cell r="AG18">
            <v>3.375</v>
          </cell>
          <cell r="AH18">
            <v>109</v>
          </cell>
          <cell r="AI18">
            <v>90</v>
          </cell>
          <cell r="AJ18">
            <v>82.568807339449549</v>
          </cell>
          <cell r="AK18">
            <v>80</v>
          </cell>
          <cell r="AL18">
            <v>73.394495412844037</v>
          </cell>
          <cell r="AM18">
            <v>17</v>
          </cell>
          <cell r="AN18">
            <v>18.888888888888889</v>
          </cell>
        </row>
        <row r="19">
          <cell r="A19">
            <v>2009</v>
          </cell>
          <cell r="B19" t="str">
            <v>RAM D'ANCENIS</v>
          </cell>
          <cell r="C19">
            <v>200300212</v>
          </cell>
          <cell r="D19" t="str">
            <v>Aline FOURNIER</v>
          </cell>
          <cell r="E19" t="str">
            <v>02 51 83 45 20</v>
          </cell>
          <cell r="F19">
            <v>687</v>
          </cell>
          <cell r="G19">
            <v>215</v>
          </cell>
          <cell r="H19">
            <v>76</v>
          </cell>
          <cell r="I19">
            <v>232</v>
          </cell>
          <cell r="J19">
            <v>240</v>
          </cell>
          <cell r="K19">
            <v>684</v>
          </cell>
          <cell r="L19">
            <v>206</v>
          </cell>
          <cell r="M19">
            <v>233</v>
          </cell>
          <cell r="N19">
            <v>245</v>
          </cell>
          <cell r="O19">
            <v>405</v>
          </cell>
          <cell r="P19">
            <v>58.951965065502186</v>
          </cell>
          <cell r="Q19">
            <v>70</v>
          </cell>
          <cell r="R19">
            <v>10.189228529839884</v>
          </cell>
          <cell r="S19">
            <v>86</v>
          </cell>
          <cell r="T19">
            <v>12.518195050946144</v>
          </cell>
          <cell r="U19">
            <v>7</v>
          </cell>
          <cell r="V19">
            <v>307</v>
          </cell>
          <cell r="W19">
            <v>0</v>
          </cell>
          <cell r="X19">
            <v>639</v>
          </cell>
          <cell r="Y19">
            <v>351</v>
          </cell>
          <cell r="Z19">
            <v>51.091703056768559</v>
          </cell>
          <cell r="AA19">
            <v>82</v>
          </cell>
          <cell r="AB19">
            <v>131</v>
          </cell>
          <cell r="AC19">
            <v>142</v>
          </cell>
          <cell r="AD19">
            <v>87</v>
          </cell>
          <cell r="AE19">
            <v>77</v>
          </cell>
          <cell r="AF19">
            <v>62</v>
          </cell>
          <cell r="AG19">
            <v>3.1323529411764706</v>
          </cell>
          <cell r="AH19">
            <v>276</v>
          </cell>
          <cell r="AI19">
            <v>230</v>
          </cell>
          <cell r="AJ19">
            <v>83.333333333333343</v>
          </cell>
          <cell r="AK19">
            <v>204</v>
          </cell>
          <cell r="AL19">
            <v>73.91304347826086</v>
          </cell>
          <cell r="AM19">
            <v>40</v>
          </cell>
          <cell r="AN19">
            <v>17.391304347826086</v>
          </cell>
        </row>
        <row r="20">
          <cell r="A20">
            <v>2009</v>
          </cell>
          <cell r="B20" t="str">
            <v>RAM D'HERBIGNAC</v>
          </cell>
          <cell r="C20">
            <v>200400005</v>
          </cell>
          <cell r="D20" t="str">
            <v>Catherine CAILLAULT</v>
          </cell>
          <cell r="E20" t="str">
            <v>02 51 83 45 21</v>
          </cell>
          <cell r="F20">
            <v>705</v>
          </cell>
          <cell r="G20">
            <v>217</v>
          </cell>
          <cell r="H20">
            <v>94</v>
          </cell>
          <cell r="I20">
            <v>260</v>
          </cell>
          <cell r="J20">
            <v>228</v>
          </cell>
          <cell r="K20">
            <v>754</v>
          </cell>
          <cell r="L20">
            <v>247</v>
          </cell>
          <cell r="M20">
            <v>255</v>
          </cell>
          <cell r="N20">
            <v>252</v>
          </cell>
          <cell r="O20">
            <v>427</v>
          </cell>
          <cell r="P20">
            <v>60.567375886524822</v>
          </cell>
          <cell r="Q20">
            <v>38</v>
          </cell>
          <cell r="R20">
            <v>5.3900709219858154</v>
          </cell>
          <cell r="S20">
            <v>145</v>
          </cell>
          <cell r="T20">
            <v>20.567375886524822</v>
          </cell>
          <cell r="U20">
            <v>6</v>
          </cell>
          <cell r="V20">
            <v>286</v>
          </cell>
          <cell r="W20">
            <v>0</v>
          </cell>
          <cell r="X20">
            <v>448</v>
          </cell>
          <cell r="Y20">
            <v>334</v>
          </cell>
          <cell r="Z20">
            <v>47.375886524822697</v>
          </cell>
          <cell r="AA20">
            <v>105</v>
          </cell>
          <cell r="AB20">
            <v>129</v>
          </cell>
          <cell r="AC20">
            <v>118</v>
          </cell>
          <cell r="AD20">
            <v>62</v>
          </cell>
          <cell r="AE20">
            <v>39</v>
          </cell>
          <cell r="AF20">
            <v>29</v>
          </cell>
          <cell r="AG20">
            <v>2.9866666666666668</v>
          </cell>
          <cell r="AH20">
            <v>211</v>
          </cell>
          <cell r="AI20">
            <v>160</v>
          </cell>
          <cell r="AJ20">
            <v>75.829383886255926</v>
          </cell>
          <cell r="AK20">
            <v>150</v>
          </cell>
          <cell r="AL20">
            <v>71.090047393364927</v>
          </cell>
          <cell r="AM20">
            <v>26</v>
          </cell>
          <cell r="AN20">
            <v>16.25</v>
          </cell>
        </row>
        <row r="21">
          <cell r="A21">
            <v>2009</v>
          </cell>
          <cell r="B21" t="str">
            <v>RAM D'HERIC</v>
          </cell>
          <cell r="C21">
            <v>200200646</v>
          </cell>
          <cell r="D21" t="str">
            <v>Cédric BERNIER</v>
          </cell>
          <cell r="E21" t="str">
            <v>02 51 83 45 19</v>
          </cell>
          <cell r="F21">
            <v>241</v>
          </cell>
          <cell r="G21">
            <v>76</v>
          </cell>
          <cell r="H21">
            <v>32</v>
          </cell>
          <cell r="I21">
            <v>81</v>
          </cell>
          <cell r="J21">
            <v>84</v>
          </cell>
          <cell r="K21">
            <v>262</v>
          </cell>
          <cell r="L21">
            <v>82</v>
          </cell>
          <cell r="M21">
            <v>102</v>
          </cell>
          <cell r="N21">
            <v>78</v>
          </cell>
          <cell r="O21">
            <v>164</v>
          </cell>
          <cell r="P21">
            <v>68.049792531120332</v>
          </cell>
          <cell r="Q21">
            <v>11</v>
          </cell>
          <cell r="R21">
            <v>4.5643153526970952</v>
          </cell>
          <cell r="S21">
            <v>30</v>
          </cell>
          <cell r="T21">
            <v>12.448132780082988</v>
          </cell>
          <cell r="U21">
            <v>1</v>
          </cell>
          <cell r="V21">
            <v>119</v>
          </cell>
          <cell r="W21">
            <v>0</v>
          </cell>
          <cell r="X21">
            <v>245</v>
          </cell>
          <cell r="Y21">
            <v>137</v>
          </cell>
          <cell r="Z21">
            <v>56.84647302904564</v>
          </cell>
          <cell r="AA21">
            <v>47</v>
          </cell>
          <cell r="AB21">
            <v>45</v>
          </cell>
          <cell r="AC21">
            <v>45</v>
          </cell>
          <cell r="AD21">
            <v>33</v>
          </cell>
          <cell r="AE21">
            <v>26</v>
          </cell>
          <cell r="AF21">
            <v>15</v>
          </cell>
          <cell r="AG21">
            <v>3.2236842105263159</v>
          </cell>
          <cell r="AH21">
            <v>89</v>
          </cell>
          <cell r="AI21">
            <v>83</v>
          </cell>
          <cell r="AJ21">
            <v>93.258426966292134</v>
          </cell>
          <cell r="AK21">
            <v>76</v>
          </cell>
          <cell r="AL21">
            <v>85.393258426966284</v>
          </cell>
          <cell r="AM21">
            <v>14</v>
          </cell>
          <cell r="AN21">
            <v>16.867469879518072</v>
          </cell>
        </row>
        <row r="22">
          <cell r="A22">
            <v>2009</v>
          </cell>
          <cell r="B22" t="str">
            <v>RAM D'ORVAULT</v>
          </cell>
          <cell r="C22">
            <v>200200660</v>
          </cell>
          <cell r="D22" t="str">
            <v>Ghislaine HERY PIVAUT</v>
          </cell>
          <cell r="E22" t="str">
            <v>02 51 83 45 18</v>
          </cell>
          <cell r="F22">
            <v>779</v>
          </cell>
          <cell r="G22">
            <v>257</v>
          </cell>
          <cell r="H22">
            <v>106</v>
          </cell>
          <cell r="I22">
            <v>255</v>
          </cell>
          <cell r="J22">
            <v>267</v>
          </cell>
          <cell r="K22">
            <v>713</v>
          </cell>
          <cell r="L22">
            <v>227</v>
          </cell>
          <cell r="M22">
            <v>249</v>
          </cell>
          <cell r="N22">
            <v>237</v>
          </cell>
          <cell r="O22">
            <v>465</v>
          </cell>
          <cell r="P22">
            <v>59.691912708600768</v>
          </cell>
          <cell r="Q22">
            <v>117</v>
          </cell>
          <cell r="R22">
            <v>15.019255455712452</v>
          </cell>
          <cell r="S22">
            <v>92</v>
          </cell>
          <cell r="T22">
            <v>11.810012836970476</v>
          </cell>
          <cell r="U22">
            <v>13</v>
          </cell>
          <cell r="V22">
            <v>275</v>
          </cell>
          <cell r="W22">
            <v>0</v>
          </cell>
          <cell r="X22">
            <v>419</v>
          </cell>
          <cell r="Y22">
            <v>315</v>
          </cell>
          <cell r="Z22">
            <v>40.436456996148905</v>
          </cell>
          <cell r="AA22">
            <v>88</v>
          </cell>
          <cell r="AB22">
            <v>120</v>
          </cell>
          <cell r="AC22">
            <v>108</v>
          </cell>
          <cell r="AD22">
            <v>38</v>
          </cell>
          <cell r="AE22">
            <v>32</v>
          </cell>
          <cell r="AF22">
            <v>29</v>
          </cell>
          <cell r="AG22">
            <v>2.7933333333333334</v>
          </cell>
          <cell r="AH22">
            <v>195</v>
          </cell>
          <cell r="AI22">
            <v>167</v>
          </cell>
          <cell r="AJ22">
            <v>85.641025641025635</v>
          </cell>
          <cell r="AK22">
            <v>150</v>
          </cell>
          <cell r="AL22">
            <v>76.923076923076934</v>
          </cell>
          <cell r="AM22">
            <v>49</v>
          </cell>
          <cell r="AN22">
            <v>29.341317365269461</v>
          </cell>
        </row>
        <row r="23">
          <cell r="A23">
            <v>2009</v>
          </cell>
          <cell r="B23" t="str">
            <v>RAM DE BASSE GOULAINE</v>
          </cell>
          <cell r="C23">
            <v>200200640</v>
          </cell>
          <cell r="D23" t="str">
            <v>Jocelyne MOREAU</v>
          </cell>
          <cell r="E23" t="str">
            <v>02 51 83 45 15</v>
          </cell>
          <cell r="F23">
            <v>201</v>
          </cell>
          <cell r="G23">
            <v>60</v>
          </cell>
          <cell r="H23">
            <v>10</v>
          </cell>
          <cell r="I23">
            <v>71</v>
          </cell>
          <cell r="J23">
            <v>70</v>
          </cell>
          <cell r="K23">
            <v>253</v>
          </cell>
          <cell r="L23">
            <v>88</v>
          </cell>
          <cell r="M23">
            <v>81</v>
          </cell>
          <cell r="N23">
            <v>84</v>
          </cell>
          <cell r="O23">
            <v>120</v>
          </cell>
          <cell r="P23">
            <v>59.701492537313428</v>
          </cell>
          <cell r="Q23">
            <v>12</v>
          </cell>
          <cell r="R23">
            <v>5.9701492537313428</v>
          </cell>
          <cell r="S23">
            <v>30</v>
          </cell>
          <cell r="T23">
            <v>14.925373134328357</v>
          </cell>
          <cell r="U23">
            <v>5</v>
          </cell>
          <cell r="V23">
            <v>90</v>
          </cell>
          <cell r="W23">
            <v>0</v>
          </cell>
          <cell r="X23">
            <v>206</v>
          </cell>
          <cell r="Y23">
            <v>112</v>
          </cell>
          <cell r="Z23">
            <v>55.721393034825873</v>
          </cell>
          <cell r="AA23">
            <v>25</v>
          </cell>
          <cell r="AB23">
            <v>36</v>
          </cell>
          <cell r="AC23">
            <v>40</v>
          </cell>
          <cell r="AD23">
            <v>32</v>
          </cell>
          <cell r="AE23">
            <v>18</v>
          </cell>
          <cell r="AF23">
            <v>14</v>
          </cell>
          <cell r="AG23">
            <v>3.4333333333333331</v>
          </cell>
          <cell r="AH23">
            <v>75</v>
          </cell>
          <cell r="AI23">
            <v>65</v>
          </cell>
          <cell r="AJ23">
            <v>86.666666666666671</v>
          </cell>
          <cell r="AK23">
            <v>60</v>
          </cell>
          <cell r="AL23">
            <v>80</v>
          </cell>
          <cell r="AM23">
            <v>13</v>
          </cell>
          <cell r="AN23">
            <v>20</v>
          </cell>
        </row>
        <row r="24">
          <cell r="A24">
            <v>2009</v>
          </cell>
          <cell r="B24" t="str">
            <v>RAM DE BOUGUENAIS</v>
          </cell>
          <cell r="C24">
            <v>201001065</v>
          </cell>
          <cell r="D24" t="str">
            <v>Anne MONNIER</v>
          </cell>
          <cell r="E24" t="str">
            <v>02 51 83 45 17</v>
          </cell>
          <cell r="F24">
            <v>816</v>
          </cell>
          <cell r="G24">
            <v>242</v>
          </cell>
          <cell r="H24">
            <v>92</v>
          </cell>
          <cell r="I24">
            <v>294</v>
          </cell>
          <cell r="J24">
            <v>280</v>
          </cell>
          <cell r="K24">
            <v>786</v>
          </cell>
          <cell r="L24">
            <v>264</v>
          </cell>
          <cell r="M24">
            <v>274</v>
          </cell>
          <cell r="N24">
            <v>248</v>
          </cell>
          <cell r="O24">
            <v>446</v>
          </cell>
          <cell r="P24">
            <v>54.656862745098032</v>
          </cell>
          <cell r="Q24">
            <v>205</v>
          </cell>
          <cell r="R24">
            <v>25.122549019607842</v>
          </cell>
          <cell r="S24">
            <v>99</v>
          </cell>
          <cell r="T24">
            <v>12.132352941176471</v>
          </cell>
          <cell r="U24">
            <v>9</v>
          </cell>
          <cell r="V24">
            <v>273</v>
          </cell>
          <cell r="W24">
            <v>0</v>
          </cell>
          <cell r="X24">
            <v>409</v>
          </cell>
          <cell r="Y24">
            <v>298</v>
          </cell>
          <cell r="Z24">
            <v>36.519607843137251</v>
          </cell>
          <cell r="AA24">
            <v>80</v>
          </cell>
          <cell r="AB24">
            <v>103</v>
          </cell>
          <cell r="AC24">
            <v>113</v>
          </cell>
          <cell r="AD24">
            <v>61</v>
          </cell>
          <cell r="AE24">
            <v>47</v>
          </cell>
          <cell r="AF24">
            <v>33</v>
          </cell>
          <cell r="AG24">
            <v>3.4369747899159662</v>
          </cell>
          <cell r="AH24">
            <v>199</v>
          </cell>
          <cell r="AI24">
            <v>138</v>
          </cell>
          <cell r="AJ24">
            <v>69.346733668341713</v>
          </cell>
          <cell r="AK24">
            <v>119</v>
          </cell>
          <cell r="AL24">
            <v>59.798994974874375</v>
          </cell>
          <cell r="AM24">
            <v>29</v>
          </cell>
          <cell r="AN24">
            <v>21.014492753623188</v>
          </cell>
        </row>
        <row r="25">
          <cell r="A25">
            <v>2009</v>
          </cell>
          <cell r="B25" t="str">
            <v>RAM DE CARQUEFOU</v>
          </cell>
          <cell r="C25">
            <v>200200641</v>
          </cell>
          <cell r="D25" t="str">
            <v>Jacques MALLARD</v>
          </cell>
          <cell r="E25" t="str">
            <v>02 51 83 33 87</v>
          </cell>
          <cell r="F25">
            <v>558</v>
          </cell>
          <cell r="G25">
            <v>175</v>
          </cell>
          <cell r="H25">
            <v>67</v>
          </cell>
          <cell r="I25">
            <v>193</v>
          </cell>
          <cell r="J25">
            <v>190</v>
          </cell>
          <cell r="K25">
            <v>634</v>
          </cell>
          <cell r="L25">
            <v>203</v>
          </cell>
          <cell r="M25">
            <v>225</v>
          </cell>
          <cell r="N25">
            <v>206</v>
          </cell>
          <cell r="O25">
            <v>380</v>
          </cell>
          <cell r="P25">
            <v>68.100358422939067</v>
          </cell>
          <cell r="Q25">
            <v>22</v>
          </cell>
          <cell r="R25">
            <v>3.9426523297491038</v>
          </cell>
          <cell r="S25">
            <v>64</v>
          </cell>
          <cell r="T25">
            <v>11.469534050179211</v>
          </cell>
          <cell r="U25">
            <v>13</v>
          </cell>
          <cell r="V25">
            <v>243</v>
          </cell>
          <cell r="W25">
            <v>0</v>
          </cell>
          <cell r="X25">
            <v>387</v>
          </cell>
          <cell r="Y25">
            <v>276</v>
          </cell>
          <cell r="Z25">
            <v>49.462365591397848</v>
          </cell>
          <cell r="AA25">
            <v>67</v>
          </cell>
          <cell r="AB25">
            <v>102</v>
          </cell>
          <cell r="AC25">
            <v>99</v>
          </cell>
          <cell r="AD25">
            <v>44</v>
          </cell>
          <cell r="AE25">
            <v>30</v>
          </cell>
          <cell r="AF25">
            <v>25</v>
          </cell>
          <cell r="AG25">
            <v>2.9318181818181817</v>
          </cell>
          <cell r="AH25">
            <v>180</v>
          </cell>
          <cell r="AI25">
            <v>154</v>
          </cell>
          <cell r="AJ25">
            <v>85.555555555555557</v>
          </cell>
          <cell r="AK25">
            <v>132</v>
          </cell>
          <cell r="AL25">
            <v>73.333333333333329</v>
          </cell>
          <cell r="AM25">
            <v>20</v>
          </cell>
          <cell r="AN25">
            <v>12.987012987012985</v>
          </cell>
        </row>
        <row r="26">
          <cell r="A26">
            <v>2009</v>
          </cell>
          <cell r="B26" t="str">
            <v>RAM DE CLISSON</v>
          </cell>
          <cell r="C26">
            <v>200200676</v>
          </cell>
          <cell r="D26" t="str">
            <v>Carole BELLEC-LEGRAND</v>
          </cell>
          <cell r="E26" t="str">
            <v>02 72 64 46 06</v>
          </cell>
          <cell r="F26">
            <v>706</v>
          </cell>
          <cell r="G26">
            <v>232</v>
          </cell>
          <cell r="H26">
            <v>89</v>
          </cell>
          <cell r="I26">
            <v>225</v>
          </cell>
          <cell r="J26">
            <v>249</v>
          </cell>
          <cell r="K26">
            <v>672</v>
          </cell>
          <cell r="L26">
            <v>231</v>
          </cell>
          <cell r="M26">
            <v>221</v>
          </cell>
          <cell r="N26">
            <v>220</v>
          </cell>
          <cell r="O26">
            <v>448</v>
          </cell>
          <cell r="P26">
            <v>63.456090651558071</v>
          </cell>
          <cell r="Q26">
            <v>38</v>
          </cell>
          <cell r="R26">
            <v>5.382436260623229</v>
          </cell>
          <cell r="S26">
            <v>102</v>
          </cell>
          <cell r="T26">
            <v>14.447592067988669</v>
          </cell>
          <cell r="U26">
            <v>14</v>
          </cell>
          <cell r="V26">
            <v>322</v>
          </cell>
          <cell r="W26">
            <v>0</v>
          </cell>
          <cell r="X26">
            <v>540</v>
          </cell>
          <cell r="Y26">
            <v>378</v>
          </cell>
          <cell r="Z26">
            <v>53.541076487252127</v>
          </cell>
          <cell r="AA26">
            <v>88</v>
          </cell>
          <cell r="AB26">
            <v>129</v>
          </cell>
          <cell r="AC26">
            <v>146</v>
          </cell>
          <cell r="AD26">
            <v>94</v>
          </cell>
          <cell r="AE26">
            <v>55</v>
          </cell>
          <cell r="AF26">
            <v>50</v>
          </cell>
          <cell r="AG26">
            <v>2.9670329670329672</v>
          </cell>
          <cell r="AH26">
            <v>247</v>
          </cell>
          <cell r="AI26">
            <v>203</v>
          </cell>
          <cell r="AJ26">
            <v>82.186234817813769</v>
          </cell>
          <cell r="AK26">
            <v>182</v>
          </cell>
          <cell r="AL26">
            <v>73.68421052631578</v>
          </cell>
          <cell r="AM26">
            <v>41</v>
          </cell>
          <cell r="AN26">
            <v>20.19704433497537</v>
          </cell>
        </row>
        <row r="27">
          <cell r="A27">
            <v>2009</v>
          </cell>
          <cell r="B27" t="str">
            <v>RAM DE COUERON</v>
          </cell>
          <cell r="C27">
            <v>200200643</v>
          </cell>
          <cell r="D27" t="str">
            <v>Aurélie MONFORT</v>
          </cell>
          <cell r="E27" t="str">
            <v>02 72 64 46 32</v>
          </cell>
          <cell r="F27">
            <v>638</v>
          </cell>
          <cell r="G27">
            <v>196</v>
          </cell>
          <cell r="H27">
            <v>88</v>
          </cell>
          <cell r="I27">
            <v>227</v>
          </cell>
          <cell r="J27">
            <v>215</v>
          </cell>
          <cell r="K27">
            <v>672</v>
          </cell>
          <cell r="L27">
            <v>217</v>
          </cell>
          <cell r="M27">
            <v>226</v>
          </cell>
          <cell r="N27">
            <v>229</v>
          </cell>
          <cell r="O27">
            <v>422</v>
          </cell>
          <cell r="P27">
            <v>66.144200626959247</v>
          </cell>
          <cell r="Q27">
            <v>63</v>
          </cell>
          <cell r="R27">
            <v>9.8746081504702197</v>
          </cell>
          <cell r="S27">
            <v>95</v>
          </cell>
          <cell r="T27">
            <v>14.890282131661442</v>
          </cell>
          <cell r="U27">
            <v>9</v>
          </cell>
          <cell r="V27">
            <v>280</v>
          </cell>
          <cell r="W27">
            <v>0</v>
          </cell>
          <cell r="X27">
            <v>523</v>
          </cell>
          <cell r="Y27">
            <v>325</v>
          </cell>
          <cell r="Z27">
            <v>50.940438871473361</v>
          </cell>
          <cell r="AA27">
            <v>91</v>
          </cell>
          <cell r="AB27">
            <v>119</v>
          </cell>
          <cell r="AC27">
            <v>117</v>
          </cell>
          <cell r="AD27">
            <v>73</v>
          </cell>
          <cell r="AE27">
            <v>77</v>
          </cell>
          <cell r="AF27">
            <v>63</v>
          </cell>
          <cell r="AG27">
            <v>3.1130952380952381</v>
          </cell>
          <cell r="AH27">
            <v>240</v>
          </cell>
          <cell r="AI27">
            <v>183</v>
          </cell>
          <cell r="AJ27">
            <v>76.25</v>
          </cell>
          <cell r="AK27">
            <v>168</v>
          </cell>
          <cell r="AL27">
            <v>70</v>
          </cell>
          <cell r="AM27">
            <v>41</v>
          </cell>
          <cell r="AN27">
            <v>22.404371584699454</v>
          </cell>
        </row>
        <row r="28">
          <cell r="A28">
            <v>2009</v>
          </cell>
          <cell r="B28" t="str">
            <v>RAM DE DONGES</v>
          </cell>
          <cell r="C28">
            <v>200300052</v>
          </cell>
          <cell r="D28" t="str">
            <v>Jacques MALLARD</v>
          </cell>
          <cell r="E28" t="str">
            <v>02 51 83 33 87</v>
          </cell>
          <cell r="F28">
            <v>313</v>
          </cell>
          <cell r="G28">
            <v>93</v>
          </cell>
          <cell r="H28">
            <v>30</v>
          </cell>
          <cell r="I28">
            <v>114</v>
          </cell>
          <cell r="J28">
            <v>106</v>
          </cell>
          <cell r="K28">
            <v>302</v>
          </cell>
          <cell r="L28">
            <v>104</v>
          </cell>
          <cell r="M28">
            <v>99</v>
          </cell>
          <cell r="N28">
            <v>99</v>
          </cell>
          <cell r="O28">
            <v>172</v>
          </cell>
          <cell r="P28">
            <v>54.952076677316299</v>
          </cell>
          <cell r="Q28">
            <v>35</v>
          </cell>
          <cell r="R28">
            <v>11.182108626198083</v>
          </cell>
          <cell r="S28">
            <v>67</v>
          </cell>
          <cell r="T28">
            <v>21.405750798722046</v>
          </cell>
          <cell r="U28">
            <v>3</v>
          </cell>
          <cell r="V28">
            <v>94</v>
          </cell>
          <cell r="W28">
            <v>0</v>
          </cell>
          <cell r="X28">
            <v>147</v>
          </cell>
          <cell r="Y28">
            <v>110</v>
          </cell>
          <cell r="Z28">
            <v>35.143769968051117</v>
          </cell>
          <cell r="AA28">
            <v>22</v>
          </cell>
          <cell r="AB28">
            <v>43</v>
          </cell>
          <cell r="AC28">
            <v>45</v>
          </cell>
          <cell r="AD28">
            <v>26</v>
          </cell>
          <cell r="AE28">
            <v>15</v>
          </cell>
          <cell r="AF28">
            <v>6</v>
          </cell>
          <cell r="AG28">
            <v>2.5789473684210527</v>
          </cell>
          <cell r="AH28">
            <v>82</v>
          </cell>
          <cell r="AI28">
            <v>64</v>
          </cell>
          <cell r="AJ28">
            <v>78.048780487804876</v>
          </cell>
          <cell r="AK28">
            <v>57</v>
          </cell>
          <cell r="AL28">
            <v>69.512195121951208</v>
          </cell>
          <cell r="AM28">
            <v>12</v>
          </cell>
          <cell r="AN28">
            <v>18.75</v>
          </cell>
        </row>
        <row r="29">
          <cell r="A29">
            <v>2009</v>
          </cell>
          <cell r="B29" t="str">
            <v>RAM DE GRANDCHAMP DES FONTAINES</v>
          </cell>
          <cell r="C29">
            <v>200200645</v>
          </cell>
          <cell r="D29" t="str">
            <v>Cédric BERNIER</v>
          </cell>
          <cell r="E29" t="str">
            <v>02 51 83 45 19</v>
          </cell>
          <cell r="F29">
            <v>180</v>
          </cell>
          <cell r="G29">
            <v>44</v>
          </cell>
          <cell r="H29">
            <v>18</v>
          </cell>
          <cell r="I29">
            <v>59</v>
          </cell>
          <cell r="J29">
            <v>77</v>
          </cell>
          <cell r="K29">
            <v>214</v>
          </cell>
          <cell r="L29">
            <v>72</v>
          </cell>
          <cell r="M29">
            <v>50</v>
          </cell>
          <cell r="N29">
            <v>92</v>
          </cell>
          <cell r="O29">
            <v>119</v>
          </cell>
          <cell r="P29">
            <v>66.111111111111114</v>
          </cell>
          <cell r="Q29">
            <v>11</v>
          </cell>
          <cell r="R29">
            <v>6.1111111111111107</v>
          </cell>
          <cell r="S29">
            <v>29</v>
          </cell>
          <cell r="T29">
            <v>16.111111111111111</v>
          </cell>
          <cell r="U29">
            <v>1</v>
          </cell>
          <cell r="V29">
            <v>92</v>
          </cell>
          <cell r="W29">
            <v>0</v>
          </cell>
          <cell r="X29">
            <v>159</v>
          </cell>
          <cell r="Y29">
            <v>108</v>
          </cell>
          <cell r="Z29">
            <v>60</v>
          </cell>
          <cell r="AA29">
            <v>24</v>
          </cell>
          <cell r="AB29">
            <v>39</v>
          </cell>
          <cell r="AC29">
            <v>52</v>
          </cell>
          <cell r="AD29">
            <v>31</v>
          </cell>
          <cell r="AE29">
            <v>16</v>
          </cell>
          <cell r="AF29">
            <v>19</v>
          </cell>
          <cell r="AG29">
            <v>3.3829787234042552</v>
          </cell>
          <cell r="AH29">
            <v>65</v>
          </cell>
          <cell r="AI29">
            <v>58</v>
          </cell>
          <cell r="AJ29">
            <v>89.230769230769241</v>
          </cell>
          <cell r="AK29">
            <v>47</v>
          </cell>
          <cell r="AL29">
            <v>72.307692307692307</v>
          </cell>
          <cell r="AM29">
            <v>7</v>
          </cell>
          <cell r="AN29">
            <v>12.068965517241379</v>
          </cell>
        </row>
        <row r="30">
          <cell r="A30">
            <v>2009</v>
          </cell>
          <cell r="B30" t="str">
            <v>RAM DE GUERANDE</v>
          </cell>
          <cell r="C30">
            <v>200200644</v>
          </cell>
          <cell r="D30" t="str">
            <v>Catherine CAILLAULT</v>
          </cell>
          <cell r="E30" t="str">
            <v>02 51 83 45 21</v>
          </cell>
          <cell r="F30">
            <v>426</v>
          </cell>
          <cell r="G30">
            <v>129</v>
          </cell>
          <cell r="H30">
            <v>55</v>
          </cell>
          <cell r="I30">
            <v>162</v>
          </cell>
          <cell r="J30">
            <v>135</v>
          </cell>
          <cell r="K30">
            <v>496</v>
          </cell>
          <cell r="L30">
            <v>174</v>
          </cell>
          <cell r="M30">
            <v>139</v>
          </cell>
          <cell r="N30">
            <v>183</v>
          </cell>
          <cell r="O30">
            <v>247</v>
          </cell>
          <cell r="P30">
            <v>57.981220657276999</v>
          </cell>
          <cell r="Q30">
            <v>43</v>
          </cell>
          <cell r="R30">
            <v>10.093896713615024</v>
          </cell>
          <cell r="S30">
            <v>79</v>
          </cell>
          <cell r="T30">
            <v>18.544600938967136</v>
          </cell>
          <cell r="U30">
            <v>10</v>
          </cell>
          <cell r="V30">
            <v>150</v>
          </cell>
          <cell r="W30">
            <v>0</v>
          </cell>
          <cell r="X30">
            <v>278</v>
          </cell>
          <cell r="Y30">
            <v>180</v>
          </cell>
          <cell r="Z30">
            <v>42.25352112676056</v>
          </cell>
          <cell r="AA30">
            <v>48</v>
          </cell>
          <cell r="AB30">
            <v>74</v>
          </cell>
          <cell r="AC30">
            <v>55</v>
          </cell>
          <cell r="AD30">
            <v>27</v>
          </cell>
          <cell r="AE30">
            <v>19</v>
          </cell>
          <cell r="AF30">
            <v>7</v>
          </cell>
          <cell r="AG30">
            <v>3.0549450549450547</v>
          </cell>
          <cell r="AH30">
            <v>140</v>
          </cell>
          <cell r="AI30">
            <v>106</v>
          </cell>
          <cell r="AJ30">
            <v>75.714285714285708</v>
          </cell>
          <cell r="AK30">
            <v>91</v>
          </cell>
          <cell r="AL30">
            <v>65</v>
          </cell>
          <cell r="AM30">
            <v>15</v>
          </cell>
          <cell r="AN30">
            <v>14.150943396226415</v>
          </cell>
        </row>
        <row r="31">
          <cell r="A31">
            <v>2009</v>
          </cell>
          <cell r="B31" t="str">
            <v>RAM DE LA BAULE</v>
          </cell>
          <cell r="C31">
            <v>200200647</v>
          </cell>
          <cell r="D31" t="str">
            <v>Catherine CAILLAULT</v>
          </cell>
          <cell r="E31" t="str">
            <v>02 51 83 45 21</v>
          </cell>
          <cell r="F31">
            <v>280</v>
          </cell>
          <cell r="G31">
            <v>101</v>
          </cell>
          <cell r="H31">
            <v>43</v>
          </cell>
          <cell r="I31">
            <v>82</v>
          </cell>
          <cell r="J31">
            <v>97</v>
          </cell>
          <cell r="K31">
            <v>300</v>
          </cell>
          <cell r="L31">
            <v>90</v>
          </cell>
          <cell r="M31">
            <v>88</v>
          </cell>
          <cell r="N31">
            <v>122</v>
          </cell>
          <cell r="O31">
            <v>188</v>
          </cell>
          <cell r="P31">
            <v>67.142857142857139</v>
          </cell>
          <cell r="Q31">
            <v>36</v>
          </cell>
          <cell r="R31">
            <v>12.857142857142856</v>
          </cell>
          <cell r="S31">
            <v>33</v>
          </cell>
          <cell r="T31">
            <v>11.785714285714285</v>
          </cell>
          <cell r="U31">
            <v>4</v>
          </cell>
          <cell r="V31">
            <v>85</v>
          </cell>
          <cell r="W31">
            <v>0</v>
          </cell>
          <cell r="X31">
            <v>123</v>
          </cell>
          <cell r="Y31">
            <v>99</v>
          </cell>
          <cell r="Z31">
            <v>35.357142857142861</v>
          </cell>
          <cell r="AA31">
            <v>29</v>
          </cell>
          <cell r="AB31">
            <v>28</v>
          </cell>
          <cell r="AC31">
            <v>34</v>
          </cell>
          <cell r="AD31">
            <v>21</v>
          </cell>
          <cell r="AE31">
            <v>6</v>
          </cell>
          <cell r="AF31">
            <v>6</v>
          </cell>
          <cell r="AG31">
            <v>2.86046511627907</v>
          </cell>
          <cell r="AH31">
            <v>83</v>
          </cell>
          <cell r="AI31">
            <v>50</v>
          </cell>
          <cell r="AJ31">
            <v>60.24096385542169</v>
          </cell>
          <cell r="AK31">
            <v>43</v>
          </cell>
          <cell r="AL31">
            <v>51.807228915662648</v>
          </cell>
          <cell r="AM31">
            <v>14</v>
          </cell>
          <cell r="AN31">
            <v>28</v>
          </cell>
        </row>
        <row r="32">
          <cell r="A32">
            <v>2009</v>
          </cell>
          <cell r="B32" t="str">
            <v>RAM DE LA CHAPELLE SUR ERDRE</v>
          </cell>
          <cell r="C32">
            <v>200200648</v>
          </cell>
          <cell r="D32" t="str">
            <v>Jacques MALLARD</v>
          </cell>
          <cell r="E32" t="str">
            <v>02 51 83 33 87</v>
          </cell>
          <cell r="F32">
            <v>530</v>
          </cell>
          <cell r="G32">
            <v>153</v>
          </cell>
          <cell r="H32">
            <v>53</v>
          </cell>
          <cell r="I32">
            <v>184</v>
          </cell>
          <cell r="J32">
            <v>193</v>
          </cell>
          <cell r="K32">
            <v>610</v>
          </cell>
          <cell r="L32">
            <v>188</v>
          </cell>
          <cell r="M32">
            <v>203</v>
          </cell>
          <cell r="N32">
            <v>219</v>
          </cell>
          <cell r="O32">
            <v>381</v>
          </cell>
          <cell r="P32">
            <v>71.886792452830178</v>
          </cell>
          <cell r="Q32">
            <v>22</v>
          </cell>
          <cell r="R32">
            <v>4.1509433962264151</v>
          </cell>
          <cell r="S32">
            <v>61</v>
          </cell>
          <cell r="T32">
            <v>11.509433962264151</v>
          </cell>
          <cell r="U32">
            <v>13</v>
          </cell>
          <cell r="V32">
            <v>269</v>
          </cell>
          <cell r="W32">
            <v>0</v>
          </cell>
          <cell r="X32">
            <v>460</v>
          </cell>
          <cell r="Y32">
            <v>307</v>
          </cell>
          <cell r="Z32">
            <v>57.924528301886788</v>
          </cell>
          <cell r="AA32">
            <v>72</v>
          </cell>
          <cell r="AB32">
            <v>104</v>
          </cell>
          <cell r="AC32">
            <v>124</v>
          </cell>
          <cell r="AD32">
            <v>69</v>
          </cell>
          <cell r="AE32">
            <v>38</v>
          </cell>
          <cell r="AF32">
            <v>33</v>
          </cell>
          <cell r="AG32">
            <v>3.3093525179856114</v>
          </cell>
          <cell r="AH32">
            <v>177</v>
          </cell>
          <cell r="AI32">
            <v>157</v>
          </cell>
          <cell r="AJ32">
            <v>88.700564971751419</v>
          </cell>
          <cell r="AK32">
            <v>139</v>
          </cell>
          <cell r="AL32">
            <v>78.531073446327682</v>
          </cell>
          <cell r="AM32">
            <v>36</v>
          </cell>
          <cell r="AN32">
            <v>22.929936305732486</v>
          </cell>
        </row>
        <row r="33">
          <cell r="A33">
            <v>2009</v>
          </cell>
          <cell r="B33" t="str">
            <v>RAM DE LA CHEVROLIERE</v>
          </cell>
          <cell r="C33">
            <v>200200649</v>
          </cell>
          <cell r="D33" t="str">
            <v>Pascale GOBIN</v>
          </cell>
          <cell r="E33" t="str">
            <v>02 51 83 45 12</v>
          </cell>
          <cell r="F33">
            <v>202</v>
          </cell>
          <cell r="G33">
            <v>84</v>
          </cell>
          <cell r="H33">
            <v>36</v>
          </cell>
          <cell r="I33">
            <v>60</v>
          </cell>
          <cell r="J33">
            <v>58</v>
          </cell>
          <cell r="K33">
            <v>203</v>
          </cell>
          <cell r="L33">
            <v>58</v>
          </cell>
          <cell r="M33">
            <v>67</v>
          </cell>
          <cell r="N33">
            <v>78</v>
          </cell>
          <cell r="O33">
            <v>138</v>
          </cell>
          <cell r="P33">
            <v>68.316831683168317</v>
          </cell>
          <cell r="Q33">
            <v>8</v>
          </cell>
          <cell r="R33">
            <v>3.9603960396039604</v>
          </cell>
          <cell r="S33">
            <v>30</v>
          </cell>
          <cell r="T33">
            <v>14.85148514851485</v>
          </cell>
          <cell r="U33">
            <v>2</v>
          </cell>
          <cell r="V33">
            <v>101</v>
          </cell>
          <cell r="W33">
            <v>0</v>
          </cell>
          <cell r="X33">
            <v>157</v>
          </cell>
          <cell r="Y33">
            <v>115</v>
          </cell>
          <cell r="Z33">
            <v>56.930693069306926</v>
          </cell>
          <cell r="AA33">
            <v>42</v>
          </cell>
          <cell r="AB33">
            <v>36</v>
          </cell>
          <cell r="AC33">
            <v>44</v>
          </cell>
          <cell r="AD33">
            <v>20</v>
          </cell>
          <cell r="AE33">
            <v>12</v>
          </cell>
          <cell r="AF33">
            <v>20</v>
          </cell>
          <cell r="AG33">
            <v>2.9622641509433962</v>
          </cell>
          <cell r="AH33">
            <v>65</v>
          </cell>
          <cell r="AI33">
            <v>56</v>
          </cell>
          <cell r="AJ33">
            <v>86.15384615384616</v>
          </cell>
          <cell r="AK33">
            <v>53</v>
          </cell>
          <cell r="AL33">
            <v>81.538461538461533</v>
          </cell>
          <cell r="AM33">
            <v>12</v>
          </cell>
          <cell r="AN33">
            <v>21.428571428571427</v>
          </cell>
        </row>
        <row r="34">
          <cell r="A34">
            <v>2009</v>
          </cell>
          <cell r="B34" t="str">
            <v>RAM DE LA REGION DE BLAIN</v>
          </cell>
          <cell r="C34">
            <v>200400101</v>
          </cell>
          <cell r="D34" t="str">
            <v>Stéphane ROSE</v>
          </cell>
          <cell r="E34" t="str">
            <v>02 51 83 45 13</v>
          </cell>
          <cell r="F34">
            <v>734</v>
          </cell>
          <cell r="G34">
            <v>231</v>
          </cell>
          <cell r="H34">
            <v>96</v>
          </cell>
          <cell r="I34">
            <v>245</v>
          </cell>
          <cell r="J34">
            <v>258</v>
          </cell>
          <cell r="K34">
            <v>706</v>
          </cell>
          <cell r="L34">
            <v>225</v>
          </cell>
          <cell r="M34">
            <v>229</v>
          </cell>
          <cell r="N34">
            <v>252</v>
          </cell>
          <cell r="O34">
            <v>484</v>
          </cell>
          <cell r="P34">
            <v>65.940054495912804</v>
          </cell>
          <cell r="Q34">
            <v>55</v>
          </cell>
          <cell r="R34">
            <v>7.493188010899182</v>
          </cell>
          <cell r="S34">
            <v>102</v>
          </cell>
          <cell r="T34">
            <v>13.896457765667575</v>
          </cell>
          <cell r="U34">
            <v>3</v>
          </cell>
          <cell r="V34">
            <v>359</v>
          </cell>
          <cell r="W34">
            <v>0</v>
          </cell>
          <cell r="X34">
            <v>570</v>
          </cell>
          <cell r="Y34">
            <v>405</v>
          </cell>
          <cell r="Z34">
            <v>55.177111716621255</v>
          </cell>
          <cell r="AA34">
            <v>110</v>
          </cell>
          <cell r="AB34">
            <v>144</v>
          </cell>
          <cell r="AC34">
            <v>157</v>
          </cell>
          <cell r="AD34">
            <v>91</v>
          </cell>
          <cell r="AE34">
            <v>67</v>
          </cell>
          <cell r="AF34">
            <v>68</v>
          </cell>
          <cell r="AG34">
            <v>3.202247191011236</v>
          </cell>
          <cell r="AH34">
            <v>265</v>
          </cell>
          <cell r="AI34">
            <v>208</v>
          </cell>
          <cell r="AJ34">
            <v>78.49056603773586</v>
          </cell>
          <cell r="AK34">
            <v>178</v>
          </cell>
          <cell r="AL34">
            <v>67.169811320754718</v>
          </cell>
          <cell r="AM34">
            <v>34</v>
          </cell>
          <cell r="AN34">
            <v>16.346153846153847</v>
          </cell>
        </row>
        <row r="35">
          <cell r="A35">
            <v>2009</v>
          </cell>
          <cell r="B35" t="str">
            <v>RAM DE LA TURBALLE</v>
          </cell>
          <cell r="C35">
            <v>200500128</v>
          </cell>
          <cell r="D35" t="str">
            <v>Catherine CAILLAULT</v>
          </cell>
          <cell r="E35" t="str">
            <v>02 51 83 45 21</v>
          </cell>
          <cell r="F35">
            <v>280</v>
          </cell>
          <cell r="G35">
            <v>89</v>
          </cell>
          <cell r="H35">
            <v>35</v>
          </cell>
          <cell r="I35">
            <v>99</v>
          </cell>
          <cell r="J35">
            <v>92</v>
          </cell>
          <cell r="K35">
            <v>251</v>
          </cell>
          <cell r="L35">
            <v>71</v>
          </cell>
          <cell r="M35">
            <v>88</v>
          </cell>
          <cell r="N35">
            <v>92</v>
          </cell>
          <cell r="O35">
            <v>167</v>
          </cell>
          <cell r="P35">
            <v>59.642857142857139</v>
          </cell>
          <cell r="Q35">
            <v>30</v>
          </cell>
          <cell r="R35">
            <v>10.714285714285714</v>
          </cell>
          <cell r="S35">
            <v>46</v>
          </cell>
          <cell r="T35">
            <v>16.428571428571427</v>
          </cell>
          <cell r="U35">
            <v>1</v>
          </cell>
          <cell r="V35">
            <v>102</v>
          </cell>
          <cell r="W35">
            <v>0</v>
          </cell>
          <cell r="X35">
            <v>128</v>
          </cell>
          <cell r="Y35">
            <v>115</v>
          </cell>
          <cell r="Z35">
            <v>41.071428571428569</v>
          </cell>
          <cell r="AA35">
            <v>30</v>
          </cell>
          <cell r="AB35">
            <v>49</v>
          </cell>
          <cell r="AC35">
            <v>40</v>
          </cell>
          <cell r="AD35">
            <v>9</v>
          </cell>
          <cell r="AE35">
            <v>14</v>
          </cell>
          <cell r="AF35">
            <v>7</v>
          </cell>
          <cell r="AG35">
            <v>3.2</v>
          </cell>
          <cell r="AH35">
            <v>50</v>
          </cell>
          <cell r="AI35">
            <v>46</v>
          </cell>
          <cell r="AJ35">
            <v>92</v>
          </cell>
          <cell r="AK35">
            <v>40</v>
          </cell>
          <cell r="AL35">
            <v>80</v>
          </cell>
          <cell r="AM35">
            <v>4</v>
          </cell>
          <cell r="AN35">
            <v>8.695652173913043</v>
          </cell>
        </row>
        <row r="36">
          <cell r="A36">
            <v>2009</v>
          </cell>
          <cell r="B36" t="str">
            <v>RAM DE MESANGER / OUDON</v>
          </cell>
          <cell r="C36">
            <v>200400121</v>
          </cell>
          <cell r="D36" t="str">
            <v>Aline FOURNIER</v>
          </cell>
          <cell r="E36" t="str">
            <v>02 51 83 45 20</v>
          </cell>
          <cell r="F36">
            <v>425</v>
          </cell>
          <cell r="G36">
            <v>122</v>
          </cell>
          <cell r="H36">
            <v>57</v>
          </cell>
          <cell r="I36">
            <v>156</v>
          </cell>
          <cell r="J36">
            <v>147</v>
          </cell>
          <cell r="K36">
            <v>392</v>
          </cell>
          <cell r="L36">
            <v>143</v>
          </cell>
          <cell r="M36">
            <v>131</v>
          </cell>
          <cell r="N36">
            <v>118</v>
          </cell>
          <cell r="O36">
            <v>282</v>
          </cell>
          <cell r="P36">
            <v>66.352941176470594</v>
          </cell>
          <cell r="Q36">
            <v>17</v>
          </cell>
          <cell r="R36">
            <v>4</v>
          </cell>
          <cell r="S36">
            <v>61</v>
          </cell>
          <cell r="T36">
            <v>14.352941176470587</v>
          </cell>
          <cell r="U36">
            <v>1</v>
          </cell>
          <cell r="V36">
            <v>210</v>
          </cell>
          <cell r="W36">
            <v>0</v>
          </cell>
          <cell r="X36">
            <v>284</v>
          </cell>
          <cell r="Y36">
            <v>235</v>
          </cell>
          <cell r="Z36">
            <v>55.294117647058826</v>
          </cell>
          <cell r="AA36">
            <v>48</v>
          </cell>
          <cell r="AB36">
            <v>96</v>
          </cell>
          <cell r="AC36">
            <v>90</v>
          </cell>
          <cell r="AD36">
            <v>59</v>
          </cell>
          <cell r="AE36">
            <v>34</v>
          </cell>
          <cell r="AF36">
            <v>21</v>
          </cell>
          <cell r="AG36">
            <v>3.021276595744681</v>
          </cell>
          <cell r="AH36">
            <v>133</v>
          </cell>
          <cell r="AI36">
            <v>102</v>
          </cell>
          <cell r="AJ36">
            <v>76.691729323308266</v>
          </cell>
          <cell r="AK36">
            <v>94</v>
          </cell>
          <cell r="AL36">
            <v>70.676691729323309</v>
          </cell>
          <cell r="AM36">
            <v>17</v>
          </cell>
          <cell r="AN36">
            <v>16.666666666666664</v>
          </cell>
        </row>
        <row r="37">
          <cell r="A37">
            <v>2009</v>
          </cell>
          <cell r="B37" t="str">
            <v>RAM DE NANTES</v>
          </cell>
          <cell r="D37" t="str">
            <v>Isabelle GAUTIER</v>
          </cell>
          <cell r="E37" t="str">
            <v>02 51 83 45 16</v>
          </cell>
          <cell r="F37">
            <v>10114</v>
          </cell>
          <cell r="G37">
            <v>3429</v>
          </cell>
          <cell r="H37">
            <v>1673</v>
          </cell>
          <cell r="I37">
            <v>3355</v>
          </cell>
          <cell r="J37">
            <v>3330</v>
          </cell>
          <cell r="K37">
            <v>8346</v>
          </cell>
          <cell r="L37">
            <v>2774</v>
          </cell>
          <cell r="M37">
            <v>2878</v>
          </cell>
          <cell r="N37">
            <v>2694</v>
          </cell>
          <cell r="O37">
            <v>4904</v>
          </cell>
          <cell r="P37">
            <v>48.487245402412498</v>
          </cell>
          <cell r="Q37">
            <v>2663</v>
          </cell>
          <cell r="R37">
            <v>26.329839825983786</v>
          </cell>
          <cell r="S37">
            <v>1056</v>
          </cell>
          <cell r="T37">
            <v>10.440972908839234</v>
          </cell>
          <cell r="U37">
            <v>324</v>
          </cell>
          <cell r="V37">
            <v>2072</v>
          </cell>
          <cell r="W37">
            <v>0</v>
          </cell>
          <cell r="X37">
            <v>2893</v>
          </cell>
          <cell r="Y37">
            <v>2592</v>
          </cell>
          <cell r="Z37">
            <v>25.627842594423573</v>
          </cell>
          <cell r="AA37">
            <v>686</v>
          </cell>
          <cell r="AB37">
            <v>797</v>
          </cell>
          <cell r="AC37">
            <v>693</v>
          </cell>
          <cell r="AD37">
            <v>320</v>
          </cell>
          <cell r="AE37">
            <v>240</v>
          </cell>
          <cell r="AF37">
            <v>149</v>
          </cell>
          <cell r="AG37">
            <v>2.7844080846968238</v>
          </cell>
          <cell r="AH37">
            <v>1555</v>
          </cell>
          <cell r="AI37">
            <v>1191</v>
          </cell>
          <cell r="AJ37">
            <v>76.59163987138264</v>
          </cell>
          <cell r="AK37">
            <v>1039</v>
          </cell>
          <cell r="AL37">
            <v>66.816720257234735</v>
          </cell>
          <cell r="AM37">
            <v>210</v>
          </cell>
          <cell r="AN37">
            <v>17.632241813602015</v>
          </cell>
        </row>
        <row r="38">
          <cell r="A38">
            <v>2009</v>
          </cell>
          <cell r="B38" t="str">
            <v>RAM DE NORT SUR ERDRE</v>
          </cell>
          <cell r="C38">
            <v>200200659</v>
          </cell>
          <cell r="D38" t="str">
            <v>Cédric BERNIER</v>
          </cell>
          <cell r="E38" t="str">
            <v>02 51 83 45 19</v>
          </cell>
          <cell r="F38">
            <v>460</v>
          </cell>
          <cell r="G38">
            <v>126</v>
          </cell>
          <cell r="H38">
            <v>50</v>
          </cell>
          <cell r="I38">
            <v>156</v>
          </cell>
          <cell r="J38">
            <v>178</v>
          </cell>
          <cell r="K38">
            <v>468</v>
          </cell>
          <cell r="L38">
            <v>153</v>
          </cell>
          <cell r="M38">
            <v>160</v>
          </cell>
          <cell r="N38">
            <v>155</v>
          </cell>
          <cell r="O38">
            <v>304</v>
          </cell>
          <cell r="P38">
            <v>66.086956521739125</v>
          </cell>
          <cell r="Q38">
            <v>24</v>
          </cell>
          <cell r="R38">
            <v>5.2173913043478262</v>
          </cell>
          <cell r="S38">
            <v>70</v>
          </cell>
          <cell r="T38">
            <v>15.217391304347828</v>
          </cell>
          <cell r="U38">
            <v>5</v>
          </cell>
          <cell r="V38">
            <v>238</v>
          </cell>
          <cell r="W38">
            <v>0</v>
          </cell>
          <cell r="X38">
            <v>448</v>
          </cell>
          <cell r="Y38">
            <v>272</v>
          </cell>
          <cell r="Z38">
            <v>59.130434782608695</v>
          </cell>
          <cell r="AA38">
            <v>63</v>
          </cell>
          <cell r="AB38">
            <v>95</v>
          </cell>
          <cell r="AC38">
            <v>119</v>
          </cell>
          <cell r="AD38">
            <v>82</v>
          </cell>
          <cell r="AE38">
            <v>62</v>
          </cell>
          <cell r="AF38">
            <v>50</v>
          </cell>
          <cell r="AG38">
            <v>3.3432835820895521</v>
          </cell>
          <cell r="AH38">
            <v>178</v>
          </cell>
          <cell r="AI38">
            <v>144</v>
          </cell>
          <cell r="AJ38">
            <v>80.898876404494374</v>
          </cell>
          <cell r="AK38">
            <v>134</v>
          </cell>
          <cell r="AL38">
            <v>75.280898876404493</v>
          </cell>
          <cell r="AM38">
            <v>22</v>
          </cell>
          <cell r="AN38">
            <v>15.277777777777779</v>
          </cell>
        </row>
        <row r="39">
          <cell r="A39">
            <v>2009</v>
          </cell>
          <cell r="B39" t="str">
            <v>RAM DE PONT ST MARTIN</v>
          </cell>
          <cell r="C39">
            <v>200200662</v>
          </cell>
          <cell r="D39" t="str">
            <v>Pascale GOBIN</v>
          </cell>
          <cell r="E39" t="str">
            <v>02 51 83 45 12</v>
          </cell>
          <cell r="F39">
            <v>225</v>
          </cell>
          <cell r="G39">
            <v>67</v>
          </cell>
          <cell r="H39">
            <v>26</v>
          </cell>
          <cell r="I39">
            <v>80</v>
          </cell>
          <cell r="J39">
            <v>78</v>
          </cell>
          <cell r="K39">
            <v>229</v>
          </cell>
          <cell r="L39">
            <v>71</v>
          </cell>
          <cell r="M39">
            <v>76</v>
          </cell>
          <cell r="N39">
            <v>82</v>
          </cell>
          <cell r="O39">
            <v>159</v>
          </cell>
          <cell r="P39">
            <v>70.666666666666671</v>
          </cell>
          <cell r="Q39">
            <v>17</v>
          </cell>
          <cell r="R39">
            <v>7.5555555555555554</v>
          </cell>
          <cell r="S39">
            <v>32</v>
          </cell>
          <cell r="T39">
            <v>14.222222222222221</v>
          </cell>
          <cell r="U39">
            <v>6</v>
          </cell>
          <cell r="V39">
            <v>103</v>
          </cell>
          <cell r="W39">
            <v>0</v>
          </cell>
          <cell r="X39">
            <v>173</v>
          </cell>
          <cell r="Y39">
            <v>124</v>
          </cell>
          <cell r="Z39">
            <v>55.111111111111114</v>
          </cell>
          <cell r="AA39">
            <v>36</v>
          </cell>
          <cell r="AB39">
            <v>37</v>
          </cell>
          <cell r="AC39">
            <v>43</v>
          </cell>
          <cell r="AD39">
            <v>32</v>
          </cell>
          <cell r="AE39">
            <v>17</v>
          </cell>
          <cell r="AF39">
            <v>23</v>
          </cell>
          <cell r="AG39">
            <v>3.3269230769230771</v>
          </cell>
          <cell r="AH39">
            <v>75</v>
          </cell>
          <cell r="AI39">
            <v>58</v>
          </cell>
          <cell r="AJ39">
            <v>77.333333333333329</v>
          </cell>
          <cell r="AK39">
            <v>52</v>
          </cell>
          <cell r="AL39">
            <v>69.333333333333343</v>
          </cell>
          <cell r="AM39">
            <v>11</v>
          </cell>
          <cell r="AN39">
            <v>18.96551724137931</v>
          </cell>
        </row>
        <row r="40">
          <cell r="A40">
            <v>2009</v>
          </cell>
          <cell r="B40" t="str">
            <v>RAM DE PORNICHET</v>
          </cell>
          <cell r="C40">
            <v>200200664</v>
          </cell>
          <cell r="D40" t="str">
            <v>Jacques MALLARD</v>
          </cell>
          <cell r="E40" t="str">
            <v>02 51 83 33 87</v>
          </cell>
          <cell r="F40">
            <v>238</v>
          </cell>
          <cell r="G40">
            <v>55</v>
          </cell>
          <cell r="H40">
            <v>20</v>
          </cell>
          <cell r="I40">
            <v>92</v>
          </cell>
          <cell r="J40">
            <v>91</v>
          </cell>
          <cell r="K40">
            <v>252</v>
          </cell>
          <cell r="L40">
            <v>68</v>
          </cell>
          <cell r="M40">
            <v>91</v>
          </cell>
          <cell r="N40">
            <v>93</v>
          </cell>
          <cell r="O40">
            <v>144</v>
          </cell>
          <cell r="P40">
            <v>60.504201680672267</v>
          </cell>
          <cell r="Q40">
            <v>19</v>
          </cell>
          <cell r="R40">
            <v>7.9831932773109235</v>
          </cell>
          <cell r="S40">
            <v>38</v>
          </cell>
          <cell r="T40">
            <v>15.966386554621847</v>
          </cell>
          <cell r="U40">
            <v>4</v>
          </cell>
          <cell r="V40">
            <v>83</v>
          </cell>
          <cell r="W40">
            <v>0</v>
          </cell>
          <cell r="X40">
            <v>158</v>
          </cell>
          <cell r="Y40">
            <v>90</v>
          </cell>
          <cell r="Z40">
            <v>37.815126050420169</v>
          </cell>
          <cell r="AA40">
            <v>21</v>
          </cell>
          <cell r="AB40">
            <v>30</v>
          </cell>
          <cell r="AC40">
            <v>38</v>
          </cell>
          <cell r="AD40">
            <v>18</v>
          </cell>
          <cell r="AE40">
            <v>11</v>
          </cell>
          <cell r="AF40">
            <v>13</v>
          </cell>
          <cell r="AG40">
            <v>3.16</v>
          </cell>
          <cell r="AH40">
            <v>61</v>
          </cell>
          <cell r="AI40">
            <v>52</v>
          </cell>
          <cell r="AJ40">
            <v>85.245901639344254</v>
          </cell>
          <cell r="AK40">
            <v>50</v>
          </cell>
          <cell r="AL40">
            <v>81.967213114754102</v>
          </cell>
          <cell r="AM40">
            <v>15</v>
          </cell>
          <cell r="AN40">
            <v>28.846153846153843</v>
          </cell>
        </row>
        <row r="41">
          <cell r="A41">
            <v>2009</v>
          </cell>
          <cell r="B41" t="str">
            <v>RAM DE REZE</v>
          </cell>
          <cell r="C41">
            <v>200200665</v>
          </cell>
          <cell r="D41" t="str">
            <v>Jocelyne MOREAU</v>
          </cell>
          <cell r="E41" t="str">
            <v>02 51 83 45 15</v>
          </cell>
          <cell r="F41">
            <v>1495</v>
          </cell>
          <cell r="G41">
            <v>481</v>
          </cell>
          <cell r="H41">
            <v>221</v>
          </cell>
          <cell r="I41">
            <v>498</v>
          </cell>
          <cell r="J41">
            <v>516</v>
          </cell>
          <cell r="K41">
            <v>1321</v>
          </cell>
          <cell r="L41">
            <v>445</v>
          </cell>
          <cell r="M41">
            <v>437</v>
          </cell>
          <cell r="N41">
            <v>439</v>
          </cell>
          <cell r="O41">
            <v>894</v>
          </cell>
          <cell r="P41">
            <v>59.799331103678931</v>
          </cell>
          <cell r="Q41">
            <v>256</v>
          </cell>
          <cell r="R41">
            <v>17.123745819397993</v>
          </cell>
          <cell r="S41">
            <v>162</v>
          </cell>
          <cell r="T41">
            <v>10.836120401337793</v>
          </cell>
          <cell r="U41">
            <v>23</v>
          </cell>
          <cell r="V41">
            <v>560</v>
          </cell>
          <cell r="W41">
            <v>0</v>
          </cell>
          <cell r="X41">
            <v>857</v>
          </cell>
          <cell r="Y41">
            <v>638</v>
          </cell>
          <cell r="Z41">
            <v>42.675585284280935</v>
          </cell>
          <cell r="AA41">
            <v>165</v>
          </cell>
          <cell r="AB41">
            <v>230</v>
          </cell>
          <cell r="AC41">
            <v>211</v>
          </cell>
          <cell r="AD41">
            <v>113</v>
          </cell>
          <cell r="AE41">
            <v>80</v>
          </cell>
          <cell r="AF41">
            <v>51</v>
          </cell>
          <cell r="AG41">
            <v>2.986062717770035</v>
          </cell>
          <cell r="AH41">
            <v>398</v>
          </cell>
          <cell r="AI41">
            <v>318</v>
          </cell>
          <cell r="AJ41">
            <v>79.899497487437188</v>
          </cell>
          <cell r="AK41">
            <v>287</v>
          </cell>
          <cell r="AL41">
            <v>72.110552763819086</v>
          </cell>
          <cell r="AM41">
            <v>87</v>
          </cell>
          <cell r="AN41">
            <v>27.358490566037734</v>
          </cell>
        </row>
        <row r="42">
          <cell r="A42">
            <v>2009</v>
          </cell>
          <cell r="B42" t="str">
            <v>RAM DE SAUTRON</v>
          </cell>
          <cell r="C42">
            <v>200702598</v>
          </cell>
          <cell r="D42" t="str">
            <v>Ghislaine HERY PIVAUT</v>
          </cell>
          <cell r="E42" t="str">
            <v>02 51 83 45 18</v>
          </cell>
          <cell r="F42">
            <v>161</v>
          </cell>
          <cell r="G42">
            <v>46</v>
          </cell>
          <cell r="H42">
            <v>15</v>
          </cell>
          <cell r="I42">
            <v>48</v>
          </cell>
          <cell r="J42">
            <v>67</v>
          </cell>
          <cell r="K42">
            <v>179</v>
          </cell>
          <cell r="L42">
            <v>63</v>
          </cell>
          <cell r="M42">
            <v>54</v>
          </cell>
          <cell r="N42">
            <v>62</v>
          </cell>
          <cell r="O42">
            <v>107</v>
          </cell>
          <cell r="P42">
            <v>66.459627329192557</v>
          </cell>
          <cell r="Q42">
            <v>12</v>
          </cell>
          <cell r="R42">
            <v>7.4534161490683228</v>
          </cell>
          <cell r="S42">
            <v>15</v>
          </cell>
          <cell r="T42">
            <v>9.316770186335404</v>
          </cell>
          <cell r="U42">
            <v>13</v>
          </cell>
          <cell r="V42">
            <v>58</v>
          </cell>
          <cell r="W42">
            <v>0</v>
          </cell>
          <cell r="X42">
            <v>141</v>
          </cell>
          <cell r="Y42">
            <v>83</v>
          </cell>
          <cell r="Z42">
            <v>51.552795031055901</v>
          </cell>
          <cell r="AA42">
            <v>15</v>
          </cell>
          <cell r="AB42">
            <v>28</v>
          </cell>
          <cell r="AC42">
            <v>28</v>
          </cell>
          <cell r="AD42">
            <v>16</v>
          </cell>
          <cell r="AE42">
            <v>6</v>
          </cell>
          <cell r="AF42">
            <v>11</v>
          </cell>
          <cell r="AG42">
            <v>3.2790697674418605</v>
          </cell>
          <cell r="AH42">
            <v>60</v>
          </cell>
          <cell r="AI42">
            <v>48</v>
          </cell>
          <cell r="AJ42">
            <v>80</v>
          </cell>
          <cell r="AK42">
            <v>43</v>
          </cell>
          <cell r="AL42">
            <v>71.666666666666671</v>
          </cell>
          <cell r="AM42">
            <v>16</v>
          </cell>
          <cell r="AN42">
            <v>33.333333333333329</v>
          </cell>
        </row>
        <row r="43">
          <cell r="A43">
            <v>2009</v>
          </cell>
          <cell r="B43" t="str">
            <v>RAM DE ST-ANDRE DES EAUX</v>
          </cell>
          <cell r="C43">
            <v>201000775</v>
          </cell>
          <cell r="D43" t="str">
            <v>Jacques MALLARD</v>
          </cell>
          <cell r="E43" t="str">
            <v>02 51 83 33 87</v>
          </cell>
          <cell r="F43">
            <v>221</v>
          </cell>
          <cell r="G43">
            <v>60</v>
          </cell>
          <cell r="H43">
            <v>26</v>
          </cell>
          <cell r="I43">
            <v>79</v>
          </cell>
          <cell r="J43">
            <v>82</v>
          </cell>
          <cell r="K43">
            <v>257</v>
          </cell>
          <cell r="L43">
            <v>67</v>
          </cell>
          <cell r="M43">
            <v>84</v>
          </cell>
          <cell r="N43">
            <v>106</v>
          </cell>
          <cell r="O43">
            <v>159</v>
          </cell>
          <cell r="P43">
            <v>71.945701357466064</v>
          </cell>
          <cell r="Q43">
            <v>14</v>
          </cell>
          <cell r="R43">
            <v>6.3348416289592757</v>
          </cell>
          <cell r="S43">
            <v>29</v>
          </cell>
          <cell r="T43">
            <v>13.122171945701359</v>
          </cell>
          <cell r="U43">
            <v>0</v>
          </cell>
          <cell r="V43">
            <v>114</v>
          </cell>
          <cell r="W43">
            <v>0</v>
          </cell>
          <cell r="X43">
            <v>131</v>
          </cell>
          <cell r="Y43">
            <v>122</v>
          </cell>
          <cell r="Z43">
            <v>55.203619909502265</v>
          </cell>
          <cell r="AA43">
            <v>29</v>
          </cell>
          <cell r="AB43">
            <v>50</v>
          </cell>
          <cell r="AC43">
            <v>40</v>
          </cell>
          <cell r="AD43">
            <v>11</v>
          </cell>
          <cell r="AE43">
            <v>11</v>
          </cell>
          <cell r="AF43">
            <v>9</v>
          </cell>
          <cell r="AG43">
            <v>2.6734693877551021</v>
          </cell>
          <cell r="AH43">
            <v>63</v>
          </cell>
          <cell r="AI43">
            <v>54</v>
          </cell>
          <cell r="AJ43">
            <v>85.714285714285708</v>
          </cell>
          <cell r="AK43">
            <v>49</v>
          </cell>
          <cell r="AL43">
            <v>77.777777777777786</v>
          </cell>
          <cell r="AM43">
            <v>7</v>
          </cell>
          <cell r="AN43">
            <v>12.962962962962962</v>
          </cell>
        </row>
        <row r="44">
          <cell r="A44">
            <v>2009</v>
          </cell>
          <cell r="B44" t="str">
            <v>RAM DE ST-MARS LA JAILLE</v>
          </cell>
          <cell r="C44">
            <v>201001147</v>
          </cell>
          <cell r="D44" t="str">
            <v>Aline FOURNIER</v>
          </cell>
          <cell r="E44" t="str">
            <v>02 51 83 45 20</v>
          </cell>
          <cell r="F44">
            <v>252</v>
          </cell>
          <cell r="G44">
            <v>94</v>
          </cell>
          <cell r="H44">
            <v>30</v>
          </cell>
          <cell r="I44">
            <v>79</v>
          </cell>
          <cell r="J44">
            <v>79</v>
          </cell>
          <cell r="K44">
            <v>263</v>
          </cell>
          <cell r="L44">
            <v>97</v>
          </cell>
          <cell r="M44">
            <v>80</v>
          </cell>
          <cell r="N44">
            <v>86</v>
          </cell>
          <cell r="O44">
            <v>147</v>
          </cell>
          <cell r="P44">
            <v>58.333333333333336</v>
          </cell>
          <cell r="Q44">
            <v>24</v>
          </cell>
          <cell r="R44">
            <v>9.5238095238095237</v>
          </cell>
          <cell r="S44">
            <v>38</v>
          </cell>
          <cell r="T44">
            <v>15.079365079365079</v>
          </cell>
          <cell r="U44">
            <v>3</v>
          </cell>
          <cell r="V44">
            <v>117</v>
          </cell>
          <cell r="W44">
            <v>0</v>
          </cell>
          <cell r="X44">
            <v>230</v>
          </cell>
          <cell r="Y44">
            <v>142</v>
          </cell>
          <cell r="Z44">
            <v>56.349206349206348</v>
          </cell>
          <cell r="AA44">
            <v>39</v>
          </cell>
          <cell r="AB44">
            <v>56</v>
          </cell>
          <cell r="AC44">
            <v>41</v>
          </cell>
          <cell r="AD44">
            <v>42</v>
          </cell>
          <cell r="AE44">
            <v>25</v>
          </cell>
          <cell r="AF44">
            <v>32</v>
          </cell>
          <cell r="AG44">
            <v>3.3333333333333335</v>
          </cell>
          <cell r="AH44">
            <v>92</v>
          </cell>
          <cell r="AI44">
            <v>80</v>
          </cell>
          <cell r="AJ44">
            <v>86.956521739130437</v>
          </cell>
          <cell r="AK44">
            <v>69</v>
          </cell>
          <cell r="AL44">
            <v>75</v>
          </cell>
          <cell r="AM44">
            <v>12</v>
          </cell>
          <cell r="AN44">
            <v>15</v>
          </cell>
        </row>
        <row r="45">
          <cell r="A45">
            <v>2009</v>
          </cell>
          <cell r="B45" t="str">
            <v>RAM DE ST-NAZAIRE</v>
          </cell>
          <cell r="C45">
            <v>200200668</v>
          </cell>
          <cell r="D45" t="str">
            <v>Jacques MALLARD</v>
          </cell>
          <cell r="E45" t="str">
            <v>02 51 83 33 87</v>
          </cell>
          <cell r="F45">
            <v>2231</v>
          </cell>
          <cell r="G45">
            <v>733</v>
          </cell>
          <cell r="H45">
            <v>326</v>
          </cell>
          <cell r="I45">
            <v>765</v>
          </cell>
          <cell r="J45">
            <v>733</v>
          </cell>
          <cell r="K45">
            <v>2154</v>
          </cell>
          <cell r="L45">
            <v>699</v>
          </cell>
          <cell r="M45">
            <v>730</v>
          </cell>
          <cell r="N45">
            <v>725</v>
          </cell>
          <cell r="O45">
            <v>1032</v>
          </cell>
          <cell r="P45">
            <v>46.257283729269389</v>
          </cell>
          <cell r="Q45">
            <v>592</v>
          </cell>
          <cell r="R45">
            <v>26.535186015239802</v>
          </cell>
          <cell r="S45">
            <v>297</v>
          </cell>
          <cell r="T45">
            <v>13.31241595696997</v>
          </cell>
          <cell r="U45">
            <v>16</v>
          </cell>
          <cell r="V45">
            <v>494</v>
          </cell>
          <cell r="W45">
            <v>0</v>
          </cell>
          <cell r="X45">
            <v>815</v>
          </cell>
          <cell r="Y45">
            <v>537</v>
          </cell>
          <cell r="Z45">
            <v>24.069923800986103</v>
          </cell>
          <cell r="AA45">
            <v>133</v>
          </cell>
          <cell r="AB45">
            <v>185</v>
          </cell>
          <cell r="AC45">
            <v>205</v>
          </cell>
          <cell r="AD45">
            <v>96</v>
          </cell>
          <cell r="AE45">
            <v>71</v>
          </cell>
          <cell r="AF45">
            <v>67</v>
          </cell>
          <cell r="AG45">
            <v>2.6461038961038961</v>
          </cell>
          <cell r="AH45">
            <v>479</v>
          </cell>
          <cell r="AI45">
            <v>354</v>
          </cell>
          <cell r="AJ45">
            <v>73.903966597077243</v>
          </cell>
          <cell r="AK45">
            <v>308</v>
          </cell>
          <cell r="AL45">
            <v>64.300626304801668</v>
          </cell>
          <cell r="AM45">
            <v>66</v>
          </cell>
          <cell r="AN45">
            <v>18.64406779661017</v>
          </cell>
        </row>
        <row r="46">
          <cell r="A46">
            <v>2009</v>
          </cell>
          <cell r="B46" t="str">
            <v>RAM DE ST-PHILBERT DE GD LIEU</v>
          </cell>
          <cell r="C46">
            <v>200200670</v>
          </cell>
          <cell r="D46" t="str">
            <v>Pascale GOBIN</v>
          </cell>
          <cell r="E46" t="str">
            <v>02 51 83 45 12</v>
          </cell>
          <cell r="F46">
            <v>733</v>
          </cell>
          <cell r="G46">
            <v>231</v>
          </cell>
          <cell r="H46">
            <v>99</v>
          </cell>
          <cell r="I46">
            <v>254</v>
          </cell>
          <cell r="J46">
            <v>248</v>
          </cell>
          <cell r="K46">
            <v>775</v>
          </cell>
          <cell r="L46">
            <v>233</v>
          </cell>
          <cell r="M46">
            <v>301</v>
          </cell>
          <cell r="N46">
            <v>241</v>
          </cell>
          <cell r="O46">
            <v>474</v>
          </cell>
          <cell r="P46">
            <v>64.665757162346523</v>
          </cell>
          <cell r="Q46">
            <v>42</v>
          </cell>
          <cell r="R46">
            <v>5.7298772169167806</v>
          </cell>
          <cell r="S46">
            <v>108</v>
          </cell>
          <cell r="T46">
            <v>14.733969986357435</v>
          </cell>
          <cell r="U46">
            <v>10</v>
          </cell>
          <cell r="V46">
            <v>363</v>
          </cell>
          <cell r="W46">
            <v>0</v>
          </cell>
          <cell r="X46">
            <v>651</v>
          </cell>
          <cell r="Y46">
            <v>416</v>
          </cell>
          <cell r="Z46">
            <v>56.753069577080495</v>
          </cell>
          <cell r="AA46">
            <v>110</v>
          </cell>
          <cell r="AB46">
            <v>152</v>
          </cell>
          <cell r="AC46">
            <v>151</v>
          </cell>
          <cell r="AD46">
            <v>101</v>
          </cell>
          <cell r="AE46">
            <v>86</v>
          </cell>
          <cell r="AF46">
            <v>48</v>
          </cell>
          <cell r="AG46">
            <v>3.3214285714285716</v>
          </cell>
          <cell r="AH46">
            <v>268</v>
          </cell>
          <cell r="AI46">
            <v>217</v>
          </cell>
          <cell r="AJ46">
            <v>80.970149253731336</v>
          </cell>
          <cell r="AK46">
            <v>196</v>
          </cell>
          <cell r="AL46">
            <v>73.134328358208961</v>
          </cell>
          <cell r="AM46">
            <v>35</v>
          </cell>
          <cell r="AN46">
            <v>16.129032258064516</v>
          </cell>
        </row>
        <row r="47">
          <cell r="A47">
            <v>2009</v>
          </cell>
          <cell r="B47" t="str">
            <v>RAM DE ST-SEBASTIEN SUR LOIRE</v>
          </cell>
          <cell r="C47">
            <v>200200677</v>
          </cell>
          <cell r="D47" t="str">
            <v>Jocelyne MOREAU</v>
          </cell>
          <cell r="E47" t="str">
            <v>02 51 83 45 15</v>
          </cell>
          <cell r="F47">
            <v>796</v>
          </cell>
          <cell r="G47">
            <v>262</v>
          </cell>
          <cell r="H47">
            <v>115</v>
          </cell>
          <cell r="I47">
            <v>251</v>
          </cell>
          <cell r="J47">
            <v>283</v>
          </cell>
          <cell r="K47">
            <v>681</v>
          </cell>
          <cell r="L47">
            <v>236</v>
          </cell>
          <cell r="M47">
            <v>240</v>
          </cell>
          <cell r="N47">
            <v>205</v>
          </cell>
          <cell r="O47">
            <v>511</v>
          </cell>
          <cell r="P47">
            <v>64.195979899497488</v>
          </cell>
          <cell r="Q47">
            <v>67</v>
          </cell>
          <cell r="R47">
            <v>8.4170854271356781</v>
          </cell>
          <cell r="S47">
            <v>110</v>
          </cell>
          <cell r="T47">
            <v>13.819095477386934</v>
          </cell>
          <cell r="U47">
            <v>15</v>
          </cell>
          <cell r="V47">
            <v>325</v>
          </cell>
          <cell r="W47">
            <v>0</v>
          </cell>
          <cell r="X47">
            <v>518</v>
          </cell>
          <cell r="Y47">
            <v>374</v>
          </cell>
          <cell r="Z47">
            <v>46.984924623115575</v>
          </cell>
          <cell r="AA47">
            <v>96</v>
          </cell>
          <cell r="AB47">
            <v>121</v>
          </cell>
          <cell r="AC47">
            <v>138</v>
          </cell>
          <cell r="AD47">
            <v>55</v>
          </cell>
          <cell r="AE47">
            <v>46</v>
          </cell>
          <cell r="AF47">
            <v>39</v>
          </cell>
          <cell r="AG47">
            <v>3.1393939393939392</v>
          </cell>
          <cell r="AH47">
            <v>250</v>
          </cell>
          <cell r="AI47">
            <v>183</v>
          </cell>
          <cell r="AJ47">
            <v>73.2</v>
          </cell>
          <cell r="AK47">
            <v>165</v>
          </cell>
          <cell r="AL47">
            <v>66</v>
          </cell>
          <cell r="AM47">
            <v>33</v>
          </cell>
          <cell r="AN47">
            <v>18.032786885245901</v>
          </cell>
        </row>
        <row r="48">
          <cell r="A48">
            <v>2009</v>
          </cell>
          <cell r="B48" t="str">
            <v>RAM DE STE-LUCE SUR LOIRE</v>
          </cell>
          <cell r="C48">
            <v>200200678</v>
          </cell>
          <cell r="D48" t="str">
            <v>Jocelyne MOREAU</v>
          </cell>
          <cell r="E48" t="str">
            <v>02 51 83 45 15</v>
          </cell>
          <cell r="F48">
            <v>303</v>
          </cell>
          <cell r="G48">
            <v>87</v>
          </cell>
          <cell r="H48">
            <v>29</v>
          </cell>
          <cell r="I48">
            <v>102</v>
          </cell>
          <cell r="J48">
            <v>114</v>
          </cell>
          <cell r="K48">
            <v>324</v>
          </cell>
          <cell r="L48">
            <v>118</v>
          </cell>
          <cell r="M48">
            <v>100</v>
          </cell>
          <cell r="N48">
            <v>106</v>
          </cell>
          <cell r="O48">
            <v>215</v>
          </cell>
          <cell r="P48">
            <v>70.957095709570964</v>
          </cell>
          <cell r="Q48">
            <v>23</v>
          </cell>
          <cell r="R48">
            <v>7.5907590759075907</v>
          </cell>
          <cell r="S48">
            <v>32</v>
          </cell>
          <cell r="T48">
            <v>10.561056105610561</v>
          </cell>
          <cell r="U48">
            <v>3</v>
          </cell>
          <cell r="V48">
            <v>147</v>
          </cell>
          <cell r="W48">
            <v>0</v>
          </cell>
          <cell r="X48">
            <v>309</v>
          </cell>
          <cell r="Y48">
            <v>164</v>
          </cell>
          <cell r="Z48">
            <v>54.125412541254128</v>
          </cell>
          <cell r="AA48">
            <v>45</v>
          </cell>
          <cell r="AB48">
            <v>66</v>
          </cell>
          <cell r="AC48">
            <v>71</v>
          </cell>
          <cell r="AD48">
            <v>37</v>
          </cell>
          <cell r="AE48">
            <v>16</v>
          </cell>
          <cell r="AF48">
            <v>23</v>
          </cell>
          <cell r="AG48">
            <v>2.834862385321101</v>
          </cell>
          <cell r="AH48">
            <v>141</v>
          </cell>
          <cell r="AI48">
            <v>117</v>
          </cell>
          <cell r="AJ48">
            <v>82.978723404255319</v>
          </cell>
          <cell r="AK48">
            <v>109</v>
          </cell>
          <cell r="AL48">
            <v>77.304964539007088</v>
          </cell>
          <cell r="AM48">
            <v>31</v>
          </cell>
          <cell r="AN48">
            <v>26.495726495726498</v>
          </cell>
        </row>
        <row r="49">
          <cell r="A49">
            <v>2009</v>
          </cell>
          <cell r="B49" t="str">
            <v>RAM DE SUCE SUR ERDRE</v>
          </cell>
          <cell r="C49">
            <v>200200671</v>
          </cell>
          <cell r="D49" t="str">
            <v>Cédric BERNIER</v>
          </cell>
          <cell r="E49" t="str">
            <v>02 51 83 45 19</v>
          </cell>
          <cell r="F49">
            <v>159</v>
          </cell>
          <cell r="G49">
            <v>55</v>
          </cell>
          <cell r="H49">
            <v>23</v>
          </cell>
          <cell r="I49">
            <v>55</v>
          </cell>
          <cell r="J49">
            <v>49</v>
          </cell>
          <cell r="K49">
            <v>221</v>
          </cell>
          <cell r="L49">
            <v>74</v>
          </cell>
          <cell r="M49">
            <v>75</v>
          </cell>
          <cell r="N49">
            <v>72</v>
          </cell>
          <cell r="O49">
            <v>110</v>
          </cell>
          <cell r="P49">
            <v>69.182389937106919</v>
          </cell>
          <cell r="Q49">
            <v>9</v>
          </cell>
          <cell r="R49">
            <v>5.6603773584905666</v>
          </cell>
          <cell r="S49">
            <v>21</v>
          </cell>
          <cell r="T49">
            <v>13.20754716981132</v>
          </cell>
          <cell r="U49">
            <v>3</v>
          </cell>
          <cell r="V49">
            <v>77</v>
          </cell>
          <cell r="W49">
            <v>0</v>
          </cell>
          <cell r="X49">
            <v>148</v>
          </cell>
          <cell r="Y49">
            <v>97</v>
          </cell>
          <cell r="Z49">
            <v>61.0062893081761</v>
          </cell>
          <cell r="AA49">
            <v>29</v>
          </cell>
          <cell r="AB49">
            <v>37</v>
          </cell>
          <cell r="AC49">
            <v>34</v>
          </cell>
          <cell r="AD49">
            <v>18</v>
          </cell>
          <cell r="AE49">
            <v>13</v>
          </cell>
          <cell r="AF49">
            <v>11</v>
          </cell>
          <cell r="AG49">
            <v>3.2888888888888888</v>
          </cell>
          <cell r="AH49">
            <v>55</v>
          </cell>
          <cell r="AI49">
            <v>52</v>
          </cell>
          <cell r="AJ49">
            <v>94.545454545454547</v>
          </cell>
          <cell r="AK49">
            <v>45</v>
          </cell>
          <cell r="AL49">
            <v>81.818181818181827</v>
          </cell>
          <cell r="AM49">
            <v>11</v>
          </cell>
          <cell r="AN49">
            <v>21.153846153846153</v>
          </cell>
        </row>
        <row r="50">
          <cell r="A50">
            <v>2009</v>
          </cell>
          <cell r="B50" t="str">
            <v>RAM DE TREILLIERES</v>
          </cell>
          <cell r="C50">
            <v>200200679</v>
          </cell>
          <cell r="D50" t="str">
            <v>Cédric BERNIER</v>
          </cell>
          <cell r="E50" t="str">
            <v>02 51 83 45 19</v>
          </cell>
          <cell r="F50">
            <v>271</v>
          </cell>
          <cell r="G50">
            <v>94</v>
          </cell>
          <cell r="H50">
            <v>31</v>
          </cell>
          <cell r="I50">
            <v>75</v>
          </cell>
          <cell r="J50">
            <v>102</v>
          </cell>
          <cell r="K50">
            <v>288</v>
          </cell>
          <cell r="L50">
            <v>95</v>
          </cell>
          <cell r="M50">
            <v>90</v>
          </cell>
          <cell r="N50">
            <v>103</v>
          </cell>
          <cell r="O50">
            <v>187</v>
          </cell>
          <cell r="P50">
            <v>69.003690036900366</v>
          </cell>
          <cell r="Q50">
            <v>15</v>
          </cell>
          <cell r="R50">
            <v>5.5350553505535052</v>
          </cell>
          <cell r="S50">
            <v>30</v>
          </cell>
          <cell r="T50">
            <v>11.07011070110701</v>
          </cell>
          <cell r="U50">
            <v>2</v>
          </cell>
          <cell r="V50">
            <v>138</v>
          </cell>
          <cell r="W50">
            <v>0</v>
          </cell>
          <cell r="X50">
            <v>216</v>
          </cell>
          <cell r="Y50">
            <v>156</v>
          </cell>
          <cell r="Z50">
            <v>57.564575645756456</v>
          </cell>
          <cell r="AA50">
            <v>42</v>
          </cell>
          <cell r="AB50">
            <v>48</v>
          </cell>
          <cell r="AC50">
            <v>75</v>
          </cell>
          <cell r="AD50">
            <v>31</v>
          </cell>
          <cell r="AE50">
            <v>19</v>
          </cell>
          <cell r="AF50">
            <v>18</v>
          </cell>
          <cell r="AG50">
            <v>3</v>
          </cell>
          <cell r="AH50">
            <v>95</v>
          </cell>
          <cell r="AI50">
            <v>81</v>
          </cell>
          <cell r="AJ50">
            <v>85.263157894736835</v>
          </cell>
          <cell r="AK50">
            <v>72</v>
          </cell>
          <cell r="AL50">
            <v>75.789473684210535</v>
          </cell>
          <cell r="AM50">
            <v>10</v>
          </cell>
          <cell r="AN50">
            <v>12.345679012345679</v>
          </cell>
        </row>
        <row r="51">
          <cell r="A51">
            <v>2009</v>
          </cell>
          <cell r="B51" t="str">
            <v>RAM DE VERTOU</v>
          </cell>
          <cell r="C51">
            <v>200200683</v>
          </cell>
          <cell r="D51" t="str">
            <v>Isabelle GAUTIER</v>
          </cell>
          <cell r="E51" t="str">
            <v>02 51 83 45 16</v>
          </cell>
          <cell r="F51">
            <v>526</v>
          </cell>
          <cell r="G51">
            <v>159</v>
          </cell>
          <cell r="H51">
            <v>69</v>
          </cell>
          <cell r="I51">
            <v>170</v>
          </cell>
          <cell r="J51">
            <v>197</v>
          </cell>
          <cell r="K51">
            <v>654</v>
          </cell>
          <cell r="L51">
            <v>218</v>
          </cell>
          <cell r="M51">
            <v>208</v>
          </cell>
          <cell r="N51">
            <v>228</v>
          </cell>
          <cell r="O51">
            <v>367</v>
          </cell>
          <cell r="P51">
            <v>69.771863117870723</v>
          </cell>
          <cell r="Q51">
            <v>36</v>
          </cell>
          <cell r="R51">
            <v>6.8441064638783269</v>
          </cell>
          <cell r="S51">
            <v>63</v>
          </cell>
          <cell r="T51">
            <v>11.977186311787072</v>
          </cell>
          <cell r="U51">
            <v>13</v>
          </cell>
          <cell r="V51">
            <v>248</v>
          </cell>
          <cell r="W51">
            <v>0</v>
          </cell>
          <cell r="X51">
            <v>591</v>
          </cell>
          <cell r="Y51">
            <v>288</v>
          </cell>
          <cell r="Z51">
            <v>54.752851711026615</v>
          </cell>
          <cell r="AA51">
            <v>74</v>
          </cell>
          <cell r="AB51">
            <v>109</v>
          </cell>
          <cell r="AC51">
            <v>119</v>
          </cell>
          <cell r="AD51">
            <v>82</v>
          </cell>
          <cell r="AE51">
            <v>58</v>
          </cell>
          <cell r="AF51">
            <v>57</v>
          </cell>
          <cell r="AG51">
            <v>3.4970414201183431</v>
          </cell>
          <cell r="AH51">
            <v>228</v>
          </cell>
          <cell r="AI51">
            <v>185</v>
          </cell>
          <cell r="AJ51">
            <v>81.140350877192986</v>
          </cell>
          <cell r="AK51">
            <v>169</v>
          </cell>
          <cell r="AL51">
            <v>74.122807017543863</v>
          </cell>
          <cell r="AM51">
            <v>63</v>
          </cell>
          <cell r="AN51">
            <v>34.054054054054056</v>
          </cell>
        </row>
        <row r="52">
          <cell r="A52">
            <v>2009</v>
          </cell>
          <cell r="B52" t="str">
            <v>RAM DE VIGNEUX DE BRETAGNE</v>
          </cell>
          <cell r="C52">
            <v>200600349</v>
          </cell>
          <cell r="D52" t="str">
            <v>Cédric BERNIER</v>
          </cell>
          <cell r="E52" t="str">
            <v>02 51 83 45 19</v>
          </cell>
          <cell r="F52">
            <v>463</v>
          </cell>
          <cell r="G52">
            <v>145</v>
          </cell>
          <cell r="H52">
            <v>61</v>
          </cell>
          <cell r="I52">
            <v>155</v>
          </cell>
          <cell r="J52">
            <v>163</v>
          </cell>
          <cell r="K52">
            <v>474</v>
          </cell>
          <cell r="L52">
            <v>156</v>
          </cell>
          <cell r="M52">
            <v>152</v>
          </cell>
          <cell r="N52">
            <v>166</v>
          </cell>
          <cell r="O52">
            <v>329</v>
          </cell>
          <cell r="P52">
            <v>71.058315334773212</v>
          </cell>
          <cell r="Q52">
            <v>16</v>
          </cell>
          <cell r="R52">
            <v>3.455723542116631</v>
          </cell>
          <cell r="S52">
            <v>57</v>
          </cell>
          <cell r="T52">
            <v>12.311015118790497</v>
          </cell>
          <cell r="U52">
            <v>4</v>
          </cell>
          <cell r="V52">
            <v>257</v>
          </cell>
          <cell r="W52">
            <v>0</v>
          </cell>
          <cell r="X52">
            <v>389</v>
          </cell>
          <cell r="Y52">
            <v>304</v>
          </cell>
          <cell r="Z52">
            <v>65.658747300215978</v>
          </cell>
          <cell r="AA52">
            <v>78</v>
          </cell>
          <cell r="AB52">
            <v>104</v>
          </cell>
          <cell r="AC52">
            <v>118</v>
          </cell>
          <cell r="AD52">
            <v>64</v>
          </cell>
          <cell r="AE52">
            <v>41</v>
          </cell>
          <cell r="AF52">
            <v>41</v>
          </cell>
          <cell r="AG52">
            <v>3.3826086956521739</v>
          </cell>
          <cell r="AH52">
            <v>150</v>
          </cell>
          <cell r="AI52">
            <v>125</v>
          </cell>
          <cell r="AJ52">
            <v>83.333333333333343</v>
          </cell>
          <cell r="AK52">
            <v>115</v>
          </cell>
          <cell r="AL52">
            <v>76.666666666666671</v>
          </cell>
          <cell r="AM52">
            <v>20</v>
          </cell>
          <cell r="AN52">
            <v>16</v>
          </cell>
        </row>
        <row r="53">
          <cell r="A53">
            <v>2009</v>
          </cell>
          <cell r="B53" t="str">
            <v>RAM DES SORINIERES</v>
          </cell>
          <cell r="C53">
            <v>201200242</v>
          </cell>
          <cell r="D53" t="str">
            <v>Pascale GOBIN</v>
          </cell>
          <cell r="E53" t="str">
            <v>02 51 83 45 12</v>
          </cell>
          <cell r="F53">
            <v>227</v>
          </cell>
          <cell r="G53">
            <v>74</v>
          </cell>
          <cell r="H53">
            <v>34</v>
          </cell>
          <cell r="I53">
            <v>65</v>
          </cell>
          <cell r="J53">
            <v>88</v>
          </cell>
          <cell r="K53">
            <v>239</v>
          </cell>
          <cell r="L53">
            <v>74</v>
          </cell>
          <cell r="M53">
            <v>70</v>
          </cell>
          <cell r="N53">
            <v>95</v>
          </cell>
          <cell r="O53">
            <v>163</v>
          </cell>
          <cell r="P53">
            <v>71.806167400881066</v>
          </cell>
          <cell r="Q53">
            <v>19</v>
          </cell>
          <cell r="R53">
            <v>8.3700440528634363</v>
          </cell>
          <cell r="S53">
            <v>28</v>
          </cell>
          <cell r="T53">
            <v>12.334801762114537</v>
          </cell>
          <cell r="U53">
            <v>4</v>
          </cell>
          <cell r="V53">
            <v>115</v>
          </cell>
          <cell r="W53">
            <v>0</v>
          </cell>
          <cell r="X53">
            <v>301</v>
          </cell>
          <cell r="Y53">
            <v>130</v>
          </cell>
          <cell r="Z53">
            <v>57.268722466960355</v>
          </cell>
          <cell r="AA53">
            <v>34</v>
          </cell>
          <cell r="AB53">
            <v>42</v>
          </cell>
          <cell r="AC53">
            <v>58</v>
          </cell>
          <cell r="AD53">
            <v>35</v>
          </cell>
          <cell r="AE53">
            <v>29</v>
          </cell>
          <cell r="AF53">
            <v>27</v>
          </cell>
          <cell r="AG53">
            <v>3.3076923076923075</v>
          </cell>
          <cell r="AH53">
            <v>123</v>
          </cell>
          <cell r="AI53">
            <v>99</v>
          </cell>
          <cell r="AJ53">
            <v>80.487804878048792</v>
          </cell>
          <cell r="AK53">
            <v>91</v>
          </cell>
          <cell r="AL53">
            <v>73.983739837398375</v>
          </cell>
          <cell r="AM53">
            <v>29</v>
          </cell>
          <cell r="AN53">
            <v>29.292929292929294</v>
          </cell>
        </row>
        <row r="54">
          <cell r="A54">
            <v>2009</v>
          </cell>
          <cell r="B54" t="str">
            <v>RAM DU CROISIC</v>
          </cell>
          <cell r="C54">
            <v>200500129</v>
          </cell>
          <cell r="D54" t="str">
            <v>Catherine CAILLAULT</v>
          </cell>
          <cell r="E54" t="str">
            <v>02 51 83 45 21</v>
          </cell>
          <cell r="F54">
            <v>72</v>
          </cell>
          <cell r="G54">
            <v>24</v>
          </cell>
          <cell r="H54">
            <v>15</v>
          </cell>
          <cell r="I54">
            <v>23</v>
          </cell>
          <cell r="J54">
            <v>25</v>
          </cell>
          <cell r="K54">
            <v>66</v>
          </cell>
          <cell r="L54">
            <v>21</v>
          </cell>
          <cell r="M54">
            <v>28</v>
          </cell>
          <cell r="N54">
            <v>17</v>
          </cell>
          <cell r="O54">
            <v>39</v>
          </cell>
          <cell r="P54">
            <v>54.166666666666664</v>
          </cell>
          <cell r="Q54">
            <v>13</v>
          </cell>
          <cell r="R54">
            <v>18.055555555555554</v>
          </cell>
          <cell r="S54">
            <v>16</v>
          </cell>
          <cell r="T54">
            <v>22.222222222222221</v>
          </cell>
          <cell r="U54">
            <v>0</v>
          </cell>
          <cell r="V54">
            <v>26</v>
          </cell>
          <cell r="W54">
            <v>0</v>
          </cell>
          <cell r="X54">
            <v>43</v>
          </cell>
          <cell r="Y54">
            <v>27</v>
          </cell>
          <cell r="Z54">
            <v>37.5</v>
          </cell>
          <cell r="AA54">
            <v>7</v>
          </cell>
          <cell r="AB54">
            <v>13</v>
          </cell>
          <cell r="AC54">
            <v>7</v>
          </cell>
          <cell r="AD54">
            <v>9</v>
          </cell>
          <cell r="AE54">
            <v>3</v>
          </cell>
          <cell r="AF54">
            <v>2</v>
          </cell>
          <cell r="AG54">
            <v>2.8666666666666667</v>
          </cell>
          <cell r="AH54">
            <v>19</v>
          </cell>
          <cell r="AI54">
            <v>17</v>
          </cell>
          <cell r="AJ54">
            <v>89.473684210526315</v>
          </cell>
          <cell r="AK54">
            <v>15</v>
          </cell>
          <cell r="AL54">
            <v>78.94736842105263</v>
          </cell>
          <cell r="AM54">
            <v>1</v>
          </cell>
          <cell r="AN54">
            <v>5.8823529411764701</v>
          </cell>
        </row>
        <row r="55">
          <cell r="A55">
            <v>2009</v>
          </cell>
          <cell r="B55" t="str">
            <v>RAM DU PELLERIN</v>
          </cell>
          <cell r="C55">
            <v>200200680</v>
          </cell>
          <cell r="D55" t="str">
            <v>Ghislaine HERY PIVAUT</v>
          </cell>
          <cell r="E55" t="str">
            <v>02 51 83 45 18</v>
          </cell>
          <cell r="F55">
            <v>391</v>
          </cell>
          <cell r="G55">
            <v>130</v>
          </cell>
          <cell r="H55">
            <v>46</v>
          </cell>
          <cell r="I55">
            <v>118</v>
          </cell>
          <cell r="J55">
            <v>143</v>
          </cell>
          <cell r="K55">
            <v>390</v>
          </cell>
          <cell r="L55">
            <v>131</v>
          </cell>
          <cell r="M55">
            <v>133</v>
          </cell>
          <cell r="N55">
            <v>126</v>
          </cell>
          <cell r="O55">
            <v>272</v>
          </cell>
          <cell r="P55">
            <v>69.565217391304344</v>
          </cell>
          <cell r="Q55">
            <v>31</v>
          </cell>
          <cell r="R55">
            <v>7.9283887468030692</v>
          </cell>
          <cell r="S55">
            <v>57</v>
          </cell>
          <cell r="T55">
            <v>14.578005115089516</v>
          </cell>
          <cell r="U55">
            <v>1</v>
          </cell>
          <cell r="V55">
            <v>197</v>
          </cell>
          <cell r="W55">
            <v>0</v>
          </cell>
          <cell r="X55">
            <v>335</v>
          </cell>
          <cell r="Y55">
            <v>204</v>
          </cell>
          <cell r="Z55">
            <v>52.173913043478258</v>
          </cell>
          <cell r="AA55">
            <v>56</v>
          </cell>
          <cell r="AB55">
            <v>79</v>
          </cell>
          <cell r="AC55">
            <v>86</v>
          </cell>
          <cell r="AD55">
            <v>49</v>
          </cell>
          <cell r="AE55">
            <v>41</v>
          </cell>
          <cell r="AF55">
            <v>31</v>
          </cell>
          <cell r="AG55">
            <v>2.9646017699115044</v>
          </cell>
          <cell r="AH55">
            <v>148</v>
          </cell>
          <cell r="AI55">
            <v>125</v>
          </cell>
          <cell r="AJ55">
            <v>84.459459459459467</v>
          </cell>
          <cell r="AK55">
            <v>113</v>
          </cell>
          <cell r="AL55">
            <v>76.351351351351354</v>
          </cell>
          <cell r="AM55">
            <v>26</v>
          </cell>
          <cell r="AN55">
            <v>20.8</v>
          </cell>
        </row>
        <row r="56">
          <cell r="A56">
            <v>2009</v>
          </cell>
          <cell r="B56" t="str">
            <v>RAM DU POULIGUEN</v>
          </cell>
          <cell r="C56">
            <v>200901282</v>
          </cell>
          <cell r="D56" t="str">
            <v>Catherine CAILLAULT</v>
          </cell>
          <cell r="E56" t="str">
            <v>02 51 83 45 21</v>
          </cell>
          <cell r="F56">
            <v>174</v>
          </cell>
          <cell r="G56">
            <v>59</v>
          </cell>
          <cell r="H56">
            <v>26</v>
          </cell>
          <cell r="I56">
            <v>54</v>
          </cell>
          <cell r="J56">
            <v>61</v>
          </cell>
          <cell r="K56">
            <v>167</v>
          </cell>
          <cell r="L56">
            <v>50</v>
          </cell>
          <cell r="M56">
            <v>67</v>
          </cell>
          <cell r="N56">
            <v>50</v>
          </cell>
          <cell r="O56">
            <v>98</v>
          </cell>
          <cell r="P56">
            <v>56.321839080459768</v>
          </cell>
          <cell r="Q56">
            <v>24</v>
          </cell>
          <cell r="R56">
            <v>13.793103448275861</v>
          </cell>
          <cell r="S56">
            <v>23</v>
          </cell>
          <cell r="T56">
            <v>13.218390804597702</v>
          </cell>
          <cell r="U56">
            <v>0</v>
          </cell>
          <cell r="V56">
            <v>39</v>
          </cell>
          <cell r="W56">
            <v>0</v>
          </cell>
          <cell r="X56">
            <v>77</v>
          </cell>
          <cell r="Y56">
            <v>45</v>
          </cell>
          <cell r="Z56">
            <v>25.862068965517242</v>
          </cell>
          <cell r="AA56">
            <v>8</v>
          </cell>
          <cell r="AB56">
            <v>22</v>
          </cell>
          <cell r="AC56">
            <v>17</v>
          </cell>
          <cell r="AD56">
            <v>8</v>
          </cell>
          <cell r="AE56">
            <v>5</v>
          </cell>
          <cell r="AF56">
            <v>2</v>
          </cell>
          <cell r="AG56">
            <v>2.4838709677419355</v>
          </cell>
          <cell r="AH56">
            <v>39</v>
          </cell>
          <cell r="AI56">
            <v>34</v>
          </cell>
          <cell r="AJ56">
            <v>87.179487179487182</v>
          </cell>
          <cell r="AK56">
            <v>31</v>
          </cell>
          <cell r="AL56">
            <v>79.487179487179489</v>
          </cell>
          <cell r="AM56">
            <v>11</v>
          </cell>
          <cell r="AN56">
            <v>32.352941176470587</v>
          </cell>
        </row>
        <row r="57">
          <cell r="A57">
            <v>2009</v>
          </cell>
          <cell r="B57" t="str">
            <v>RAM INTERCOMMUNAL MACHECOUL</v>
          </cell>
          <cell r="C57">
            <v>200200652</v>
          </cell>
          <cell r="D57" t="str">
            <v>Pascale GOBIN</v>
          </cell>
          <cell r="E57" t="str">
            <v>02 51 83 45 12</v>
          </cell>
          <cell r="F57">
            <v>807</v>
          </cell>
          <cell r="G57">
            <v>247</v>
          </cell>
          <cell r="H57">
            <v>112</v>
          </cell>
          <cell r="I57">
            <v>264</v>
          </cell>
          <cell r="J57">
            <v>296</v>
          </cell>
          <cell r="K57">
            <v>741</v>
          </cell>
          <cell r="L57">
            <v>241</v>
          </cell>
          <cell r="M57">
            <v>251</v>
          </cell>
          <cell r="N57">
            <v>249</v>
          </cell>
          <cell r="O57">
            <v>474</v>
          </cell>
          <cell r="P57">
            <v>58.736059479553901</v>
          </cell>
          <cell r="Q57">
            <v>66</v>
          </cell>
          <cell r="R57">
            <v>8.1784386617100377</v>
          </cell>
          <cell r="S57">
            <v>147</v>
          </cell>
          <cell r="T57">
            <v>18.21561338289963</v>
          </cell>
          <cell r="U57">
            <v>6</v>
          </cell>
          <cell r="V57">
            <v>340</v>
          </cell>
          <cell r="W57">
            <v>0</v>
          </cell>
          <cell r="X57">
            <v>579</v>
          </cell>
          <cell r="Y57">
            <v>399</v>
          </cell>
          <cell r="Z57">
            <v>49.442379182156131</v>
          </cell>
          <cell r="AA57">
            <v>114</v>
          </cell>
          <cell r="AB57">
            <v>148</v>
          </cell>
          <cell r="AC57">
            <v>139</v>
          </cell>
          <cell r="AD57">
            <v>95</v>
          </cell>
          <cell r="AE57">
            <v>64</v>
          </cell>
          <cell r="AF57">
            <v>51</v>
          </cell>
          <cell r="AG57">
            <v>2.9390862944162435</v>
          </cell>
          <cell r="AH57">
            <v>269</v>
          </cell>
          <cell r="AI57">
            <v>222</v>
          </cell>
          <cell r="AJ57">
            <v>82.527881040892197</v>
          </cell>
          <cell r="AK57">
            <v>197</v>
          </cell>
          <cell r="AL57">
            <v>73.234200743494426</v>
          </cell>
          <cell r="AM57">
            <v>41</v>
          </cell>
          <cell r="AN57">
            <v>18.468468468468469</v>
          </cell>
        </row>
        <row r="58">
          <cell r="A58">
            <v>2009</v>
          </cell>
          <cell r="B58" t="str">
            <v>RAM LE BIGNON</v>
          </cell>
          <cell r="C58">
            <v>200200104</v>
          </cell>
          <cell r="D58" t="str">
            <v>Pascale GOBIN</v>
          </cell>
          <cell r="E58" t="str">
            <v>02 51 83 45 12</v>
          </cell>
          <cell r="F58">
            <v>469</v>
          </cell>
          <cell r="G58">
            <v>156</v>
          </cell>
          <cell r="H58">
            <v>58</v>
          </cell>
          <cell r="I58">
            <v>136</v>
          </cell>
          <cell r="J58">
            <v>177</v>
          </cell>
          <cell r="K58">
            <v>486</v>
          </cell>
          <cell r="L58">
            <v>147</v>
          </cell>
          <cell r="M58">
            <v>171</v>
          </cell>
          <cell r="N58">
            <v>168</v>
          </cell>
          <cell r="O58">
            <v>351</v>
          </cell>
          <cell r="P58">
            <v>74.840085287846478</v>
          </cell>
          <cell r="Q58">
            <v>21</v>
          </cell>
          <cell r="R58">
            <v>4.4776119402985071</v>
          </cell>
          <cell r="S58">
            <v>50</v>
          </cell>
          <cell r="T58">
            <v>10.660980810234541</v>
          </cell>
          <cell r="U58">
            <v>8</v>
          </cell>
          <cell r="V58">
            <v>274</v>
          </cell>
          <cell r="W58">
            <v>0</v>
          </cell>
          <cell r="X58">
            <v>444</v>
          </cell>
          <cell r="Y58">
            <v>313</v>
          </cell>
          <cell r="Z58">
            <v>66.737739872068232</v>
          </cell>
          <cell r="AA58">
            <v>80</v>
          </cell>
          <cell r="AB58">
            <v>90</v>
          </cell>
          <cell r="AC58">
            <v>123</v>
          </cell>
          <cell r="AD58">
            <v>65</v>
          </cell>
          <cell r="AE58">
            <v>58</v>
          </cell>
          <cell r="AF58">
            <v>33</v>
          </cell>
          <cell r="AG58">
            <v>3.441860465116279</v>
          </cell>
          <cell r="AH58">
            <v>170</v>
          </cell>
          <cell r="AI58">
            <v>147</v>
          </cell>
          <cell r="AJ58">
            <v>86.470588235294116</v>
          </cell>
          <cell r="AK58">
            <v>129</v>
          </cell>
          <cell r="AL58">
            <v>75.882352941176464</v>
          </cell>
          <cell r="AM58">
            <v>27</v>
          </cell>
          <cell r="AN58">
            <v>18.367346938775512</v>
          </cell>
        </row>
        <row r="59">
          <cell r="A59">
            <v>2009</v>
          </cell>
          <cell r="B59" t="str">
            <v>RAM SIVOM D'HERBAUGES</v>
          </cell>
          <cell r="C59">
            <v>200200666</v>
          </cell>
          <cell r="D59" t="str">
            <v>Pascale GOBIN</v>
          </cell>
          <cell r="E59" t="str">
            <v>02 51 83 45 12</v>
          </cell>
          <cell r="F59">
            <v>456</v>
          </cell>
          <cell r="G59">
            <v>153</v>
          </cell>
          <cell r="H59">
            <v>61</v>
          </cell>
          <cell r="I59">
            <v>147</v>
          </cell>
          <cell r="J59">
            <v>156</v>
          </cell>
          <cell r="K59">
            <v>461</v>
          </cell>
          <cell r="L59">
            <v>147</v>
          </cell>
          <cell r="M59">
            <v>154</v>
          </cell>
          <cell r="N59">
            <v>160</v>
          </cell>
          <cell r="O59">
            <v>332</v>
          </cell>
          <cell r="P59">
            <v>72.807017543859658</v>
          </cell>
          <cell r="Q59">
            <v>19</v>
          </cell>
          <cell r="R59">
            <v>4.1666666666666661</v>
          </cell>
          <cell r="S59">
            <v>53</v>
          </cell>
          <cell r="T59">
            <v>11.62280701754386</v>
          </cell>
          <cell r="U59">
            <v>6</v>
          </cell>
          <cell r="V59">
            <v>225</v>
          </cell>
          <cell r="W59">
            <v>0</v>
          </cell>
          <cell r="X59">
            <v>468</v>
          </cell>
          <cell r="Y59">
            <v>253</v>
          </cell>
          <cell r="Z59">
            <v>55.482456140350877</v>
          </cell>
          <cell r="AA59">
            <v>58</v>
          </cell>
          <cell r="AB59">
            <v>97</v>
          </cell>
          <cell r="AC59">
            <v>100</v>
          </cell>
          <cell r="AD59">
            <v>67</v>
          </cell>
          <cell r="AE59">
            <v>42</v>
          </cell>
          <cell r="AF59">
            <v>50</v>
          </cell>
          <cell r="AG59">
            <v>3.1621621621621623</v>
          </cell>
          <cell r="AH59">
            <v>178</v>
          </cell>
          <cell r="AI59">
            <v>162</v>
          </cell>
          <cell r="AJ59">
            <v>91.011235955056179</v>
          </cell>
          <cell r="AK59">
            <v>148</v>
          </cell>
          <cell r="AL59">
            <v>83.146067415730343</v>
          </cell>
          <cell r="AM59">
            <v>36</v>
          </cell>
          <cell r="AN59">
            <v>22.222222222222221</v>
          </cell>
        </row>
        <row r="60">
          <cell r="A60">
            <v>2009</v>
          </cell>
          <cell r="B60" t="str">
            <v>RAM SIVOM DU CANTON DE LIGNE</v>
          </cell>
          <cell r="C60">
            <v>200200675</v>
          </cell>
          <cell r="D60" t="str">
            <v>Aline FOURNIER</v>
          </cell>
          <cell r="E60" t="str">
            <v>02 51 83 45 20</v>
          </cell>
          <cell r="F60">
            <v>643</v>
          </cell>
          <cell r="G60">
            <v>204</v>
          </cell>
          <cell r="H60">
            <v>76</v>
          </cell>
          <cell r="I60">
            <v>209</v>
          </cell>
          <cell r="J60">
            <v>230</v>
          </cell>
          <cell r="K60">
            <v>647</v>
          </cell>
          <cell r="L60">
            <v>228</v>
          </cell>
          <cell r="M60">
            <v>199</v>
          </cell>
          <cell r="N60">
            <v>220</v>
          </cell>
          <cell r="O60">
            <v>429</v>
          </cell>
          <cell r="P60">
            <v>66.718506998444795</v>
          </cell>
          <cell r="Q60">
            <v>33</v>
          </cell>
          <cell r="R60">
            <v>5.132192846034215</v>
          </cell>
          <cell r="S60">
            <v>90</v>
          </cell>
          <cell r="T60">
            <v>13.996889580093313</v>
          </cell>
          <cell r="U60">
            <v>5</v>
          </cell>
          <cell r="V60">
            <v>335</v>
          </cell>
          <cell r="W60">
            <v>0</v>
          </cell>
          <cell r="X60">
            <v>602</v>
          </cell>
          <cell r="Y60">
            <v>380</v>
          </cell>
          <cell r="Z60">
            <v>59.097978227060658</v>
          </cell>
          <cell r="AA60">
            <v>102</v>
          </cell>
          <cell r="AB60">
            <v>116</v>
          </cell>
          <cell r="AC60">
            <v>156</v>
          </cell>
          <cell r="AD60">
            <v>99</v>
          </cell>
          <cell r="AE60">
            <v>66</v>
          </cell>
          <cell r="AF60">
            <v>63</v>
          </cell>
          <cell r="AG60">
            <v>3.6265060240963853</v>
          </cell>
          <cell r="AH60">
            <v>225</v>
          </cell>
          <cell r="AI60">
            <v>188</v>
          </cell>
          <cell r="AJ60">
            <v>83.555555555555557</v>
          </cell>
          <cell r="AK60">
            <v>166</v>
          </cell>
          <cell r="AL60">
            <v>73.777777777777771</v>
          </cell>
          <cell r="AM60">
            <v>26</v>
          </cell>
          <cell r="AN60">
            <v>13.829787234042554</v>
          </cell>
        </row>
        <row r="61">
          <cell r="A61">
            <v>2009</v>
          </cell>
          <cell r="B61" t="str">
            <v>RAM SIVOM INDRE / ST-HERBLAIN</v>
          </cell>
          <cell r="C61">
            <v>200300177</v>
          </cell>
          <cell r="D61" t="str">
            <v>Cédric BERNIER</v>
          </cell>
          <cell r="E61" t="str">
            <v>02 51 83 45 19</v>
          </cell>
          <cell r="F61">
            <v>1865</v>
          </cell>
          <cell r="G61">
            <v>638</v>
          </cell>
          <cell r="H61">
            <v>283</v>
          </cell>
          <cell r="I61">
            <v>628</v>
          </cell>
          <cell r="J61">
            <v>599</v>
          </cell>
          <cell r="K61">
            <v>1643</v>
          </cell>
          <cell r="L61">
            <v>557</v>
          </cell>
          <cell r="M61">
            <v>560</v>
          </cell>
          <cell r="N61">
            <v>526</v>
          </cell>
          <cell r="O61">
            <v>977</v>
          </cell>
          <cell r="P61">
            <v>52.386058981233241</v>
          </cell>
          <cell r="Q61">
            <v>426</v>
          </cell>
          <cell r="R61">
            <v>22.841823056300267</v>
          </cell>
          <cell r="S61">
            <v>235</v>
          </cell>
          <cell r="T61">
            <v>12.600536193029491</v>
          </cell>
          <cell r="U61">
            <v>24</v>
          </cell>
          <cell r="V61">
            <v>495</v>
          </cell>
          <cell r="W61">
            <v>0</v>
          </cell>
          <cell r="X61">
            <v>886</v>
          </cell>
          <cell r="Y61">
            <v>559</v>
          </cell>
          <cell r="Z61">
            <v>29.97319034852547</v>
          </cell>
          <cell r="AA61">
            <v>147</v>
          </cell>
          <cell r="AB61">
            <v>200</v>
          </cell>
          <cell r="AC61">
            <v>186</v>
          </cell>
          <cell r="AD61">
            <v>80</v>
          </cell>
          <cell r="AE61">
            <v>78</v>
          </cell>
          <cell r="AF61">
            <v>56</v>
          </cell>
          <cell r="AG61">
            <v>2.8488745980707395</v>
          </cell>
          <cell r="AH61">
            <v>504</v>
          </cell>
          <cell r="AI61">
            <v>352</v>
          </cell>
          <cell r="AJ61">
            <v>69.841269841269835</v>
          </cell>
          <cell r="AK61">
            <v>311</v>
          </cell>
          <cell r="AL61">
            <v>61.706349206349209</v>
          </cell>
          <cell r="AM61">
            <v>71</v>
          </cell>
          <cell r="AN61">
            <v>20.170454545454543</v>
          </cell>
        </row>
        <row r="62">
          <cell r="A62">
            <v>2009</v>
          </cell>
          <cell r="B62" t="str">
            <v>RAM SIVU 7 COMMUNES</v>
          </cell>
          <cell r="C62">
            <v>200500101</v>
          </cell>
          <cell r="D62" t="str">
            <v>Carole BELLEC-LEGRAND</v>
          </cell>
          <cell r="E62" t="str">
            <v>02 72 64 46 06</v>
          </cell>
          <cell r="F62">
            <v>949</v>
          </cell>
          <cell r="G62">
            <v>315</v>
          </cell>
          <cell r="H62">
            <v>126</v>
          </cell>
          <cell r="I62">
            <v>317</v>
          </cell>
          <cell r="J62">
            <v>317</v>
          </cell>
          <cell r="K62">
            <v>883</v>
          </cell>
          <cell r="L62">
            <v>298</v>
          </cell>
          <cell r="M62">
            <v>310</v>
          </cell>
          <cell r="N62">
            <v>275</v>
          </cell>
          <cell r="O62">
            <v>648</v>
          </cell>
          <cell r="P62">
            <v>68.282402528977869</v>
          </cell>
          <cell r="Q62">
            <v>44</v>
          </cell>
          <cell r="R62">
            <v>4.6364594309799791</v>
          </cell>
          <cell r="S62">
            <v>124</v>
          </cell>
          <cell r="T62">
            <v>13.066385669125394</v>
          </cell>
          <cell r="U62">
            <v>11</v>
          </cell>
          <cell r="V62">
            <v>498</v>
          </cell>
          <cell r="W62">
            <v>0</v>
          </cell>
          <cell r="X62">
            <v>777</v>
          </cell>
          <cell r="Y62">
            <v>583</v>
          </cell>
          <cell r="Z62">
            <v>61.433087460484728</v>
          </cell>
          <cell r="AA62">
            <v>138</v>
          </cell>
          <cell r="AB62">
            <v>220</v>
          </cell>
          <cell r="AC62">
            <v>219</v>
          </cell>
          <cell r="AD62">
            <v>111</v>
          </cell>
          <cell r="AE62">
            <v>72</v>
          </cell>
          <cell r="AF62">
            <v>63</v>
          </cell>
          <cell r="AG62">
            <v>3.1585365853658538</v>
          </cell>
          <cell r="AH62">
            <v>342</v>
          </cell>
          <cell r="AI62">
            <v>277</v>
          </cell>
          <cell r="AJ62">
            <v>80.994152046783626</v>
          </cell>
          <cell r="AK62">
            <v>246</v>
          </cell>
          <cell r="AL62">
            <v>71.929824561403507</v>
          </cell>
          <cell r="AM62">
            <v>47</v>
          </cell>
          <cell r="AN62">
            <v>16.967509025270758</v>
          </cell>
        </row>
        <row r="63">
          <cell r="A63">
            <v>2009</v>
          </cell>
          <cell r="B63" t="str">
            <v>RAM ST-MALO / ST-JOACHIM / BESNE</v>
          </cell>
          <cell r="C63">
            <v>200901368</v>
          </cell>
          <cell r="D63" t="str">
            <v>Jacques MALLARD</v>
          </cell>
          <cell r="E63" t="str">
            <v>02 51 83 33 87</v>
          </cell>
          <cell r="F63">
            <v>424</v>
          </cell>
          <cell r="G63">
            <v>139</v>
          </cell>
          <cell r="H63">
            <v>52</v>
          </cell>
          <cell r="I63">
            <v>131</v>
          </cell>
          <cell r="J63">
            <v>154</v>
          </cell>
          <cell r="K63">
            <v>412</v>
          </cell>
          <cell r="L63">
            <v>135</v>
          </cell>
          <cell r="M63">
            <v>135</v>
          </cell>
          <cell r="N63">
            <v>142</v>
          </cell>
          <cell r="O63">
            <v>254</v>
          </cell>
          <cell r="P63">
            <v>59.905660377358494</v>
          </cell>
          <cell r="Q63">
            <v>24</v>
          </cell>
          <cell r="R63">
            <v>5.6603773584905666</v>
          </cell>
          <cell r="S63">
            <v>93</v>
          </cell>
          <cell r="T63">
            <v>21.933962264150946</v>
          </cell>
          <cell r="U63">
            <v>1</v>
          </cell>
          <cell r="V63">
            <v>161</v>
          </cell>
          <cell r="W63">
            <v>0</v>
          </cell>
          <cell r="X63">
            <v>287</v>
          </cell>
          <cell r="Y63">
            <v>180</v>
          </cell>
          <cell r="Z63">
            <v>42.452830188679243</v>
          </cell>
          <cell r="AA63">
            <v>49</v>
          </cell>
          <cell r="AB63">
            <v>61</v>
          </cell>
          <cell r="AC63">
            <v>75</v>
          </cell>
          <cell r="AD63">
            <v>43</v>
          </cell>
          <cell r="AE63">
            <v>29</v>
          </cell>
          <cell r="AF63">
            <v>16</v>
          </cell>
          <cell r="AG63">
            <v>3.1195652173913042</v>
          </cell>
          <cell r="AH63">
            <v>119</v>
          </cell>
          <cell r="AI63">
            <v>100</v>
          </cell>
          <cell r="AJ63">
            <v>84.033613445378151</v>
          </cell>
          <cell r="AK63">
            <v>92</v>
          </cell>
          <cell r="AL63">
            <v>77.310924369747909</v>
          </cell>
          <cell r="AM63">
            <v>7</v>
          </cell>
          <cell r="AN63">
            <v>7</v>
          </cell>
        </row>
        <row r="64">
          <cell r="A64">
            <v>2009</v>
          </cell>
          <cell r="B64" t="str">
            <v>RAM ST-MARS DU DESERT / PETIT MARS</v>
          </cell>
          <cell r="C64">
            <v>200400076</v>
          </cell>
          <cell r="D64" t="str">
            <v>Cédric BERNIER</v>
          </cell>
          <cell r="E64" t="str">
            <v>02 51 83 45 19</v>
          </cell>
          <cell r="F64">
            <v>444</v>
          </cell>
          <cell r="G64">
            <v>128</v>
          </cell>
          <cell r="H64">
            <v>35</v>
          </cell>
          <cell r="I64">
            <v>157</v>
          </cell>
          <cell r="J64">
            <v>159</v>
          </cell>
          <cell r="K64">
            <v>505</v>
          </cell>
          <cell r="L64">
            <v>158</v>
          </cell>
          <cell r="M64">
            <v>150</v>
          </cell>
          <cell r="N64">
            <v>197</v>
          </cell>
          <cell r="O64">
            <v>314</v>
          </cell>
          <cell r="P64">
            <v>70.72072072072072</v>
          </cell>
          <cell r="Q64">
            <v>20</v>
          </cell>
          <cell r="R64">
            <v>4.5045045045045047</v>
          </cell>
          <cell r="S64">
            <v>59</v>
          </cell>
          <cell r="T64">
            <v>13.288288288288289</v>
          </cell>
          <cell r="U64">
            <v>3</v>
          </cell>
          <cell r="V64">
            <v>243</v>
          </cell>
          <cell r="W64">
            <v>0</v>
          </cell>
          <cell r="X64">
            <v>440</v>
          </cell>
          <cell r="Y64">
            <v>279</v>
          </cell>
          <cell r="Z64">
            <v>62.837837837837839</v>
          </cell>
          <cell r="AA64">
            <v>63</v>
          </cell>
          <cell r="AB64">
            <v>93</v>
          </cell>
          <cell r="AC64">
            <v>123</v>
          </cell>
          <cell r="AD64">
            <v>58</v>
          </cell>
          <cell r="AE64">
            <v>43</v>
          </cell>
          <cell r="AF64">
            <v>47</v>
          </cell>
          <cell r="AG64">
            <v>3.2116788321167884</v>
          </cell>
          <cell r="AH64">
            <v>185</v>
          </cell>
          <cell r="AI64">
            <v>158</v>
          </cell>
          <cell r="AJ64">
            <v>85.405405405405403</v>
          </cell>
          <cell r="AK64">
            <v>137</v>
          </cell>
          <cell r="AL64">
            <v>74.054054054054049</v>
          </cell>
          <cell r="AM64">
            <v>28</v>
          </cell>
          <cell r="AN64">
            <v>17.721518987341771</v>
          </cell>
        </row>
        <row r="65">
          <cell r="A65">
            <v>2009</v>
          </cell>
          <cell r="B65" t="str">
            <v>RAM THOUARE SUR LOIRE / MAUVES</v>
          </cell>
          <cell r="C65">
            <v>200200672</v>
          </cell>
          <cell r="D65" t="str">
            <v>Aline FOURNIER</v>
          </cell>
          <cell r="E65" t="str">
            <v>02 51 83 45 20</v>
          </cell>
          <cell r="F65">
            <v>378</v>
          </cell>
          <cell r="G65">
            <v>104</v>
          </cell>
          <cell r="H65">
            <v>40</v>
          </cell>
          <cell r="I65">
            <v>132</v>
          </cell>
          <cell r="J65">
            <v>142</v>
          </cell>
          <cell r="K65">
            <v>423</v>
          </cell>
          <cell r="L65">
            <v>128</v>
          </cell>
          <cell r="M65">
            <v>146</v>
          </cell>
          <cell r="N65">
            <v>149</v>
          </cell>
          <cell r="O65">
            <v>241</v>
          </cell>
          <cell r="P65">
            <v>63.756613756613753</v>
          </cell>
          <cell r="Q65">
            <v>19</v>
          </cell>
          <cell r="R65">
            <v>5.0264550264550261</v>
          </cell>
          <cell r="S65">
            <v>62</v>
          </cell>
          <cell r="T65">
            <v>16.402116402116402</v>
          </cell>
          <cell r="U65">
            <v>5</v>
          </cell>
          <cell r="V65">
            <v>178</v>
          </cell>
          <cell r="W65">
            <v>0</v>
          </cell>
          <cell r="X65">
            <v>271</v>
          </cell>
          <cell r="Y65">
            <v>199</v>
          </cell>
          <cell r="Z65">
            <v>52.645502645502653</v>
          </cell>
          <cell r="AA65">
            <v>53</v>
          </cell>
          <cell r="AB65">
            <v>69</v>
          </cell>
          <cell r="AC65">
            <v>79</v>
          </cell>
          <cell r="AD65">
            <v>33</v>
          </cell>
          <cell r="AE65">
            <v>27</v>
          </cell>
          <cell r="AF65">
            <v>19</v>
          </cell>
          <cell r="AG65">
            <v>3.1149425287356323</v>
          </cell>
          <cell r="AH65">
            <v>122</v>
          </cell>
          <cell r="AI65">
            <v>90</v>
          </cell>
          <cell r="AJ65">
            <v>73.770491803278688</v>
          </cell>
          <cell r="AK65">
            <v>87</v>
          </cell>
          <cell r="AL65">
            <v>71.311475409836063</v>
          </cell>
          <cell r="AM65">
            <v>17</v>
          </cell>
          <cell r="AN65">
            <v>18.888888888888889</v>
          </cell>
        </row>
        <row r="66">
          <cell r="A66">
            <v>2009</v>
          </cell>
          <cell r="B66" t="str">
            <v>RAM1 CC PONTCHATEAU ST GILDAS</v>
          </cell>
          <cell r="C66">
            <v>200400001</v>
          </cell>
          <cell r="D66" t="str">
            <v>Catherine CAILLAULT</v>
          </cell>
          <cell r="E66" t="str">
            <v>02 51 83 45 21</v>
          </cell>
          <cell r="F66">
            <v>726</v>
          </cell>
          <cell r="G66">
            <v>245</v>
          </cell>
          <cell r="H66">
            <v>107</v>
          </cell>
          <cell r="I66">
            <v>232</v>
          </cell>
          <cell r="J66">
            <v>249</v>
          </cell>
          <cell r="K66">
            <v>692</v>
          </cell>
          <cell r="L66">
            <v>229</v>
          </cell>
          <cell r="M66">
            <v>246</v>
          </cell>
          <cell r="N66">
            <v>217</v>
          </cell>
          <cell r="O66">
            <v>418</v>
          </cell>
          <cell r="P66">
            <v>57.575757575757578</v>
          </cell>
          <cell r="Q66">
            <v>56</v>
          </cell>
          <cell r="R66">
            <v>7.7134986225895315</v>
          </cell>
          <cell r="S66">
            <v>130</v>
          </cell>
          <cell r="T66">
            <v>17.906336088154269</v>
          </cell>
          <cell r="U66">
            <v>2</v>
          </cell>
          <cell r="V66">
            <v>302</v>
          </cell>
          <cell r="W66">
            <v>0</v>
          </cell>
          <cell r="X66">
            <v>461</v>
          </cell>
          <cell r="Y66">
            <v>336</v>
          </cell>
          <cell r="Z66">
            <v>46.280991735537192</v>
          </cell>
          <cell r="AA66">
            <v>102</v>
          </cell>
          <cell r="AB66">
            <v>104</v>
          </cell>
          <cell r="AC66">
            <v>126</v>
          </cell>
          <cell r="AD66">
            <v>71</v>
          </cell>
          <cell r="AE66">
            <v>57</v>
          </cell>
          <cell r="AF66">
            <v>52</v>
          </cell>
          <cell r="AG66">
            <v>3.2464788732394365</v>
          </cell>
          <cell r="AH66">
            <v>210</v>
          </cell>
          <cell r="AI66">
            <v>154</v>
          </cell>
          <cell r="AJ66">
            <v>73.333333333333329</v>
          </cell>
          <cell r="AK66">
            <v>142</v>
          </cell>
          <cell r="AL66">
            <v>67.61904761904762</v>
          </cell>
          <cell r="AM66">
            <v>15</v>
          </cell>
          <cell r="AN66">
            <v>9.7402597402597415</v>
          </cell>
          <cell r="AR66" t="str">
            <v xml:space="preserve"> </v>
          </cell>
        </row>
        <row r="67">
          <cell r="A67">
            <v>2009</v>
          </cell>
          <cell r="B67" t="str">
            <v>RAM2 CC PONTCHATEAU ST GILDAS</v>
          </cell>
          <cell r="C67">
            <v>200600092</v>
          </cell>
          <cell r="D67" t="str">
            <v>Catherine CAILLAULT</v>
          </cell>
          <cell r="E67" t="str">
            <v>02 51 83 45 21</v>
          </cell>
          <cell r="F67">
            <v>854</v>
          </cell>
          <cell r="G67">
            <v>264</v>
          </cell>
          <cell r="H67">
            <v>118</v>
          </cell>
          <cell r="I67">
            <v>291</v>
          </cell>
          <cell r="J67">
            <v>299</v>
          </cell>
          <cell r="K67">
            <v>817</v>
          </cell>
          <cell r="L67">
            <v>265</v>
          </cell>
          <cell r="M67">
            <v>288</v>
          </cell>
          <cell r="N67">
            <v>264</v>
          </cell>
          <cell r="O67">
            <v>541</v>
          </cell>
          <cell r="P67">
            <v>63.348946135831383</v>
          </cell>
          <cell r="Q67">
            <v>64</v>
          </cell>
          <cell r="R67">
            <v>7.4941451990632322</v>
          </cell>
          <cell r="S67">
            <v>145</v>
          </cell>
          <cell r="T67">
            <v>16.978922716627633</v>
          </cell>
          <cell r="U67">
            <v>1</v>
          </cell>
          <cell r="V67">
            <v>381</v>
          </cell>
          <cell r="W67">
            <v>0</v>
          </cell>
          <cell r="X67">
            <v>543</v>
          </cell>
          <cell r="Y67">
            <v>407</v>
          </cell>
          <cell r="Z67">
            <v>47.658079625292736</v>
          </cell>
          <cell r="AA67">
            <v>118</v>
          </cell>
          <cell r="AB67">
            <v>160</v>
          </cell>
          <cell r="AC67">
            <v>142</v>
          </cell>
          <cell r="AD67">
            <v>88</v>
          </cell>
          <cell r="AE67">
            <v>56</v>
          </cell>
          <cell r="AF67">
            <v>52</v>
          </cell>
          <cell r="AG67">
            <v>3.0335195530726256</v>
          </cell>
          <cell r="AH67">
            <v>245</v>
          </cell>
          <cell r="AI67">
            <v>204</v>
          </cell>
          <cell r="AJ67">
            <v>83.265306122448976</v>
          </cell>
          <cell r="AK67">
            <v>179</v>
          </cell>
          <cell r="AL67">
            <v>73.061224489795919</v>
          </cell>
          <cell r="AM67">
            <v>26</v>
          </cell>
          <cell r="AN67">
            <v>12.745098039215685</v>
          </cell>
        </row>
        <row r="68">
          <cell r="A68">
            <v>2009</v>
          </cell>
          <cell r="B68" t="str">
            <v>RIPAME CC PAYS  REDON / GUEMENE</v>
          </cell>
          <cell r="C68">
            <v>200801524</v>
          </cell>
          <cell r="D68" t="str">
            <v>Stéphane ROSE</v>
          </cell>
          <cell r="E68" t="str">
            <v>02 51 83 45 13</v>
          </cell>
          <cell r="F68">
            <v>539</v>
          </cell>
          <cell r="G68">
            <v>204</v>
          </cell>
          <cell r="H68">
            <v>79</v>
          </cell>
          <cell r="I68">
            <v>156</v>
          </cell>
          <cell r="J68">
            <v>179</v>
          </cell>
          <cell r="K68">
            <v>578</v>
          </cell>
          <cell r="L68">
            <v>193</v>
          </cell>
          <cell r="M68">
            <v>194</v>
          </cell>
          <cell r="N68">
            <v>191</v>
          </cell>
          <cell r="O68">
            <v>255</v>
          </cell>
          <cell r="P68">
            <v>47.309833024118738</v>
          </cell>
          <cell r="Q68">
            <v>79</v>
          </cell>
          <cell r="R68">
            <v>14.656771799628942</v>
          </cell>
          <cell r="S68">
            <v>104</v>
          </cell>
          <cell r="T68">
            <v>19.294990723562151</v>
          </cell>
          <cell r="U68">
            <v>3</v>
          </cell>
          <cell r="V68">
            <v>186</v>
          </cell>
          <cell r="W68">
            <v>0</v>
          </cell>
          <cell r="X68">
            <v>323</v>
          </cell>
          <cell r="Y68">
            <v>225</v>
          </cell>
          <cell r="Z68">
            <v>41.74397031539889</v>
          </cell>
          <cell r="AA68">
            <v>79</v>
          </cell>
          <cell r="AB68">
            <v>71</v>
          </cell>
          <cell r="AC68">
            <v>78</v>
          </cell>
          <cell r="AD68">
            <v>60</v>
          </cell>
          <cell r="AE68">
            <v>47</v>
          </cell>
          <cell r="AF68">
            <v>32</v>
          </cell>
          <cell r="AG68">
            <v>3.23</v>
          </cell>
          <cell r="AH68">
            <v>180</v>
          </cell>
          <cell r="AI68">
            <v>116</v>
          </cell>
          <cell r="AJ68">
            <v>64.444444444444443</v>
          </cell>
          <cell r="AK68">
            <v>100</v>
          </cell>
          <cell r="AL68">
            <v>55.555555555555557</v>
          </cell>
          <cell r="AM68">
            <v>16</v>
          </cell>
          <cell r="AN68">
            <v>13.793103448275861</v>
          </cell>
        </row>
        <row r="69">
          <cell r="A69">
            <v>2009</v>
          </cell>
          <cell r="B69" t="str">
            <v>RIPAME CC PAYS  REDON / ST-NICOLAS</v>
          </cell>
          <cell r="C69">
            <v>200702147</v>
          </cell>
          <cell r="D69" t="str">
            <v>Stéphane ROSE</v>
          </cell>
          <cell r="E69" t="str">
            <v>02 51 83 45 13</v>
          </cell>
          <cell r="F69">
            <v>310</v>
          </cell>
          <cell r="G69">
            <v>110</v>
          </cell>
          <cell r="H69">
            <v>42</v>
          </cell>
          <cell r="I69">
            <v>89</v>
          </cell>
          <cell r="J69">
            <v>111</v>
          </cell>
          <cell r="K69">
            <v>302</v>
          </cell>
          <cell r="L69">
            <v>98</v>
          </cell>
          <cell r="M69">
            <v>108</v>
          </cell>
          <cell r="N69">
            <v>96</v>
          </cell>
          <cell r="O69">
            <v>165</v>
          </cell>
          <cell r="P69">
            <v>53.225806451612897</v>
          </cell>
          <cell r="Q69">
            <v>43</v>
          </cell>
          <cell r="R69">
            <v>13.870967741935484</v>
          </cell>
          <cell r="S69">
            <v>40</v>
          </cell>
          <cell r="T69">
            <v>12.903225806451612</v>
          </cell>
          <cell r="U69">
            <v>3</v>
          </cell>
          <cell r="V69">
            <v>113</v>
          </cell>
          <cell r="W69">
            <v>0</v>
          </cell>
          <cell r="X69">
            <v>170</v>
          </cell>
          <cell r="Y69">
            <v>129</v>
          </cell>
          <cell r="Z69">
            <v>41.612903225806456</v>
          </cell>
          <cell r="AA69">
            <v>30</v>
          </cell>
          <cell r="AB69">
            <v>44</v>
          </cell>
          <cell r="AC69">
            <v>49</v>
          </cell>
          <cell r="AD69">
            <v>24</v>
          </cell>
          <cell r="AE69">
            <v>18</v>
          </cell>
          <cell r="AF69">
            <v>10</v>
          </cell>
          <cell r="AG69">
            <v>3.1481481481481484</v>
          </cell>
          <cell r="AH69">
            <v>85</v>
          </cell>
          <cell r="AI69">
            <v>66</v>
          </cell>
          <cell r="AJ69">
            <v>77.64705882352942</v>
          </cell>
          <cell r="AK69">
            <v>54</v>
          </cell>
          <cell r="AL69">
            <v>63.529411764705877</v>
          </cell>
          <cell r="AM69">
            <v>6</v>
          </cell>
          <cell r="AN69">
            <v>9.0909090909090917</v>
          </cell>
        </row>
        <row r="70">
          <cell r="A70">
            <v>2010</v>
          </cell>
          <cell r="B70" t="str">
            <v>RAM 1 CC SUD ESTUAIRE</v>
          </cell>
          <cell r="C70">
            <v>200200661</v>
          </cell>
          <cell r="D70" t="str">
            <v>Ghislaine HERY PIVAUT</v>
          </cell>
          <cell r="E70" t="str">
            <v>02 51 83 45 18</v>
          </cell>
          <cell r="F70">
            <v>808</v>
          </cell>
          <cell r="G70">
            <v>266</v>
          </cell>
          <cell r="H70">
            <v>106</v>
          </cell>
          <cell r="I70">
            <v>277</v>
          </cell>
          <cell r="J70">
            <v>265</v>
          </cell>
          <cell r="K70">
            <v>820</v>
          </cell>
          <cell r="L70">
            <v>268</v>
          </cell>
          <cell r="M70">
            <v>273</v>
          </cell>
          <cell r="N70">
            <v>279</v>
          </cell>
          <cell r="O70">
            <v>509</v>
          </cell>
          <cell r="P70" t="str">
            <v>63,0</v>
          </cell>
          <cell r="Q70">
            <v>101</v>
          </cell>
          <cell r="R70" t="str">
            <v>12,5</v>
          </cell>
          <cell r="S70">
            <v>124</v>
          </cell>
          <cell r="T70" t="str">
            <v>15,3</v>
          </cell>
          <cell r="U70">
            <v>5</v>
          </cell>
          <cell r="V70">
            <v>327</v>
          </cell>
          <cell r="W70">
            <v>0</v>
          </cell>
          <cell r="X70">
            <v>490</v>
          </cell>
          <cell r="Y70">
            <v>360</v>
          </cell>
          <cell r="Z70" t="str">
            <v>44,6</v>
          </cell>
          <cell r="AA70">
            <v>108</v>
          </cell>
          <cell r="AB70">
            <v>123</v>
          </cell>
          <cell r="AC70">
            <v>127</v>
          </cell>
          <cell r="AD70">
            <v>75</v>
          </cell>
          <cell r="AE70">
            <v>43</v>
          </cell>
          <cell r="AF70">
            <v>42</v>
          </cell>
          <cell r="AG70" t="str">
            <v>3,2</v>
          </cell>
          <cell r="AH70">
            <v>219</v>
          </cell>
          <cell r="AI70">
            <v>184</v>
          </cell>
          <cell r="AJ70" t="str">
            <v>84,0</v>
          </cell>
          <cell r="AK70">
            <v>154</v>
          </cell>
          <cell r="AL70" t="str">
            <v>70,3</v>
          </cell>
          <cell r="AM70">
            <v>38</v>
          </cell>
          <cell r="AN70" t="str">
            <v>20,7</v>
          </cell>
          <cell r="AO70">
            <v>1</v>
          </cell>
          <cell r="AP70">
            <v>219</v>
          </cell>
          <cell r="AQ70">
            <v>67</v>
          </cell>
          <cell r="AR70" t="str">
            <v xml:space="preserve"> </v>
          </cell>
        </row>
        <row r="71">
          <cell r="A71">
            <v>2010</v>
          </cell>
          <cell r="B71" t="str">
            <v>RAM 2 CC SUD ESTUAIRE</v>
          </cell>
          <cell r="C71">
            <v>200600568</v>
          </cell>
          <cell r="D71" t="str">
            <v>Ghislaine HERY PIVAUT</v>
          </cell>
          <cell r="E71" t="str">
            <v>02 51 83 45 18</v>
          </cell>
          <cell r="F71">
            <v>289</v>
          </cell>
          <cell r="G71">
            <v>90</v>
          </cell>
          <cell r="H71">
            <v>27</v>
          </cell>
          <cell r="I71">
            <v>101</v>
          </cell>
          <cell r="J71">
            <v>98</v>
          </cell>
          <cell r="K71">
            <v>251</v>
          </cell>
          <cell r="L71">
            <v>96</v>
          </cell>
          <cell r="M71">
            <v>80</v>
          </cell>
          <cell r="N71">
            <v>75</v>
          </cell>
          <cell r="O71">
            <v>186</v>
          </cell>
          <cell r="P71" t="str">
            <v>64,4</v>
          </cell>
          <cell r="Q71">
            <v>17</v>
          </cell>
          <cell r="R71" t="str">
            <v>5,9</v>
          </cell>
          <cell r="S71">
            <v>50</v>
          </cell>
          <cell r="T71" t="str">
            <v>17,3</v>
          </cell>
          <cell r="U71">
            <v>2</v>
          </cell>
          <cell r="V71">
            <v>128</v>
          </cell>
          <cell r="W71">
            <v>0</v>
          </cell>
          <cell r="X71">
            <v>181</v>
          </cell>
          <cell r="Y71">
            <v>141</v>
          </cell>
          <cell r="Z71" t="str">
            <v>48,8</v>
          </cell>
          <cell r="AA71">
            <v>38</v>
          </cell>
          <cell r="AB71">
            <v>62</v>
          </cell>
          <cell r="AC71">
            <v>53</v>
          </cell>
          <cell r="AD71">
            <v>25</v>
          </cell>
          <cell r="AE71">
            <v>18</v>
          </cell>
          <cell r="AF71">
            <v>9</v>
          </cell>
          <cell r="AG71" t="str">
            <v>2,8</v>
          </cell>
          <cell r="AH71">
            <v>91</v>
          </cell>
          <cell r="AI71">
            <v>69</v>
          </cell>
          <cell r="AJ71" t="str">
            <v>75,8</v>
          </cell>
          <cell r="AK71">
            <v>64</v>
          </cell>
          <cell r="AL71" t="str">
            <v>70,3</v>
          </cell>
          <cell r="AM71">
            <v>10</v>
          </cell>
          <cell r="AN71" t="str">
            <v>14,5</v>
          </cell>
          <cell r="AO71" t="str">
            <v>0,5</v>
          </cell>
          <cell r="AP71">
            <v>182</v>
          </cell>
          <cell r="AQ71">
            <v>66</v>
          </cell>
        </row>
        <row r="72">
          <cell r="A72">
            <v>2010</v>
          </cell>
          <cell r="B72" t="str">
            <v>RAM CANTON DE RIAILLE</v>
          </cell>
          <cell r="C72">
            <v>200701531</v>
          </cell>
          <cell r="D72" t="str">
            <v>Aline FOURNIER</v>
          </cell>
          <cell r="E72" t="str">
            <v>02 51 83 45 20</v>
          </cell>
          <cell r="F72">
            <v>449</v>
          </cell>
          <cell r="G72">
            <v>153</v>
          </cell>
          <cell r="H72">
            <v>66</v>
          </cell>
          <cell r="I72">
            <v>152</v>
          </cell>
          <cell r="J72">
            <v>144</v>
          </cell>
          <cell r="K72">
            <v>423</v>
          </cell>
          <cell r="L72">
            <v>146</v>
          </cell>
          <cell r="M72">
            <v>139</v>
          </cell>
          <cell r="N72">
            <v>138</v>
          </cell>
          <cell r="O72">
            <v>275</v>
          </cell>
          <cell r="P72" t="str">
            <v>61,2</v>
          </cell>
          <cell r="Q72">
            <v>34</v>
          </cell>
          <cell r="R72" t="str">
            <v>7,6</v>
          </cell>
          <cell r="S72">
            <v>67</v>
          </cell>
          <cell r="T72" t="str">
            <v>14,9</v>
          </cell>
          <cell r="U72">
            <v>1</v>
          </cell>
          <cell r="V72">
            <v>214</v>
          </cell>
          <cell r="W72">
            <v>0</v>
          </cell>
          <cell r="X72">
            <v>367</v>
          </cell>
          <cell r="Y72">
            <v>250</v>
          </cell>
          <cell r="Z72" t="str">
            <v>55,7</v>
          </cell>
          <cell r="AA72">
            <v>74</v>
          </cell>
          <cell r="AB72">
            <v>100</v>
          </cell>
          <cell r="AC72">
            <v>82</v>
          </cell>
          <cell r="AD72">
            <v>78</v>
          </cell>
          <cell r="AE72">
            <v>52</v>
          </cell>
          <cell r="AF72">
            <v>38</v>
          </cell>
          <cell r="AG72" t="str">
            <v>3,5</v>
          </cell>
          <cell r="AH72">
            <v>138</v>
          </cell>
          <cell r="AI72">
            <v>120</v>
          </cell>
          <cell r="AJ72" t="str">
            <v>87,0</v>
          </cell>
          <cell r="AK72">
            <v>105</v>
          </cell>
          <cell r="AL72" t="str">
            <v>76,1</v>
          </cell>
          <cell r="AM72">
            <v>26</v>
          </cell>
          <cell r="AN72" t="str">
            <v>21,7</v>
          </cell>
          <cell r="AO72" t="str">
            <v>0,8</v>
          </cell>
          <cell r="AP72">
            <v>173</v>
          </cell>
          <cell r="AQ72">
            <v>56</v>
          </cell>
        </row>
        <row r="73">
          <cell r="A73">
            <v>2010</v>
          </cell>
          <cell r="B73" t="str">
            <v>RAM CC CASTELBRIANTAIS</v>
          </cell>
          <cell r="C73">
            <v>200200681</v>
          </cell>
          <cell r="D73" t="str">
            <v>Aurélie MONFORT</v>
          </cell>
          <cell r="E73" t="str">
            <v>02 72 64 46 32</v>
          </cell>
          <cell r="F73">
            <v>1203</v>
          </cell>
          <cell r="G73">
            <v>393</v>
          </cell>
          <cell r="H73">
            <v>162</v>
          </cell>
          <cell r="I73">
            <v>400</v>
          </cell>
          <cell r="J73">
            <v>410</v>
          </cell>
          <cell r="K73">
            <v>1223</v>
          </cell>
          <cell r="L73">
            <v>396</v>
          </cell>
          <cell r="M73">
            <v>429</v>
          </cell>
          <cell r="N73">
            <v>398</v>
          </cell>
          <cell r="O73">
            <v>631</v>
          </cell>
          <cell r="P73" t="str">
            <v>52,5</v>
          </cell>
          <cell r="Q73">
            <v>240</v>
          </cell>
          <cell r="R73" t="str">
            <v>20,0</v>
          </cell>
          <cell r="S73">
            <v>146</v>
          </cell>
          <cell r="T73" t="str">
            <v>12,1</v>
          </cell>
          <cell r="U73">
            <v>7</v>
          </cell>
          <cell r="V73">
            <v>470</v>
          </cell>
          <cell r="W73">
            <v>0</v>
          </cell>
          <cell r="X73">
            <v>956</v>
          </cell>
          <cell r="Y73">
            <v>542</v>
          </cell>
          <cell r="Z73" t="str">
            <v>45,1</v>
          </cell>
          <cell r="AA73">
            <v>150</v>
          </cell>
          <cell r="AB73">
            <v>210</v>
          </cell>
          <cell r="AC73">
            <v>181</v>
          </cell>
          <cell r="AD73">
            <v>144</v>
          </cell>
          <cell r="AE73">
            <v>147</v>
          </cell>
          <cell r="AF73">
            <v>107</v>
          </cell>
          <cell r="AG73" t="str">
            <v>3,4</v>
          </cell>
          <cell r="AH73">
            <v>372</v>
          </cell>
          <cell r="AI73">
            <v>315</v>
          </cell>
          <cell r="AJ73" t="str">
            <v>84,7</v>
          </cell>
          <cell r="AK73">
            <v>279</v>
          </cell>
          <cell r="AL73" t="str">
            <v>75,0</v>
          </cell>
          <cell r="AM73">
            <v>66</v>
          </cell>
          <cell r="AN73" t="str">
            <v>21,0</v>
          </cell>
          <cell r="AO73">
            <v>2</v>
          </cell>
          <cell r="AP73">
            <v>186</v>
          </cell>
          <cell r="AQ73">
            <v>164</v>
          </cell>
        </row>
        <row r="74">
          <cell r="A74">
            <v>2010</v>
          </cell>
          <cell r="B74" t="str">
            <v>RAM CC CŒUR ESTUAIRE</v>
          </cell>
          <cell r="C74">
            <v>200300157</v>
          </cell>
          <cell r="D74" t="str">
            <v>Anne MONNIER</v>
          </cell>
          <cell r="E74" t="str">
            <v>02 51 83 45 17</v>
          </cell>
          <cell r="F74">
            <v>444</v>
          </cell>
          <cell r="G74">
            <v>145</v>
          </cell>
          <cell r="H74">
            <v>53</v>
          </cell>
          <cell r="I74">
            <v>141</v>
          </cell>
          <cell r="J74">
            <v>158</v>
          </cell>
          <cell r="K74">
            <v>500</v>
          </cell>
          <cell r="L74">
            <v>159</v>
          </cell>
          <cell r="M74">
            <v>168</v>
          </cell>
          <cell r="N74">
            <v>173</v>
          </cell>
          <cell r="O74">
            <v>307</v>
          </cell>
          <cell r="P74" t="str">
            <v>69,1</v>
          </cell>
          <cell r="Q74">
            <v>33</v>
          </cell>
          <cell r="R74" t="str">
            <v>7,4</v>
          </cell>
          <cell r="S74">
            <v>63</v>
          </cell>
          <cell r="T74" t="str">
            <v>14,2</v>
          </cell>
          <cell r="U74">
            <v>9</v>
          </cell>
          <cell r="V74">
            <v>216</v>
          </cell>
          <cell r="W74">
            <v>0</v>
          </cell>
          <cell r="X74">
            <v>405</v>
          </cell>
          <cell r="Y74">
            <v>244</v>
          </cell>
          <cell r="Z74" t="str">
            <v>55,0</v>
          </cell>
          <cell r="AA74">
            <v>69</v>
          </cell>
          <cell r="AB74">
            <v>99</v>
          </cell>
          <cell r="AC74">
            <v>75</v>
          </cell>
          <cell r="AD74">
            <v>67</v>
          </cell>
          <cell r="AE74">
            <v>37</v>
          </cell>
          <cell r="AF74">
            <v>44</v>
          </cell>
          <cell r="AG74" t="str">
            <v>3,3</v>
          </cell>
          <cell r="AH74">
            <v>159</v>
          </cell>
          <cell r="AI74">
            <v>135</v>
          </cell>
          <cell r="AJ74" t="str">
            <v>84,9</v>
          </cell>
          <cell r="AK74">
            <v>123</v>
          </cell>
          <cell r="AL74" t="str">
            <v>77,4</v>
          </cell>
          <cell r="AM74">
            <v>24</v>
          </cell>
          <cell r="AN74" t="str">
            <v>17,8</v>
          </cell>
          <cell r="AO74" t="str">
            <v>0,8</v>
          </cell>
          <cell r="AP74">
            <v>199</v>
          </cell>
          <cell r="AQ74">
            <v>81</v>
          </cell>
        </row>
        <row r="75">
          <cell r="A75">
            <v>2010</v>
          </cell>
          <cell r="B75" t="str">
            <v>RAM CC DE VALLET</v>
          </cell>
          <cell r="C75">
            <v>200200674</v>
          </cell>
          <cell r="D75" t="str">
            <v>Carole BELLEC-LEGRAND</v>
          </cell>
          <cell r="E75" t="str">
            <v>02 72 64 46 06</v>
          </cell>
          <cell r="F75">
            <v>1027</v>
          </cell>
          <cell r="G75">
            <v>337</v>
          </cell>
          <cell r="H75">
            <v>141</v>
          </cell>
          <cell r="I75">
            <v>310</v>
          </cell>
          <cell r="J75">
            <v>380</v>
          </cell>
          <cell r="K75">
            <v>989</v>
          </cell>
          <cell r="L75">
            <v>301</v>
          </cell>
          <cell r="M75">
            <v>355</v>
          </cell>
          <cell r="N75">
            <v>333</v>
          </cell>
          <cell r="O75">
            <v>700</v>
          </cell>
          <cell r="P75" t="str">
            <v>68,2</v>
          </cell>
          <cell r="Q75">
            <v>43</v>
          </cell>
          <cell r="R75" t="str">
            <v>4,2</v>
          </cell>
          <cell r="S75">
            <v>117</v>
          </cell>
          <cell r="T75" t="str">
            <v>11,4</v>
          </cell>
          <cell r="U75">
            <v>12</v>
          </cell>
          <cell r="V75">
            <v>525</v>
          </cell>
          <cell r="W75">
            <v>1</v>
          </cell>
          <cell r="X75">
            <v>825</v>
          </cell>
          <cell r="Y75">
            <v>603</v>
          </cell>
          <cell r="Z75" t="str">
            <v>58,7</v>
          </cell>
          <cell r="AA75">
            <v>156</v>
          </cell>
          <cell r="AB75">
            <v>222</v>
          </cell>
          <cell r="AC75">
            <v>205</v>
          </cell>
          <cell r="AD75">
            <v>120</v>
          </cell>
          <cell r="AE75">
            <v>89</v>
          </cell>
          <cell r="AF75">
            <v>71</v>
          </cell>
          <cell r="AG75" t="str">
            <v>3,1</v>
          </cell>
          <cell r="AH75">
            <v>349</v>
          </cell>
          <cell r="AI75">
            <v>300</v>
          </cell>
          <cell r="AJ75" t="str">
            <v>86,0</v>
          </cell>
          <cell r="AK75">
            <v>267</v>
          </cell>
          <cell r="AL75" t="str">
            <v>76,5</v>
          </cell>
          <cell r="AM75">
            <v>45</v>
          </cell>
          <cell r="AN75" t="str">
            <v>15,0</v>
          </cell>
          <cell r="AO75">
            <v>1</v>
          </cell>
          <cell r="AP75">
            <v>349</v>
          </cell>
          <cell r="AQ75">
            <v>171</v>
          </cell>
        </row>
        <row r="76">
          <cell r="A76">
            <v>2010</v>
          </cell>
          <cell r="B76" t="str">
            <v>RAM CC LOIRE DIVATTE</v>
          </cell>
          <cell r="C76">
            <v>200200650</v>
          </cell>
          <cell r="D76" t="str">
            <v>Jocelyne MOREAU</v>
          </cell>
          <cell r="E76" t="str">
            <v>02 51 83 45 15</v>
          </cell>
          <cell r="F76">
            <v>1086</v>
          </cell>
          <cell r="G76">
            <v>345</v>
          </cell>
          <cell r="H76">
            <v>152</v>
          </cell>
          <cell r="I76">
            <v>356</v>
          </cell>
          <cell r="J76">
            <v>385</v>
          </cell>
          <cell r="K76">
            <v>1079</v>
          </cell>
          <cell r="L76">
            <v>350</v>
          </cell>
          <cell r="M76">
            <v>359</v>
          </cell>
          <cell r="N76">
            <v>370</v>
          </cell>
          <cell r="O76">
            <v>743</v>
          </cell>
          <cell r="P76" t="str">
            <v>68,4</v>
          </cell>
          <cell r="Q76">
            <v>57</v>
          </cell>
          <cell r="R76" t="str">
            <v>5,2</v>
          </cell>
          <cell r="S76">
            <v>120</v>
          </cell>
          <cell r="T76" t="str">
            <v>11,0</v>
          </cell>
          <cell r="U76">
            <v>6</v>
          </cell>
          <cell r="V76">
            <v>582</v>
          </cell>
          <cell r="W76">
            <v>0</v>
          </cell>
          <cell r="X76">
            <v>989</v>
          </cell>
          <cell r="Y76">
            <v>665</v>
          </cell>
          <cell r="Z76" t="str">
            <v>61,2</v>
          </cell>
          <cell r="AA76">
            <v>183</v>
          </cell>
          <cell r="AB76">
            <v>236</v>
          </cell>
          <cell r="AC76">
            <v>262</v>
          </cell>
          <cell r="AD76">
            <v>135</v>
          </cell>
          <cell r="AE76">
            <v>111</v>
          </cell>
          <cell r="AF76">
            <v>88</v>
          </cell>
          <cell r="AG76" t="str">
            <v>3,4</v>
          </cell>
          <cell r="AH76">
            <v>362</v>
          </cell>
          <cell r="AI76">
            <v>323</v>
          </cell>
          <cell r="AJ76" t="str">
            <v>89,2</v>
          </cell>
          <cell r="AK76">
            <v>293</v>
          </cell>
          <cell r="AL76" t="str">
            <v>80,9</v>
          </cell>
          <cell r="AM76">
            <v>57</v>
          </cell>
          <cell r="AN76" t="str">
            <v>17,6</v>
          </cell>
          <cell r="AO76">
            <v>1</v>
          </cell>
          <cell r="AP76">
            <v>362</v>
          </cell>
          <cell r="AQ76">
            <v>180</v>
          </cell>
        </row>
        <row r="77">
          <cell r="A77">
            <v>2010</v>
          </cell>
          <cell r="B77" t="str">
            <v>RAM CC LOIRE SILLON</v>
          </cell>
          <cell r="C77">
            <v>200701961</v>
          </cell>
          <cell r="D77" t="str">
            <v>Anne MONNIER</v>
          </cell>
          <cell r="E77" t="str">
            <v>02 51 83 45 17</v>
          </cell>
          <cell r="F77">
            <v>1174</v>
          </cell>
          <cell r="G77">
            <v>370</v>
          </cell>
          <cell r="H77">
            <v>155</v>
          </cell>
          <cell r="I77">
            <v>417</v>
          </cell>
          <cell r="J77">
            <v>387</v>
          </cell>
          <cell r="K77">
            <v>1207</v>
          </cell>
          <cell r="L77">
            <v>362</v>
          </cell>
          <cell r="M77">
            <v>422</v>
          </cell>
          <cell r="N77">
            <v>423</v>
          </cell>
          <cell r="O77">
            <v>826</v>
          </cell>
          <cell r="P77" t="str">
            <v>70,4</v>
          </cell>
          <cell r="Q77">
            <v>64</v>
          </cell>
          <cell r="R77" t="str">
            <v>5,5</v>
          </cell>
          <cell r="S77">
            <v>156</v>
          </cell>
          <cell r="T77" t="str">
            <v>13,3</v>
          </cell>
          <cell r="U77">
            <v>9</v>
          </cell>
          <cell r="V77">
            <v>634</v>
          </cell>
          <cell r="W77">
            <v>0</v>
          </cell>
          <cell r="X77">
            <v>1086</v>
          </cell>
          <cell r="Y77">
            <v>710</v>
          </cell>
          <cell r="Z77" t="str">
            <v>60,5</v>
          </cell>
          <cell r="AA77">
            <v>207</v>
          </cell>
          <cell r="AB77">
            <v>265</v>
          </cell>
          <cell r="AC77">
            <v>234</v>
          </cell>
          <cell r="AD77">
            <v>157</v>
          </cell>
          <cell r="AE77">
            <v>136</v>
          </cell>
          <cell r="AF77">
            <v>107</v>
          </cell>
          <cell r="AG77" t="str">
            <v>3,2</v>
          </cell>
          <cell r="AH77">
            <v>426</v>
          </cell>
          <cell r="AI77">
            <v>381</v>
          </cell>
          <cell r="AJ77" t="str">
            <v>89,4</v>
          </cell>
          <cell r="AK77">
            <v>340</v>
          </cell>
          <cell r="AL77" t="str">
            <v>79,8</v>
          </cell>
          <cell r="AM77">
            <v>47</v>
          </cell>
          <cell r="AN77" t="str">
            <v>12,3</v>
          </cell>
          <cell r="AO77" t="str">
            <v>1,75</v>
          </cell>
          <cell r="AP77">
            <v>243</v>
          </cell>
          <cell r="AQ77">
            <v>193</v>
          </cell>
        </row>
        <row r="78">
          <cell r="A78">
            <v>2010</v>
          </cell>
          <cell r="B78" t="str">
            <v>RAM CC PAYS DE RETZ  NORD</v>
          </cell>
          <cell r="C78">
            <v>201100460</v>
          </cell>
          <cell r="D78" t="str">
            <v>Ghislaine HERY PIVAUT</v>
          </cell>
          <cell r="E78" t="str">
            <v>02 51 83 45 18</v>
          </cell>
          <cell r="F78">
            <v>360</v>
          </cell>
          <cell r="G78">
            <v>106</v>
          </cell>
          <cell r="H78">
            <v>36</v>
          </cell>
          <cell r="I78">
            <v>136</v>
          </cell>
          <cell r="J78">
            <v>118</v>
          </cell>
          <cell r="K78">
            <v>320</v>
          </cell>
          <cell r="L78">
            <v>92</v>
          </cell>
          <cell r="M78">
            <v>125</v>
          </cell>
          <cell r="N78">
            <v>103</v>
          </cell>
          <cell r="O78">
            <v>256</v>
          </cell>
          <cell r="P78" t="str">
            <v>71,1</v>
          </cell>
          <cell r="Q78">
            <v>20</v>
          </cell>
          <cell r="R78" t="str">
            <v>5,6</v>
          </cell>
          <cell r="S78">
            <v>38</v>
          </cell>
          <cell r="T78" t="str">
            <v>10,6</v>
          </cell>
          <cell r="U78">
            <v>2</v>
          </cell>
          <cell r="V78">
            <v>190</v>
          </cell>
          <cell r="W78">
            <v>0</v>
          </cell>
          <cell r="X78">
            <v>257</v>
          </cell>
          <cell r="Y78">
            <v>219</v>
          </cell>
          <cell r="Z78" t="str">
            <v>60,8</v>
          </cell>
          <cell r="AA78">
            <v>58</v>
          </cell>
          <cell r="AB78">
            <v>88</v>
          </cell>
          <cell r="AC78">
            <v>77</v>
          </cell>
          <cell r="AD78">
            <v>30</v>
          </cell>
          <cell r="AE78">
            <v>33</v>
          </cell>
          <cell r="AF78">
            <v>20</v>
          </cell>
          <cell r="AG78" t="str">
            <v>3,6</v>
          </cell>
          <cell r="AH78">
            <v>107</v>
          </cell>
          <cell r="AI78">
            <v>80</v>
          </cell>
          <cell r="AJ78" t="str">
            <v>74,8</v>
          </cell>
          <cell r="AK78">
            <v>72</v>
          </cell>
          <cell r="AL78" t="str">
            <v>67,3</v>
          </cell>
          <cell r="AM78">
            <v>14</v>
          </cell>
          <cell r="AN78" t="str">
            <v>17,5</v>
          </cell>
          <cell r="AO78" t="str">
            <v>0,57</v>
          </cell>
          <cell r="AP78">
            <v>188</v>
          </cell>
          <cell r="AQ78">
            <v>48</v>
          </cell>
        </row>
        <row r="79">
          <cell r="A79">
            <v>2010</v>
          </cell>
          <cell r="B79" t="str">
            <v>RAM CC PAYS DE RETZ  SUD</v>
          </cell>
          <cell r="C79">
            <v>201100461</v>
          </cell>
          <cell r="D79" t="str">
            <v>Ghislaine HERY PIVAUT</v>
          </cell>
          <cell r="E79" t="str">
            <v>02 51 83 45 18</v>
          </cell>
          <cell r="F79">
            <v>515</v>
          </cell>
          <cell r="G79">
            <v>173</v>
          </cell>
          <cell r="H79">
            <v>69</v>
          </cell>
          <cell r="I79">
            <v>158</v>
          </cell>
          <cell r="J79">
            <v>184</v>
          </cell>
          <cell r="K79">
            <v>527</v>
          </cell>
          <cell r="L79">
            <v>161</v>
          </cell>
          <cell r="M79">
            <v>197</v>
          </cell>
          <cell r="N79">
            <v>169</v>
          </cell>
          <cell r="O79">
            <v>363</v>
          </cell>
          <cell r="P79" t="str">
            <v>70,5</v>
          </cell>
          <cell r="Q79">
            <v>31</v>
          </cell>
          <cell r="R79" t="str">
            <v>6,0</v>
          </cell>
          <cell r="S79">
            <v>55</v>
          </cell>
          <cell r="T79" t="str">
            <v>10,7</v>
          </cell>
          <cell r="U79">
            <v>3</v>
          </cell>
          <cell r="V79">
            <v>267</v>
          </cell>
          <cell r="W79">
            <v>0</v>
          </cell>
          <cell r="X79">
            <v>416</v>
          </cell>
          <cell r="Y79">
            <v>294</v>
          </cell>
          <cell r="Z79" t="str">
            <v>57,1</v>
          </cell>
          <cell r="AA79">
            <v>74</v>
          </cell>
          <cell r="AB79">
            <v>122</v>
          </cell>
          <cell r="AC79">
            <v>110</v>
          </cell>
          <cell r="AD79">
            <v>48</v>
          </cell>
          <cell r="AE79">
            <v>41</v>
          </cell>
          <cell r="AF79">
            <v>34</v>
          </cell>
          <cell r="AG79" t="str">
            <v>3,0</v>
          </cell>
          <cell r="AH79">
            <v>184</v>
          </cell>
          <cell r="AI79">
            <v>156</v>
          </cell>
          <cell r="AJ79" t="str">
            <v>84,8</v>
          </cell>
          <cell r="AK79">
            <v>139</v>
          </cell>
          <cell r="AL79" t="str">
            <v>75,5</v>
          </cell>
          <cell r="AM79">
            <v>21</v>
          </cell>
          <cell r="AN79" t="str">
            <v>13,5</v>
          </cell>
          <cell r="AO79">
            <v>1</v>
          </cell>
          <cell r="AP79">
            <v>184</v>
          </cell>
          <cell r="AQ79">
            <v>89</v>
          </cell>
        </row>
        <row r="80">
          <cell r="A80">
            <v>2010</v>
          </cell>
          <cell r="B80" t="str">
            <v>RAM CC PORNIC / ARTHON EN RETZ</v>
          </cell>
          <cell r="C80">
            <v>201200276</v>
          </cell>
          <cell r="D80" t="str">
            <v>Ghislaine HERY PIVAUT</v>
          </cell>
          <cell r="E80" t="str">
            <v>02 51 83 45 18</v>
          </cell>
          <cell r="F80">
            <v>402</v>
          </cell>
          <cell r="G80">
            <v>119</v>
          </cell>
          <cell r="H80">
            <v>53</v>
          </cell>
          <cell r="I80">
            <v>140</v>
          </cell>
          <cell r="J80">
            <v>143</v>
          </cell>
          <cell r="K80">
            <v>421</v>
          </cell>
          <cell r="L80">
            <v>143</v>
          </cell>
          <cell r="M80">
            <v>137</v>
          </cell>
          <cell r="N80">
            <v>141</v>
          </cell>
          <cell r="O80">
            <v>255</v>
          </cell>
          <cell r="P80" t="str">
            <v>63,4</v>
          </cell>
          <cell r="Q80">
            <v>24</v>
          </cell>
          <cell r="R80" t="str">
            <v>6,0</v>
          </cell>
          <cell r="S80">
            <v>66</v>
          </cell>
          <cell r="T80" t="str">
            <v>16,4</v>
          </cell>
          <cell r="U80">
            <v>2</v>
          </cell>
          <cell r="V80">
            <v>199</v>
          </cell>
          <cell r="W80">
            <v>0</v>
          </cell>
          <cell r="X80">
            <v>287</v>
          </cell>
          <cell r="Y80">
            <v>221</v>
          </cell>
          <cell r="Z80" t="str">
            <v>55,0</v>
          </cell>
          <cell r="AA80">
            <v>65</v>
          </cell>
          <cell r="AB80">
            <v>80</v>
          </cell>
          <cell r="AC80">
            <v>78</v>
          </cell>
          <cell r="AD80">
            <v>39</v>
          </cell>
          <cell r="AE80">
            <v>22</v>
          </cell>
          <cell r="AF80">
            <v>26</v>
          </cell>
          <cell r="AG80" t="str">
            <v>3,0</v>
          </cell>
          <cell r="AH80">
            <v>130</v>
          </cell>
          <cell r="AI80">
            <v>100</v>
          </cell>
          <cell r="AJ80" t="str">
            <v>76,9</v>
          </cell>
          <cell r="AK80">
            <v>96</v>
          </cell>
          <cell r="AL80" t="str">
            <v>73,8</v>
          </cell>
          <cell r="AM80">
            <v>14</v>
          </cell>
          <cell r="AN80" t="str">
            <v>14,0</v>
          </cell>
          <cell r="AO80" t="str">
            <v>0,86</v>
          </cell>
          <cell r="AP80">
            <v>151</v>
          </cell>
          <cell r="AQ80">
            <v>72</v>
          </cell>
        </row>
        <row r="81">
          <cell r="A81">
            <v>2010</v>
          </cell>
          <cell r="B81" t="str">
            <v>RAM CC PORNIC / PORNIC</v>
          </cell>
          <cell r="C81">
            <v>201200226</v>
          </cell>
          <cell r="D81" t="str">
            <v>Ghislaine HERY PIVAUT</v>
          </cell>
          <cell r="E81" t="str">
            <v>02 51 83 45 18</v>
          </cell>
          <cell r="F81">
            <v>308</v>
          </cell>
          <cell r="G81">
            <v>106</v>
          </cell>
          <cell r="H81">
            <v>45</v>
          </cell>
          <cell r="I81">
            <v>115</v>
          </cell>
          <cell r="J81">
            <v>87</v>
          </cell>
          <cell r="K81">
            <v>389</v>
          </cell>
          <cell r="L81">
            <v>124</v>
          </cell>
          <cell r="M81">
            <v>118</v>
          </cell>
          <cell r="N81">
            <v>147</v>
          </cell>
          <cell r="O81">
            <v>186</v>
          </cell>
          <cell r="P81" t="str">
            <v>60,4</v>
          </cell>
          <cell r="Q81">
            <v>42</v>
          </cell>
          <cell r="R81" t="str">
            <v>13,6</v>
          </cell>
          <cell r="S81">
            <v>45</v>
          </cell>
          <cell r="T81" t="str">
            <v>14,6</v>
          </cell>
          <cell r="U81">
            <v>4</v>
          </cell>
          <cell r="V81">
            <v>124</v>
          </cell>
          <cell r="W81">
            <v>0</v>
          </cell>
          <cell r="X81">
            <v>246</v>
          </cell>
          <cell r="Y81">
            <v>140</v>
          </cell>
          <cell r="Z81" t="str">
            <v>45,5</v>
          </cell>
          <cell r="AA81">
            <v>35</v>
          </cell>
          <cell r="AB81">
            <v>64</v>
          </cell>
          <cell r="AC81">
            <v>38</v>
          </cell>
          <cell r="AD81">
            <v>29</v>
          </cell>
          <cell r="AE81">
            <v>25</v>
          </cell>
          <cell r="AF81">
            <v>17</v>
          </cell>
          <cell r="AG81" t="str">
            <v>3,2</v>
          </cell>
          <cell r="AH81">
            <v>115</v>
          </cell>
          <cell r="AI81">
            <v>89</v>
          </cell>
          <cell r="AJ81" t="str">
            <v>77,4</v>
          </cell>
          <cell r="AK81">
            <v>76</v>
          </cell>
          <cell r="AL81" t="str">
            <v>66,1</v>
          </cell>
          <cell r="AM81">
            <v>25</v>
          </cell>
          <cell r="AN81" t="str">
            <v>28,1</v>
          </cell>
          <cell r="AO81" t="str">
            <v>0,9</v>
          </cell>
          <cell r="AP81">
            <v>128</v>
          </cell>
          <cell r="AQ81">
            <v>52</v>
          </cell>
        </row>
        <row r="82">
          <cell r="A82">
            <v>2010</v>
          </cell>
          <cell r="B82" t="str">
            <v>RAM CC PORNIC / ST-MICHEL CHEF CHEF</v>
          </cell>
          <cell r="C82">
            <v>201200227</v>
          </cell>
          <cell r="D82" t="str">
            <v>Ghislaine HERY PIVAUT</v>
          </cell>
          <cell r="E82" t="str">
            <v>02 51 83 45 18</v>
          </cell>
          <cell r="F82">
            <v>273</v>
          </cell>
          <cell r="G82">
            <v>95</v>
          </cell>
          <cell r="H82">
            <v>46</v>
          </cell>
          <cell r="I82">
            <v>98</v>
          </cell>
          <cell r="J82">
            <v>80</v>
          </cell>
          <cell r="K82">
            <v>288</v>
          </cell>
          <cell r="L82">
            <v>90</v>
          </cell>
          <cell r="M82">
            <v>104</v>
          </cell>
          <cell r="N82">
            <v>94</v>
          </cell>
          <cell r="O82">
            <v>176</v>
          </cell>
          <cell r="P82" t="str">
            <v>64,5</v>
          </cell>
          <cell r="Q82">
            <v>30</v>
          </cell>
          <cell r="R82" t="str">
            <v>11,0</v>
          </cell>
          <cell r="S82">
            <v>36</v>
          </cell>
          <cell r="T82" t="str">
            <v>13,2</v>
          </cell>
          <cell r="U82">
            <v>1</v>
          </cell>
          <cell r="V82">
            <v>119</v>
          </cell>
          <cell r="W82">
            <v>0</v>
          </cell>
          <cell r="X82">
            <v>190</v>
          </cell>
          <cell r="Y82">
            <v>135</v>
          </cell>
          <cell r="Z82" t="str">
            <v>49,5</v>
          </cell>
          <cell r="AA82">
            <v>49</v>
          </cell>
          <cell r="AB82">
            <v>51</v>
          </cell>
          <cell r="AC82">
            <v>41</v>
          </cell>
          <cell r="AD82">
            <v>29</v>
          </cell>
          <cell r="AE82">
            <v>19</v>
          </cell>
          <cell r="AF82">
            <v>24</v>
          </cell>
          <cell r="AG82" t="str">
            <v>3,4</v>
          </cell>
          <cell r="AH82">
            <v>85</v>
          </cell>
          <cell r="AI82">
            <v>70</v>
          </cell>
          <cell r="AJ82" t="str">
            <v>82,4</v>
          </cell>
          <cell r="AK82">
            <v>56</v>
          </cell>
          <cell r="AL82" t="str">
            <v>65,9</v>
          </cell>
          <cell r="AM82">
            <v>13</v>
          </cell>
          <cell r="AN82" t="str">
            <v>18,6</v>
          </cell>
          <cell r="AO82" t="str">
            <v>0,8</v>
          </cell>
          <cell r="AP82">
            <v>106</v>
          </cell>
          <cell r="AQ82">
            <v>34</v>
          </cell>
        </row>
        <row r="83">
          <cell r="A83">
            <v>2010</v>
          </cell>
          <cell r="B83" t="str">
            <v>RAM CC REGION DE NOZAY</v>
          </cell>
          <cell r="C83" t="str">
            <v>.</v>
          </cell>
          <cell r="D83" t="str">
            <v>Aurélie MONFORT</v>
          </cell>
          <cell r="E83" t="str">
            <v>02 72 64 46 32</v>
          </cell>
          <cell r="F83">
            <v>799</v>
          </cell>
          <cell r="G83">
            <v>234</v>
          </cell>
          <cell r="H83">
            <v>94</v>
          </cell>
          <cell r="I83">
            <v>269</v>
          </cell>
          <cell r="J83">
            <v>296</v>
          </cell>
          <cell r="K83">
            <v>761</v>
          </cell>
          <cell r="L83">
            <v>249</v>
          </cell>
          <cell r="M83">
            <v>289</v>
          </cell>
          <cell r="N83">
            <v>223</v>
          </cell>
          <cell r="O83">
            <v>505</v>
          </cell>
          <cell r="P83" t="str">
            <v>63,2</v>
          </cell>
          <cell r="Q83">
            <v>81</v>
          </cell>
          <cell r="R83" t="str">
            <v>10,1</v>
          </cell>
          <cell r="S83">
            <v>98</v>
          </cell>
          <cell r="T83" t="str">
            <v>12,3</v>
          </cell>
          <cell r="U83">
            <v>13</v>
          </cell>
          <cell r="V83">
            <v>382</v>
          </cell>
          <cell r="W83">
            <v>0</v>
          </cell>
          <cell r="X83">
            <v>685</v>
          </cell>
          <cell r="Y83">
            <v>452</v>
          </cell>
          <cell r="Z83" t="str">
            <v>56,6</v>
          </cell>
          <cell r="AA83">
            <v>105</v>
          </cell>
          <cell r="AB83">
            <v>187</v>
          </cell>
          <cell r="AC83">
            <v>162</v>
          </cell>
          <cell r="AD83">
            <v>100</v>
          </cell>
          <cell r="AE83">
            <v>91</v>
          </cell>
          <cell r="AF83">
            <v>57</v>
          </cell>
          <cell r="AG83" t="str">
            <v>3,5</v>
          </cell>
          <cell r="AH83">
            <v>257</v>
          </cell>
          <cell r="AI83">
            <v>225</v>
          </cell>
          <cell r="AJ83" t="str">
            <v>87,5</v>
          </cell>
          <cell r="AK83">
            <v>194</v>
          </cell>
          <cell r="AL83" t="str">
            <v>75,5</v>
          </cell>
          <cell r="AM83">
            <v>28</v>
          </cell>
          <cell r="AN83" t="str">
            <v>12,4</v>
          </cell>
          <cell r="AO83" t="str">
            <v>1,5</v>
          </cell>
          <cell r="AP83">
            <v>171</v>
          </cell>
          <cell r="AQ83">
            <v>122</v>
          </cell>
        </row>
        <row r="84">
          <cell r="A84">
            <v>2010</v>
          </cell>
          <cell r="B84" t="str">
            <v>RAM CC SECTEUR DE DERVAL</v>
          </cell>
          <cell r="C84">
            <v>200400020</v>
          </cell>
          <cell r="D84" t="str">
            <v>Aurélie MONFORT</v>
          </cell>
          <cell r="E84" t="str">
            <v>02 72 64 46 32</v>
          </cell>
          <cell r="F84">
            <v>530</v>
          </cell>
          <cell r="G84">
            <v>164</v>
          </cell>
          <cell r="H84">
            <v>54</v>
          </cell>
          <cell r="I84">
            <v>182</v>
          </cell>
          <cell r="J84">
            <v>184</v>
          </cell>
          <cell r="K84">
            <v>500</v>
          </cell>
          <cell r="L84">
            <v>168</v>
          </cell>
          <cell r="M84">
            <v>158</v>
          </cell>
          <cell r="N84">
            <v>174</v>
          </cell>
          <cell r="O84">
            <v>305</v>
          </cell>
          <cell r="P84" t="str">
            <v>57,5</v>
          </cell>
          <cell r="Q84">
            <v>62</v>
          </cell>
          <cell r="R84" t="str">
            <v>11,7</v>
          </cell>
          <cell r="S84">
            <v>94</v>
          </cell>
          <cell r="T84" t="str">
            <v>17,7</v>
          </cell>
          <cell r="U84">
            <v>1</v>
          </cell>
          <cell r="V84">
            <v>229</v>
          </cell>
          <cell r="W84">
            <v>0</v>
          </cell>
          <cell r="X84">
            <v>377</v>
          </cell>
          <cell r="Y84">
            <v>264</v>
          </cell>
          <cell r="Z84" t="str">
            <v>49,8</v>
          </cell>
          <cell r="AA84">
            <v>72</v>
          </cell>
          <cell r="AB84">
            <v>114</v>
          </cell>
          <cell r="AC84">
            <v>84</v>
          </cell>
          <cell r="AD84">
            <v>59</v>
          </cell>
          <cell r="AE84">
            <v>47</v>
          </cell>
          <cell r="AF84">
            <v>43</v>
          </cell>
          <cell r="AG84" t="str">
            <v>3,3</v>
          </cell>
          <cell r="AH84">
            <v>165</v>
          </cell>
          <cell r="AI84">
            <v>133</v>
          </cell>
          <cell r="AJ84" t="str">
            <v>80,6</v>
          </cell>
          <cell r="AK84">
            <v>113</v>
          </cell>
          <cell r="AL84" t="str">
            <v>68,5</v>
          </cell>
          <cell r="AM84">
            <v>16</v>
          </cell>
          <cell r="AN84" t="str">
            <v>12,0</v>
          </cell>
          <cell r="AO84" t="str">
            <v>0,71</v>
          </cell>
          <cell r="AP84">
            <v>232</v>
          </cell>
          <cell r="AQ84">
            <v>83</v>
          </cell>
        </row>
        <row r="85">
          <cell r="A85">
            <v>2010</v>
          </cell>
          <cell r="B85" t="str">
            <v>RAM CC SEVRE MAINE</v>
          </cell>
          <cell r="C85">
            <v>200400059</v>
          </cell>
          <cell r="D85" t="str">
            <v>Jocelyne MOREAU</v>
          </cell>
          <cell r="E85" t="str">
            <v>02 51 83 45 15</v>
          </cell>
          <cell r="F85">
            <v>500</v>
          </cell>
          <cell r="G85">
            <v>157</v>
          </cell>
          <cell r="H85">
            <v>63</v>
          </cell>
          <cell r="I85">
            <v>170</v>
          </cell>
          <cell r="J85">
            <v>173</v>
          </cell>
          <cell r="K85">
            <v>524</v>
          </cell>
          <cell r="L85">
            <v>164</v>
          </cell>
          <cell r="M85">
            <v>183</v>
          </cell>
          <cell r="N85">
            <v>177</v>
          </cell>
          <cell r="O85">
            <v>360</v>
          </cell>
          <cell r="P85" t="str">
            <v>72,0</v>
          </cell>
          <cell r="Q85">
            <v>27</v>
          </cell>
          <cell r="R85" t="str">
            <v>5,4</v>
          </cell>
          <cell r="S85">
            <v>46</v>
          </cell>
          <cell r="T85" t="str">
            <v>9,2</v>
          </cell>
          <cell r="U85">
            <v>5</v>
          </cell>
          <cell r="V85">
            <v>271</v>
          </cell>
          <cell r="W85">
            <v>2</v>
          </cell>
          <cell r="X85">
            <v>489</v>
          </cell>
          <cell r="Y85">
            <v>302</v>
          </cell>
          <cell r="Z85" t="str">
            <v>60,4</v>
          </cell>
          <cell r="AA85">
            <v>87</v>
          </cell>
          <cell r="AB85">
            <v>110</v>
          </cell>
          <cell r="AC85">
            <v>112</v>
          </cell>
          <cell r="AD85">
            <v>58</v>
          </cell>
          <cell r="AE85">
            <v>51</v>
          </cell>
          <cell r="AF85">
            <v>37</v>
          </cell>
          <cell r="AG85" t="str">
            <v>3,3</v>
          </cell>
          <cell r="AH85">
            <v>193</v>
          </cell>
          <cell r="AI85">
            <v>167</v>
          </cell>
          <cell r="AJ85" t="str">
            <v>86,5</v>
          </cell>
          <cell r="AK85">
            <v>150</v>
          </cell>
          <cell r="AL85" t="str">
            <v>77,7</v>
          </cell>
          <cell r="AM85">
            <v>30</v>
          </cell>
          <cell r="AN85" t="str">
            <v>18,0</v>
          </cell>
          <cell r="AO85" t="str">
            <v>0,8</v>
          </cell>
          <cell r="AP85">
            <v>241</v>
          </cell>
          <cell r="AQ85">
            <v>86</v>
          </cell>
        </row>
        <row r="86">
          <cell r="A86">
            <v>2010</v>
          </cell>
          <cell r="B86" t="str">
            <v>RAM CIAS DU SECTEUR DE VARADES</v>
          </cell>
          <cell r="C86">
            <v>200900899</v>
          </cell>
          <cell r="D86" t="str">
            <v>Aline FOURNIER</v>
          </cell>
          <cell r="E86" t="str">
            <v>02 51 83 45 20</v>
          </cell>
          <cell r="F86">
            <v>309</v>
          </cell>
          <cell r="G86">
            <v>91</v>
          </cell>
          <cell r="H86">
            <v>33</v>
          </cell>
          <cell r="I86">
            <v>110</v>
          </cell>
          <cell r="J86">
            <v>108</v>
          </cell>
          <cell r="K86">
            <v>293</v>
          </cell>
          <cell r="L86">
            <v>99</v>
          </cell>
          <cell r="M86">
            <v>108</v>
          </cell>
          <cell r="N86">
            <v>86</v>
          </cell>
          <cell r="O86">
            <v>161</v>
          </cell>
          <cell r="P86" t="str">
            <v>52,1</v>
          </cell>
          <cell r="Q86">
            <v>38</v>
          </cell>
          <cell r="R86" t="str">
            <v>12,3</v>
          </cell>
          <cell r="S86">
            <v>48</v>
          </cell>
          <cell r="T86" t="str">
            <v>15,5</v>
          </cell>
          <cell r="U86">
            <v>2</v>
          </cell>
          <cell r="V86">
            <v>144</v>
          </cell>
          <cell r="W86">
            <v>0</v>
          </cell>
          <cell r="X86">
            <v>287</v>
          </cell>
          <cell r="Y86">
            <v>169</v>
          </cell>
          <cell r="Z86" t="str">
            <v>54,7</v>
          </cell>
          <cell r="AA86">
            <v>43</v>
          </cell>
          <cell r="AB86">
            <v>71</v>
          </cell>
          <cell r="AC86">
            <v>61</v>
          </cell>
          <cell r="AD86">
            <v>45</v>
          </cell>
          <cell r="AE86">
            <v>47</v>
          </cell>
          <cell r="AF86">
            <v>39</v>
          </cell>
          <cell r="AG86" t="str">
            <v>3,3</v>
          </cell>
          <cell r="AH86">
            <v>120</v>
          </cell>
          <cell r="AI86">
            <v>93</v>
          </cell>
          <cell r="AJ86" t="str">
            <v>77,5</v>
          </cell>
          <cell r="AK86">
            <v>88</v>
          </cell>
          <cell r="AL86" t="str">
            <v>73,3</v>
          </cell>
          <cell r="AM86">
            <v>16</v>
          </cell>
          <cell r="AN86" t="str">
            <v>17,2</v>
          </cell>
          <cell r="AO86" t="str">
            <v>0,83</v>
          </cell>
          <cell r="AP86">
            <v>145</v>
          </cell>
          <cell r="AQ86">
            <v>37</v>
          </cell>
        </row>
        <row r="87">
          <cell r="A87">
            <v>2010</v>
          </cell>
          <cell r="B87" t="str">
            <v>RAM D'ANCENIS</v>
          </cell>
          <cell r="C87">
            <v>200300212</v>
          </cell>
          <cell r="D87" t="str">
            <v>Aline FOURNIER</v>
          </cell>
          <cell r="E87" t="str">
            <v>02 51 83 45 20</v>
          </cell>
          <cell r="F87">
            <v>673</v>
          </cell>
          <cell r="G87">
            <v>218</v>
          </cell>
          <cell r="H87">
            <v>77</v>
          </cell>
          <cell r="I87">
            <v>220</v>
          </cell>
          <cell r="J87">
            <v>235</v>
          </cell>
          <cell r="K87">
            <v>688</v>
          </cell>
          <cell r="L87">
            <v>226</v>
          </cell>
          <cell r="M87">
            <v>225</v>
          </cell>
          <cell r="N87">
            <v>237</v>
          </cell>
          <cell r="O87">
            <v>416</v>
          </cell>
          <cell r="P87" t="str">
            <v>61,8</v>
          </cell>
          <cell r="Q87">
            <v>60</v>
          </cell>
          <cell r="R87" t="str">
            <v>8,9</v>
          </cell>
          <cell r="S87">
            <v>83</v>
          </cell>
          <cell r="T87" t="str">
            <v>12,3</v>
          </cell>
          <cell r="U87">
            <v>4</v>
          </cell>
          <cell r="V87">
            <v>324</v>
          </cell>
          <cell r="W87">
            <v>0</v>
          </cell>
          <cell r="X87">
            <v>650</v>
          </cell>
          <cell r="Y87">
            <v>364</v>
          </cell>
          <cell r="Z87" t="str">
            <v>54,1</v>
          </cell>
          <cell r="AA87">
            <v>105</v>
          </cell>
          <cell r="AB87">
            <v>130</v>
          </cell>
          <cell r="AC87">
            <v>136</v>
          </cell>
          <cell r="AD87">
            <v>101</v>
          </cell>
          <cell r="AE87">
            <v>71</v>
          </cell>
          <cell r="AF87">
            <v>66</v>
          </cell>
          <cell r="AG87" t="str">
            <v>3,1</v>
          </cell>
          <cell r="AH87">
            <v>283</v>
          </cell>
          <cell r="AI87">
            <v>238</v>
          </cell>
          <cell r="AJ87" t="str">
            <v>84,1</v>
          </cell>
          <cell r="AK87">
            <v>207</v>
          </cell>
          <cell r="AL87" t="str">
            <v>73,1</v>
          </cell>
          <cell r="AM87">
            <v>48</v>
          </cell>
          <cell r="AN87" t="str">
            <v>20,2</v>
          </cell>
          <cell r="AO87">
            <v>1</v>
          </cell>
          <cell r="AP87">
            <v>283</v>
          </cell>
          <cell r="AQ87">
            <v>116</v>
          </cell>
        </row>
        <row r="88">
          <cell r="A88">
            <v>2010</v>
          </cell>
          <cell r="B88" t="str">
            <v>RAM D'HERBIGNAC</v>
          </cell>
          <cell r="C88">
            <v>200400005</v>
          </cell>
          <cell r="D88" t="str">
            <v>Catherine CAILLAULT</v>
          </cell>
          <cell r="E88" t="str">
            <v>02 51 83 45 21</v>
          </cell>
          <cell r="F88">
            <v>740</v>
          </cell>
          <cell r="G88">
            <v>245</v>
          </cell>
          <cell r="H88">
            <v>105</v>
          </cell>
          <cell r="I88">
            <v>236</v>
          </cell>
          <cell r="J88">
            <v>259</v>
          </cell>
          <cell r="K88">
            <v>741</v>
          </cell>
          <cell r="L88">
            <v>233</v>
          </cell>
          <cell r="M88">
            <v>244</v>
          </cell>
          <cell r="N88">
            <v>264</v>
          </cell>
          <cell r="O88">
            <v>475</v>
          </cell>
          <cell r="P88" t="str">
            <v>64,2</v>
          </cell>
          <cell r="Q88">
            <v>42</v>
          </cell>
          <cell r="R88" t="str">
            <v>5,7</v>
          </cell>
          <cell r="S88">
            <v>119</v>
          </cell>
          <cell r="T88" t="str">
            <v>16,1</v>
          </cell>
          <cell r="U88">
            <v>3</v>
          </cell>
          <cell r="V88">
            <v>328</v>
          </cell>
          <cell r="W88">
            <v>0</v>
          </cell>
          <cell r="X88">
            <v>503</v>
          </cell>
          <cell r="Y88">
            <v>370</v>
          </cell>
          <cell r="Z88" t="str">
            <v>50,0</v>
          </cell>
          <cell r="AA88">
            <v>94</v>
          </cell>
          <cell r="AB88">
            <v>154</v>
          </cell>
          <cell r="AC88">
            <v>123</v>
          </cell>
          <cell r="AD88">
            <v>71</v>
          </cell>
          <cell r="AE88">
            <v>54</v>
          </cell>
          <cell r="AF88">
            <v>33</v>
          </cell>
          <cell r="AG88" t="str">
            <v>2,9</v>
          </cell>
          <cell r="AH88">
            <v>219</v>
          </cell>
          <cell r="AI88">
            <v>187</v>
          </cell>
          <cell r="AJ88" t="str">
            <v>85,4</v>
          </cell>
          <cell r="AK88">
            <v>171</v>
          </cell>
          <cell r="AL88" t="str">
            <v>78,1</v>
          </cell>
          <cell r="AM88">
            <v>26</v>
          </cell>
          <cell r="AN88" t="str">
            <v>13,9</v>
          </cell>
          <cell r="AO88" t="str">
            <v>0,87</v>
          </cell>
          <cell r="AP88">
            <v>252</v>
          </cell>
          <cell r="AQ88">
            <v>124</v>
          </cell>
        </row>
        <row r="89">
          <cell r="A89">
            <v>2010</v>
          </cell>
          <cell r="B89" t="str">
            <v>RAM D'HERIC</v>
          </cell>
          <cell r="C89">
            <v>200200646</v>
          </cell>
          <cell r="D89" t="str">
            <v>Cédric BERNIER</v>
          </cell>
          <cell r="E89" t="str">
            <v>02 51 83 45 19</v>
          </cell>
          <cell r="F89">
            <v>248</v>
          </cell>
          <cell r="G89">
            <v>75</v>
          </cell>
          <cell r="H89">
            <v>32</v>
          </cell>
          <cell r="I89">
            <v>88</v>
          </cell>
          <cell r="J89">
            <v>85</v>
          </cell>
          <cell r="K89">
            <v>275</v>
          </cell>
          <cell r="L89">
            <v>83</v>
          </cell>
          <cell r="M89">
            <v>85</v>
          </cell>
          <cell r="N89">
            <v>107</v>
          </cell>
          <cell r="O89">
            <v>181</v>
          </cell>
          <cell r="P89" t="str">
            <v>73,0</v>
          </cell>
          <cell r="Q89">
            <v>10</v>
          </cell>
          <cell r="R89" t="str">
            <v>4,0</v>
          </cell>
          <cell r="S89">
            <v>29</v>
          </cell>
          <cell r="T89" t="str">
            <v>11,7</v>
          </cell>
          <cell r="U89">
            <v>3</v>
          </cell>
          <cell r="V89">
            <v>133</v>
          </cell>
          <cell r="W89">
            <v>0</v>
          </cell>
          <cell r="X89">
            <v>262</v>
          </cell>
          <cell r="Y89">
            <v>156</v>
          </cell>
          <cell r="Z89" t="str">
            <v>62,9</v>
          </cell>
          <cell r="AA89">
            <v>37</v>
          </cell>
          <cell r="AB89">
            <v>73</v>
          </cell>
          <cell r="AC89">
            <v>55</v>
          </cell>
          <cell r="AD89">
            <v>28</v>
          </cell>
          <cell r="AE89">
            <v>23</v>
          </cell>
          <cell r="AF89">
            <v>26</v>
          </cell>
          <cell r="AG89" t="str">
            <v>3,4</v>
          </cell>
          <cell r="AH89">
            <v>89</v>
          </cell>
          <cell r="AI89">
            <v>84</v>
          </cell>
          <cell r="AJ89" t="str">
            <v>94,4</v>
          </cell>
          <cell r="AK89">
            <v>78</v>
          </cell>
          <cell r="AL89" t="str">
            <v>87,6</v>
          </cell>
          <cell r="AM89">
            <v>14</v>
          </cell>
          <cell r="AN89" t="str">
            <v>16,7</v>
          </cell>
          <cell r="AO89" t="str">
            <v>0,56</v>
          </cell>
          <cell r="AP89">
            <v>159</v>
          </cell>
          <cell r="AQ89">
            <v>50</v>
          </cell>
        </row>
        <row r="90">
          <cell r="A90">
            <v>2010</v>
          </cell>
          <cell r="B90" t="str">
            <v>RAM D'ORVAULT</v>
          </cell>
          <cell r="C90">
            <v>200200660</v>
          </cell>
          <cell r="D90" t="str">
            <v>Ghislaine HERY PIVAUT</v>
          </cell>
          <cell r="E90" t="str">
            <v>02 51 83 45 18</v>
          </cell>
          <cell r="F90">
            <v>766</v>
          </cell>
          <cell r="G90">
            <v>246</v>
          </cell>
          <cell r="H90">
            <v>121</v>
          </cell>
          <cell r="I90">
            <v>264</v>
          </cell>
          <cell r="J90">
            <v>256</v>
          </cell>
          <cell r="K90">
            <v>724</v>
          </cell>
          <cell r="L90">
            <v>245</v>
          </cell>
          <cell r="M90">
            <v>232</v>
          </cell>
          <cell r="N90">
            <v>247</v>
          </cell>
          <cell r="O90">
            <v>465</v>
          </cell>
          <cell r="P90" t="str">
            <v>60,7</v>
          </cell>
          <cell r="Q90">
            <v>110</v>
          </cell>
          <cell r="R90" t="str">
            <v>14,4</v>
          </cell>
          <cell r="S90">
            <v>95</v>
          </cell>
          <cell r="T90" t="str">
            <v>12,4</v>
          </cell>
          <cell r="U90">
            <v>10</v>
          </cell>
          <cell r="V90">
            <v>295</v>
          </cell>
          <cell r="W90">
            <v>0</v>
          </cell>
          <cell r="X90">
            <v>432</v>
          </cell>
          <cell r="Y90">
            <v>333</v>
          </cell>
          <cell r="Z90" t="str">
            <v>43,5</v>
          </cell>
          <cell r="AA90">
            <v>93</v>
          </cell>
          <cell r="AB90">
            <v>111</v>
          </cell>
          <cell r="AC90">
            <v>105</v>
          </cell>
          <cell r="AD90">
            <v>48</v>
          </cell>
          <cell r="AE90">
            <v>26</v>
          </cell>
          <cell r="AF90">
            <v>29</v>
          </cell>
          <cell r="AG90" t="str">
            <v>2,9</v>
          </cell>
          <cell r="AH90">
            <v>190</v>
          </cell>
          <cell r="AI90">
            <v>174</v>
          </cell>
          <cell r="AJ90" t="str">
            <v>91,6</v>
          </cell>
          <cell r="AK90">
            <v>147</v>
          </cell>
          <cell r="AL90" t="str">
            <v>77,4</v>
          </cell>
          <cell r="AM90">
            <v>46</v>
          </cell>
          <cell r="AN90" t="str">
            <v>26,4</v>
          </cell>
          <cell r="AO90">
            <v>1</v>
          </cell>
          <cell r="AP90">
            <v>190</v>
          </cell>
          <cell r="AQ90">
            <v>78</v>
          </cell>
        </row>
        <row r="91">
          <cell r="A91">
            <v>2010</v>
          </cell>
          <cell r="B91" t="str">
            <v>RAM DE BASSE GOULAINE</v>
          </cell>
          <cell r="C91">
            <v>200200640</v>
          </cell>
          <cell r="D91" t="str">
            <v>Jocelyne MOREAU</v>
          </cell>
          <cell r="E91" t="str">
            <v>02 51 83 45 15</v>
          </cell>
          <cell r="F91">
            <v>204</v>
          </cell>
          <cell r="G91">
            <v>72</v>
          </cell>
          <cell r="H91">
            <v>28</v>
          </cell>
          <cell r="I91">
            <v>62</v>
          </cell>
          <cell r="J91">
            <v>70</v>
          </cell>
          <cell r="K91">
            <v>252</v>
          </cell>
          <cell r="L91">
            <v>73</v>
          </cell>
          <cell r="M91">
            <v>91</v>
          </cell>
          <cell r="N91">
            <v>88</v>
          </cell>
          <cell r="O91">
            <v>133</v>
          </cell>
          <cell r="P91" t="str">
            <v>65,2</v>
          </cell>
          <cell r="Q91">
            <v>16</v>
          </cell>
          <cell r="R91" t="str">
            <v>7,8</v>
          </cell>
          <cell r="S91">
            <v>26</v>
          </cell>
          <cell r="T91" t="str">
            <v>12,7</v>
          </cell>
          <cell r="U91">
            <v>4</v>
          </cell>
          <cell r="V91">
            <v>95</v>
          </cell>
          <cell r="W91">
            <v>0</v>
          </cell>
          <cell r="X91">
            <v>217</v>
          </cell>
          <cell r="Y91">
            <v>114</v>
          </cell>
          <cell r="Z91" t="str">
            <v>55,9</v>
          </cell>
          <cell r="AA91">
            <v>31</v>
          </cell>
          <cell r="AB91">
            <v>40</v>
          </cell>
          <cell r="AC91">
            <v>39</v>
          </cell>
          <cell r="AD91">
            <v>26</v>
          </cell>
          <cell r="AE91">
            <v>27</v>
          </cell>
          <cell r="AF91">
            <v>9</v>
          </cell>
          <cell r="AG91" t="str">
            <v>3,5</v>
          </cell>
          <cell r="AH91">
            <v>72</v>
          </cell>
          <cell r="AI91">
            <v>65</v>
          </cell>
          <cell r="AJ91" t="str">
            <v>90,3</v>
          </cell>
          <cell r="AK91">
            <v>62</v>
          </cell>
          <cell r="AL91" t="str">
            <v>86,1</v>
          </cell>
          <cell r="AM91">
            <v>13</v>
          </cell>
          <cell r="AN91" t="str">
            <v>20,0</v>
          </cell>
          <cell r="AO91" t="str">
            <v>0,56</v>
          </cell>
          <cell r="AP91">
            <v>129</v>
          </cell>
          <cell r="AQ91">
            <v>38</v>
          </cell>
        </row>
        <row r="92">
          <cell r="A92">
            <v>2010</v>
          </cell>
          <cell r="B92" t="str">
            <v>RAM DE BOUGUENAIS</v>
          </cell>
          <cell r="C92">
            <v>201001065</v>
          </cell>
          <cell r="D92" t="str">
            <v>Anne MONNIER</v>
          </cell>
          <cell r="E92" t="str">
            <v>02 51 83 45 17</v>
          </cell>
          <cell r="F92">
            <v>814</v>
          </cell>
          <cell r="G92">
            <v>258</v>
          </cell>
          <cell r="H92">
            <v>116</v>
          </cell>
          <cell r="I92">
            <v>250</v>
          </cell>
          <cell r="J92">
            <v>306</v>
          </cell>
          <cell r="K92">
            <v>801</v>
          </cell>
          <cell r="L92">
            <v>257</v>
          </cell>
          <cell r="M92">
            <v>278</v>
          </cell>
          <cell r="N92">
            <v>266</v>
          </cell>
          <cell r="O92">
            <v>448</v>
          </cell>
          <cell r="P92" t="str">
            <v>55,0</v>
          </cell>
          <cell r="Q92">
            <v>201</v>
          </cell>
          <cell r="R92" t="str">
            <v>24,7</v>
          </cell>
          <cell r="S92">
            <v>83</v>
          </cell>
          <cell r="T92" t="str">
            <v>10,2</v>
          </cell>
          <cell r="U92">
            <v>7</v>
          </cell>
          <cell r="V92">
            <v>280</v>
          </cell>
          <cell r="W92">
            <v>0</v>
          </cell>
          <cell r="X92">
            <v>419</v>
          </cell>
          <cell r="Y92">
            <v>308</v>
          </cell>
          <cell r="Z92" t="str">
            <v>37,8</v>
          </cell>
          <cell r="AA92">
            <v>84</v>
          </cell>
          <cell r="AB92">
            <v>129</v>
          </cell>
          <cell r="AC92">
            <v>107</v>
          </cell>
          <cell r="AD92">
            <v>59</v>
          </cell>
          <cell r="AE92">
            <v>53</v>
          </cell>
          <cell r="AF92">
            <v>39</v>
          </cell>
          <cell r="AG92" t="str">
            <v>3,1</v>
          </cell>
          <cell r="AH92">
            <v>208</v>
          </cell>
          <cell r="AI92">
            <v>150</v>
          </cell>
          <cell r="AJ92" t="str">
            <v>72,1</v>
          </cell>
          <cell r="AK92">
            <v>134</v>
          </cell>
          <cell r="AL92" t="str">
            <v>64,4</v>
          </cell>
          <cell r="AM92">
            <v>33</v>
          </cell>
          <cell r="AN92" t="str">
            <v>22,0</v>
          </cell>
          <cell r="AO92" t="str">
            <v>0,9</v>
          </cell>
          <cell r="AP92">
            <v>231</v>
          </cell>
          <cell r="AQ92">
            <v>92</v>
          </cell>
        </row>
        <row r="93">
          <cell r="A93">
            <v>2010</v>
          </cell>
          <cell r="B93" t="str">
            <v>RAM DE CARQUEFOU</v>
          </cell>
          <cell r="C93">
            <v>200200641</v>
          </cell>
          <cell r="D93" t="str">
            <v>Jacques MALLARD</v>
          </cell>
          <cell r="E93" t="str">
            <v>02 51 83 33 87</v>
          </cell>
          <cell r="F93">
            <v>554</v>
          </cell>
          <cell r="G93">
            <v>174</v>
          </cell>
          <cell r="H93">
            <v>71</v>
          </cell>
          <cell r="I93">
            <v>185</v>
          </cell>
          <cell r="J93">
            <v>195</v>
          </cell>
          <cell r="K93">
            <v>625</v>
          </cell>
          <cell r="L93">
            <v>188</v>
          </cell>
          <cell r="M93">
            <v>210</v>
          </cell>
          <cell r="N93">
            <v>227</v>
          </cell>
          <cell r="O93">
            <v>392</v>
          </cell>
          <cell r="P93" t="str">
            <v>70,8</v>
          </cell>
          <cell r="Q93">
            <v>45</v>
          </cell>
          <cell r="R93" t="str">
            <v>8,1</v>
          </cell>
          <cell r="S93">
            <v>46</v>
          </cell>
          <cell r="T93" t="str">
            <v>8,3</v>
          </cell>
          <cell r="U93">
            <v>9</v>
          </cell>
          <cell r="V93">
            <v>242</v>
          </cell>
          <cell r="W93">
            <v>0</v>
          </cell>
          <cell r="X93">
            <v>385</v>
          </cell>
          <cell r="Y93">
            <v>274</v>
          </cell>
          <cell r="Z93" t="str">
            <v>49,5</v>
          </cell>
          <cell r="AA93">
            <v>79</v>
          </cell>
          <cell r="AB93">
            <v>101</v>
          </cell>
          <cell r="AC93">
            <v>90</v>
          </cell>
          <cell r="AD93">
            <v>47</v>
          </cell>
          <cell r="AE93">
            <v>35</v>
          </cell>
          <cell r="AF93">
            <v>23</v>
          </cell>
          <cell r="AG93" t="str">
            <v>2,8</v>
          </cell>
          <cell r="AH93">
            <v>185</v>
          </cell>
          <cell r="AI93">
            <v>152</v>
          </cell>
          <cell r="AJ93" t="str">
            <v>82,2</v>
          </cell>
          <cell r="AK93">
            <v>138</v>
          </cell>
          <cell r="AL93" t="str">
            <v>74,6</v>
          </cell>
          <cell r="AM93">
            <v>24</v>
          </cell>
          <cell r="AN93" t="str">
            <v>15,8</v>
          </cell>
          <cell r="AO93" t="str">
            <v>0,8</v>
          </cell>
          <cell r="AP93">
            <v>231</v>
          </cell>
          <cell r="AQ93">
            <v>80</v>
          </cell>
        </row>
        <row r="94">
          <cell r="A94">
            <v>2010</v>
          </cell>
          <cell r="B94" t="str">
            <v>RAM DE CLISSON</v>
          </cell>
          <cell r="C94">
            <v>200200676</v>
          </cell>
          <cell r="D94" t="str">
            <v>Carole BELLEC-LEGRAND</v>
          </cell>
          <cell r="E94" t="str">
            <v>02 72 64 46 06</v>
          </cell>
          <cell r="F94">
            <v>672</v>
          </cell>
          <cell r="G94">
            <v>212</v>
          </cell>
          <cell r="H94">
            <v>79</v>
          </cell>
          <cell r="I94">
            <v>235</v>
          </cell>
          <cell r="J94">
            <v>225</v>
          </cell>
          <cell r="K94">
            <v>687</v>
          </cell>
          <cell r="L94">
            <v>232</v>
          </cell>
          <cell r="M94">
            <v>225</v>
          </cell>
          <cell r="N94">
            <v>230</v>
          </cell>
          <cell r="O94">
            <v>431</v>
          </cell>
          <cell r="P94" t="str">
            <v>64,1</v>
          </cell>
          <cell r="Q94">
            <v>44</v>
          </cell>
          <cell r="R94" t="str">
            <v>6,5</v>
          </cell>
          <cell r="S94">
            <v>77</v>
          </cell>
          <cell r="T94" t="str">
            <v>11,5</v>
          </cell>
          <cell r="U94">
            <v>15</v>
          </cell>
          <cell r="V94">
            <v>330</v>
          </cell>
          <cell r="W94">
            <v>0</v>
          </cell>
          <cell r="X94">
            <v>574</v>
          </cell>
          <cell r="Y94">
            <v>389</v>
          </cell>
          <cell r="Z94" t="str">
            <v>57,9</v>
          </cell>
          <cell r="AA94">
            <v>107</v>
          </cell>
          <cell r="AB94">
            <v>131</v>
          </cell>
          <cell r="AC94">
            <v>139</v>
          </cell>
          <cell r="AD94">
            <v>86</v>
          </cell>
          <cell r="AE94">
            <v>60</v>
          </cell>
          <cell r="AF94">
            <v>53</v>
          </cell>
          <cell r="AG94" t="str">
            <v>3,1</v>
          </cell>
          <cell r="AH94">
            <v>247</v>
          </cell>
          <cell r="AI94">
            <v>210</v>
          </cell>
          <cell r="AJ94" t="str">
            <v>85,0</v>
          </cell>
          <cell r="AK94">
            <v>188</v>
          </cell>
          <cell r="AL94" t="str">
            <v>76,1</v>
          </cell>
          <cell r="AM94">
            <v>40</v>
          </cell>
          <cell r="AN94" t="str">
            <v>19,0</v>
          </cell>
          <cell r="AO94" t="str">
            <v>1,14</v>
          </cell>
          <cell r="AP94">
            <v>217</v>
          </cell>
          <cell r="AQ94">
            <v>114</v>
          </cell>
        </row>
        <row r="95">
          <cell r="A95">
            <v>2010</v>
          </cell>
          <cell r="B95" t="str">
            <v>RAM DE COUERON</v>
          </cell>
          <cell r="C95">
            <v>200200643</v>
          </cell>
          <cell r="D95" t="str">
            <v>Aurélie MONFORT</v>
          </cell>
          <cell r="E95" t="str">
            <v>02 72 64 46 32</v>
          </cell>
          <cell r="F95">
            <v>664</v>
          </cell>
          <cell r="G95">
            <v>204</v>
          </cell>
          <cell r="H95">
            <v>94</v>
          </cell>
          <cell r="I95">
            <v>218</v>
          </cell>
          <cell r="J95">
            <v>242</v>
          </cell>
          <cell r="K95">
            <v>662</v>
          </cell>
          <cell r="L95">
            <v>214</v>
          </cell>
          <cell r="M95">
            <v>230</v>
          </cell>
          <cell r="N95">
            <v>218</v>
          </cell>
          <cell r="O95">
            <v>449</v>
          </cell>
          <cell r="P95" t="str">
            <v>67,6</v>
          </cell>
          <cell r="Q95">
            <v>66</v>
          </cell>
          <cell r="R95" t="str">
            <v>9,9</v>
          </cell>
          <cell r="S95">
            <v>86</v>
          </cell>
          <cell r="T95" t="str">
            <v>13,0</v>
          </cell>
          <cell r="U95">
            <v>6</v>
          </cell>
          <cell r="V95">
            <v>296</v>
          </cell>
          <cell r="W95">
            <v>0</v>
          </cell>
          <cell r="X95">
            <v>520</v>
          </cell>
          <cell r="Y95">
            <v>337</v>
          </cell>
          <cell r="Z95" t="str">
            <v>50,8</v>
          </cell>
          <cell r="AA95">
            <v>81</v>
          </cell>
          <cell r="AB95">
            <v>123</v>
          </cell>
          <cell r="AC95">
            <v>125</v>
          </cell>
          <cell r="AD95">
            <v>85</v>
          </cell>
          <cell r="AE95">
            <v>58</v>
          </cell>
          <cell r="AF95">
            <v>55</v>
          </cell>
          <cell r="AG95" t="str">
            <v>3,2</v>
          </cell>
          <cell r="AH95">
            <v>237</v>
          </cell>
          <cell r="AI95">
            <v>188</v>
          </cell>
          <cell r="AJ95" t="str">
            <v>79,3</v>
          </cell>
          <cell r="AK95">
            <v>164</v>
          </cell>
          <cell r="AL95" t="str">
            <v>69,2</v>
          </cell>
          <cell r="AM95">
            <v>37</v>
          </cell>
          <cell r="AN95" t="str">
            <v>19,7</v>
          </cell>
          <cell r="AO95" t="str">
            <v>0,8</v>
          </cell>
          <cell r="AP95">
            <v>296</v>
          </cell>
          <cell r="AQ95">
            <v>88</v>
          </cell>
        </row>
        <row r="96">
          <cell r="A96">
            <v>2010</v>
          </cell>
          <cell r="B96" t="str">
            <v>RAM DE DONGES</v>
          </cell>
          <cell r="C96">
            <v>200300052</v>
          </cell>
          <cell r="D96" t="str">
            <v>Jacques MALLARD</v>
          </cell>
          <cell r="E96" t="str">
            <v>02 51 83 33 87</v>
          </cell>
          <cell r="F96">
            <v>298</v>
          </cell>
          <cell r="G96">
            <v>90</v>
          </cell>
          <cell r="H96">
            <v>37</v>
          </cell>
          <cell r="I96">
            <v>94</v>
          </cell>
          <cell r="J96">
            <v>114</v>
          </cell>
          <cell r="K96">
            <v>315</v>
          </cell>
          <cell r="L96">
            <v>106</v>
          </cell>
          <cell r="M96">
            <v>105</v>
          </cell>
          <cell r="N96">
            <v>104</v>
          </cell>
          <cell r="O96">
            <v>161</v>
          </cell>
          <cell r="P96" t="str">
            <v>54,0</v>
          </cell>
          <cell r="Q96">
            <v>39</v>
          </cell>
          <cell r="R96" t="str">
            <v>13,1</v>
          </cell>
          <cell r="S96">
            <v>55</v>
          </cell>
          <cell r="T96" t="str">
            <v>18,5</v>
          </cell>
          <cell r="U96">
            <v>1</v>
          </cell>
          <cell r="V96">
            <v>100</v>
          </cell>
          <cell r="W96">
            <v>0</v>
          </cell>
          <cell r="X96">
            <v>171</v>
          </cell>
          <cell r="Y96">
            <v>106</v>
          </cell>
          <cell r="Z96" t="str">
            <v>35,6</v>
          </cell>
          <cell r="AA96">
            <v>31</v>
          </cell>
          <cell r="AB96">
            <v>36</v>
          </cell>
          <cell r="AC96">
            <v>41</v>
          </cell>
          <cell r="AD96">
            <v>31</v>
          </cell>
          <cell r="AE96">
            <v>22</v>
          </cell>
          <cell r="AF96">
            <v>13</v>
          </cell>
          <cell r="AG96" t="str">
            <v>2,8</v>
          </cell>
          <cell r="AH96">
            <v>82</v>
          </cell>
          <cell r="AI96">
            <v>70</v>
          </cell>
          <cell r="AJ96" t="str">
            <v>85,4</v>
          </cell>
          <cell r="AK96">
            <v>61</v>
          </cell>
          <cell r="AL96" t="str">
            <v>74,4</v>
          </cell>
          <cell r="AM96">
            <v>16</v>
          </cell>
          <cell r="AN96" t="str">
            <v>22,9</v>
          </cell>
          <cell r="AO96" t="str">
            <v>0,5</v>
          </cell>
          <cell r="AP96">
            <v>164</v>
          </cell>
          <cell r="AQ96">
            <v>34</v>
          </cell>
        </row>
        <row r="97">
          <cell r="A97">
            <v>2010</v>
          </cell>
          <cell r="B97" t="str">
            <v>RAM DE GRANDCHAMP DES FONTAINES</v>
          </cell>
          <cell r="C97">
            <v>200200645</v>
          </cell>
          <cell r="D97" t="str">
            <v>Cédric BERNIER</v>
          </cell>
          <cell r="E97" t="str">
            <v>02 51 83 45 19</v>
          </cell>
          <cell r="F97">
            <v>196</v>
          </cell>
          <cell r="G97">
            <v>71</v>
          </cell>
          <cell r="H97">
            <v>24</v>
          </cell>
          <cell r="I97">
            <v>59</v>
          </cell>
          <cell r="J97">
            <v>66</v>
          </cell>
          <cell r="K97">
            <v>219</v>
          </cell>
          <cell r="L97">
            <v>86</v>
          </cell>
          <cell r="M97">
            <v>80</v>
          </cell>
          <cell r="N97">
            <v>53</v>
          </cell>
          <cell r="O97">
            <v>143</v>
          </cell>
          <cell r="P97" t="str">
            <v>73,0</v>
          </cell>
          <cell r="Q97">
            <v>11</v>
          </cell>
          <cell r="R97" t="str">
            <v>5,6</v>
          </cell>
          <cell r="S97">
            <v>23</v>
          </cell>
          <cell r="T97" t="str">
            <v>11,7</v>
          </cell>
          <cell r="U97">
            <v>2</v>
          </cell>
          <cell r="V97">
            <v>101</v>
          </cell>
          <cell r="W97">
            <v>0</v>
          </cell>
          <cell r="X97">
            <v>171</v>
          </cell>
          <cell r="Y97">
            <v>114</v>
          </cell>
          <cell r="Z97" t="str">
            <v>58,2</v>
          </cell>
          <cell r="AA97">
            <v>38</v>
          </cell>
          <cell r="AB97">
            <v>45</v>
          </cell>
          <cell r="AC97">
            <v>33</v>
          </cell>
          <cell r="AD97">
            <v>32</v>
          </cell>
          <cell r="AE97">
            <v>23</v>
          </cell>
          <cell r="AF97">
            <v>8</v>
          </cell>
          <cell r="AG97" t="str">
            <v>3,6</v>
          </cell>
          <cell r="AH97">
            <v>65</v>
          </cell>
          <cell r="AI97">
            <v>53</v>
          </cell>
          <cell r="AJ97" t="str">
            <v>81,5</v>
          </cell>
          <cell r="AK97">
            <v>48</v>
          </cell>
          <cell r="AL97" t="str">
            <v>73,8</v>
          </cell>
          <cell r="AM97">
            <v>5</v>
          </cell>
          <cell r="AN97" t="str">
            <v>9,4</v>
          </cell>
          <cell r="AO97" t="str">
            <v>0,57</v>
          </cell>
          <cell r="AP97">
            <v>114</v>
          </cell>
          <cell r="AQ97">
            <v>29</v>
          </cell>
        </row>
        <row r="98">
          <cell r="A98">
            <v>2010</v>
          </cell>
          <cell r="B98" t="str">
            <v>RAM DE GUERANDE</v>
          </cell>
          <cell r="C98">
            <v>200200644</v>
          </cell>
          <cell r="D98" t="str">
            <v>Catherine CAILLAULT</v>
          </cell>
          <cell r="E98" t="str">
            <v>02 51 83 45 21</v>
          </cell>
          <cell r="F98">
            <v>437</v>
          </cell>
          <cell r="G98">
            <v>143</v>
          </cell>
          <cell r="H98">
            <v>60</v>
          </cell>
          <cell r="I98">
            <v>136</v>
          </cell>
          <cell r="J98">
            <v>158</v>
          </cell>
          <cell r="K98">
            <v>449</v>
          </cell>
          <cell r="L98">
            <v>121</v>
          </cell>
          <cell r="M98">
            <v>185</v>
          </cell>
          <cell r="N98">
            <v>143</v>
          </cell>
          <cell r="O98">
            <v>283</v>
          </cell>
          <cell r="P98" t="str">
            <v>64,8</v>
          </cell>
          <cell r="Q98">
            <v>41</v>
          </cell>
          <cell r="R98" t="str">
            <v>9,4</v>
          </cell>
          <cell r="S98">
            <v>55</v>
          </cell>
          <cell r="T98" t="str">
            <v>12,6</v>
          </cell>
          <cell r="U98">
            <v>5</v>
          </cell>
          <cell r="V98">
            <v>176</v>
          </cell>
          <cell r="W98">
            <v>0</v>
          </cell>
          <cell r="X98">
            <v>310</v>
          </cell>
          <cell r="Y98">
            <v>204</v>
          </cell>
          <cell r="Z98" t="str">
            <v>46,7</v>
          </cell>
          <cell r="AA98">
            <v>53</v>
          </cell>
          <cell r="AB98">
            <v>76</v>
          </cell>
          <cell r="AC98">
            <v>71</v>
          </cell>
          <cell r="AD98">
            <v>30</v>
          </cell>
          <cell r="AE98">
            <v>11</v>
          </cell>
          <cell r="AF98">
            <v>12</v>
          </cell>
          <cell r="AG98" t="str">
            <v>3,3</v>
          </cell>
          <cell r="AH98">
            <v>133</v>
          </cell>
          <cell r="AI98">
            <v>106</v>
          </cell>
          <cell r="AJ98" t="str">
            <v>79,7</v>
          </cell>
          <cell r="AK98">
            <v>94</v>
          </cell>
          <cell r="AL98" t="str">
            <v>70,7</v>
          </cell>
          <cell r="AM98">
            <v>12</v>
          </cell>
          <cell r="AN98" t="str">
            <v>11,3</v>
          </cell>
          <cell r="AO98">
            <v>1</v>
          </cell>
          <cell r="AP98">
            <v>133</v>
          </cell>
          <cell r="AQ98">
            <v>60</v>
          </cell>
        </row>
        <row r="99">
          <cell r="A99">
            <v>2010</v>
          </cell>
          <cell r="B99" t="str">
            <v>RAM DE LA BAULE</v>
          </cell>
          <cell r="C99">
            <v>200200647</v>
          </cell>
          <cell r="D99" t="str">
            <v>Catherine CAILLAULT</v>
          </cell>
          <cell r="E99" t="str">
            <v>02 51 83 45 21</v>
          </cell>
          <cell r="F99">
            <v>246</v>
          </cell>
          <cell r="G99">
            <v>69</v>
          </cell>
          <cell r="H99">
            <v>30</v>
          </cell>
          <cell r="I99">
            <v>90</v>
          </cell>
          <cell r="J99">
            <v>87</v>
          </cell>
          <cell r="K99">
            <v>266</v>
          </cell>
          <cell r="L99">
            <v>87</v>
          </cell>
          <cell r="M99">
            <v>88</v>
          </cell>
          <cell r="N99">
            <v>91</v>
          </cell>
          <cell r="O99">
            <v>152</v>
          </cell>
          <cell r="P99" t="str">
            <v>61,8</v>
          </cell>
          <cell r="Q99">
            <v>33</v>
          </cell>
          <cell r="R99" t="str">
            <v>13,4</v>
          </cell>
          <cell r="S99">
            <v>37</v>
          </cell>
          <cell r="T99" t="str">
            <v>15,0</v>
          </cell>
          <cell r="U99">
            <v>6</v>
          </cell>
          <cell r="V99">
            <v>71</v>
          </cell>
          <cell r="W99">
            <v>0</v>
          </cell>
          <cell r="X99">
            <v>127</v>
          </cell>
          <cell r="Y99">
            <v>81</v>
          </cell>
          <cell r="Z99" t="str">
            <v>32,9</v>
          </cell>
          <cell r="AA99">
            <v>25</v>
          </cell>
          <cell r="AB99">
            <v>40</v>
          </cell>
          <cell r="AC99">
            <v>25</v>
          </cell>
          <cell r="AD99">
            <v>14</v>
          </cell>
          <cell r="AE99">
            <v>14</v>
          </cell>
          <cell r="AF99">
            <v>2</v>
          </cell>
          <cell r="AG99" t="str">
            <v>2,8</v>
          </cell>
          <cell r="AH99">
            <v>85</v>
          </cell>
          <cell r="AI99">
            <v>52</v>
          </cell>
          <cell r="AJ99" t="str">
            <v>61,2</v>
          </cell>
          <cell r="AK99">
            <v>46</v>
          </cell>
          <cell r="AL99" t="str">
            <v>54,1</v>
          </cell>
          <cell r="AM99">
            <v>18</v>
          </cell>
          <cell r="AN99" t="str">
            <v>34,6</v>
          </cell>
          <cell r="AO99" t="str">
            <v>0,5</v>
          </cell>
          <cell r="AP99">
            <v>170</v>
          </cell>
          <cell r="AQ99">
            <v>20</v>
          </cell>
        </row>
        <row r="100">
          <cell r="A100">
            <v>2010</v>
          </cell>
          <cell r="B100" t="str">
            <v>RAM DE LA CHAPELLE SUR ERDRE</v>
          </cell>
          <cell r="C100">
            <v>200200648</v>
          </cell>
          <cell r="D100" t="str">
            <v>Jacques MALLARD</v>
          </cell>
          <cell r="E100" t="str">
            <v>02 51 83 33 87</v>
          </cell>
          <cell r="F100">
            <v>522</v>
          </cell>
          <cell r="G100">
            <v>161</v>
          </cell>
          <cell r="H100">
            <v>64</v>
          </cell>
          <cell r="I100">
            <v>170</v>
          </cell>
          <cell r="J100">
            <v>191</v>
          </cell>
          <cell r="K100">
            <v>571</v>
          </cell>
          <cell r="L100">
            <v>180</v>
          </cell>
          <cell r="M100">
            <v>182</v>
          </cell>
          <cell r="N100">
            <v>209</v>
          </cell>
          <cell r="O100">
            <v>383</v>
          </cell>
          <cell r="P100" t="str">
            <v>73,4</v>
          </cell>
          <cell r="Q100">
            <v>29</v>
          </cell>
          <cell r="R100" t="str">
            <v>5,6</v>
          </cell>
          <cell r="S100">
            <v>54</v>
          </cell>
          <cell r="T100" t="str">
            <v>10,3</v>
          </cell>
          <cell r="U100">
            <v>11</v>
          </cell>
          <cell r="V100">
            <v>244</v>
          </cell>
          <cell r="W100">
            <v>0</v>
          </cell>
          <cell r="X100">
            <v>418</v>
          </cell>
          <cell r="Y100">
            <v>284</v>
          </cell>
          <cell r="Z100" t="str">
            <v>54,4</v>
          </cell>
          <cell r="AA100">
            <v>68</v>
          </cell>
          <cell r="AB100">
            <v>104</v>
          </cell>
          <cell r="AC100">
            <v>108</v>
          </cell>
          <cell r="AD100">
            <v>54</v>
          </cell>
          <cell r="AE100">
            <v>40</v>
          </cell>
          <cell r="AF100">
            <v>29</v>
          </cell>
          <cell r="AG100" t="str">
            <v>3,2</v>
          </cell>
          <cell r="AH100">
            <v>173</v>
          </cell>
          <cell r="AI100">
            <v>148</v>
          </cell>
          <cell r="AJ100" t="str">
            <v>85,5</v>
          </cell>
          <cell r="AK100">
            <v>131</v>
          </cell>
          <cell r="AL100" t="str">
            <v>75,7</v>
          </cell>
          <cell r="AM100">
            <v>36</v>
          </cell>
          <cell r="AN100" t="str">
            <v>24,3</v>
          </cell>
          <cell r="AO100">
            <v>1</v>
          </cell>
          <cell r="AP100">
            <v>173</v>
          </cell>
          <cell r="AQ100">
            <v>76</v>
          </cell>
        </row>
        <row r="101">
          <cell r="A101">
            <v>2010</v>
          </cell>
          <cell r="B101" t="str">
            <v>RAM DE LA CHEVROLIERE</v>
          </cell>
          <cell r="C101">
            <v>200200649</v>
          </cell>
          <cell r="D101" t="str">
            <v>Pascale GOBIN</v>
          </cell>
          <cell r="E101" t="str">
            <v>02 51 83 45 12</v>
          </cell>
          <cell r="F101">
            <v>217</v>
          </cell>
          <cell r="G101">
            <v>64</v>
          </cell>
          <cell r="H101">
            <v>32</v>
          </cell>
          <cell r="I101">
            <v>87</v>
          </cell>
          <cell r="J101">
            <v>66</v>
          </cell>
          <cell r="K101">
            <v>191</v>
          </cell>
          <cell r="L101">
            <v>62</v>
          </cell>
          <cell r="M101">
            <v>58</v>
          </cell>
          <cell r="N101">
            <v>71</v>
          </cell>
          <cell r="O101">
            <v>160</v>
          </cell>
          <cell r="P101" t="str">
            <v>73,7</v>
          </cell>
          <cell r="Q101">
            <v>16</v>
          </cell>
          <cell r="R101" t="str">
            <v>7,4</v>
          </cell>
          <cell r="S101">
            <v>23</v>
          </cell>
          <cell r="T101" t="str">
            <v>10,6</v>
          </cell>
          <cell r="U101">
            <v>2</v>
          </cell>
          <cell r="V101">
            <v>120</v>
          </cell>
          <cell r="W101">
            <v>0</v>
          </cell>
          <cell r="X101">
            <v>167</v>
          </cell>
          <cell r="Y101">
            <v>133</v>
          </cell>
          <cell r="Z101" t="str">
            <v>61,3</v>
          </cell>
          <cell r="AA101">
            <v>41</v>
          </cell>
          <cell r="AB101">
            <v>61</v>
          </cell>
          <cell r="AC101">
            <v>36</v>
          </cell>
          <cell r="AD101">
            <v>28</v>
          </cell>
          <cell r="AE101">
            <v>14</v>
          </cell>
          <cell r="AF101">
            <v>11</v>
          </cell>
          <cell r="AG101" t="str">
            <v>3,0</v>
          </cell>
          <cell r="AH101">
            <v>69</v>
          </cell>
          <cell r="AI101">
            <v>59</v>
          </cell>
          <cell r="AJ101" t="str">
            <v>85,5</v>
          </cell>
          <cell r="AK101">
            <v>56</v>
          </cell>
          <cell r="AL101" t="str">
            <v>81,2</v>
          </cell>
          <cell r="AM101">
            <v>12</v>
          </cell>
          <cell r="AN101" t="str">
            <v>20,3</v>
          </cell>
          <cell r="AO101" t="str">
            <v>0,5</v>
          </cell>
          <cell r="AP101">
            <v>138</v>
          </cell>
          <cell r="AQ101">
            <v>29</v>
          </cell>
        </row>
        <row r="102">
          <cell r="A102">
            <v>2010</v>
          </cell>
          <cell r="B102" t="str">
            <v>RAM DE LA REGION DE BLAIN</v>
          </cell>
          <cell r="C102">
            <v>200400101</v>
          </cell>
          <cell r="D102" t="str">
            <v>Stéphane ROSE</v>
          </cell>
          <cell r="E102" t="str">
            <v>02 51 83 45 13</v>
          </cell>
          <cell r="F102">
            <v>764</v>
          </cell>
          <cell r="G102">
            <v>254</v>
          </cell>
          <cell r="H102">
            <v>98</v>
          </cell>
          <cell r="I102">
            <v>252</v>
          </cell>
          <cell r="J102">
            <v>258</v>
          </cell>
          <cell r="K102">
            <v>700</v>
          </cell>
          <cell r="L102">
            <v>238</v>
          </cell>
          <cell r="M102">
            <v>228</v>
          </cell>
          <cell r="N102">
            <v>234</v>
          </cell>
          <cell r="O102">
            <v>505</v>
          </cell>
          <cell r="P102" t="str">
            <v>66,1</v>
          </cell>
          <cell r="Q102">
            <v>66</v>
          </cell>
          <cell r="R102" t="str">
            <v>8,6</v>
          </cell>
          <cell r="S102">
            <v>93</v>
          </cell>
          <cell r="T102" t="str">
            <v>12,2</v>
          </cell>
          <cell r="U102">
            <v>2</v>
          </cell>
          <cell r="V102">
            <v>373</v>
          </cell>
          <cell r="W102">
            <v>0</v>
          </cell>
          <cell r="X102">
            <v>584</v>
          </cell>
          <cell r="Y102">
            <v>418</v>
          </cell>
          <cell r="Z102" t="str">
            <v>54,7</v>
          </cell>
          <cell r="AA102">
            <v>117</v>
          </cell>
          <cell r="AB102">
            <v>169</v>
          </cell>
          <cell r="AC102">
            <v>153</v>
          </cell>
          <cell r="AD102">
            <v>105</v>
          </cell>
          <cell r="AE102">
            <v>65</v>
          </cell>
          <cell r="AF102">
            <v>53</v>
          </cell>
          <cell r="AG102" t="str">
            <v>3,2</v>
          </cell>
          <cell r="AH102">
            <v>256</v>
          </cell>
          <cell r="AI102">
            <v>210</v>
          </cell>
          <cell r="AJ102" t="str">
            <v>82,0</v>
          </cell>
          <cell r="AK102">
            <v>185</v>
          </cell>
          <cell r="AL102" t="str">
            <v>72,3</v>
          </cell>
          <cell r="AM102">
            <v>37</v>
          </cell>
          <cell r="AN102" t="str">
            <v>17,6</v>
          </cell>
          <cell r="AO102" t="str">
            <v>1,25</v>
          </cell>
          <cell r="AP102">
            <v>205</v>
          </cell>
          <cell r="AQ102">
            <v>91</v>
          </cell>
        </row>
        <row r="103">
          <cell r="A103">
            <v>2010</v>
          </cell>
          <cell r="B103" t="str">
            <v>RAM DE LA TURBALLE</v>
          </cell>
          <cell r="C103">
            <v>200500128</v>
          </cell>
          <cell r="D103" t="str">
            <v>Catherine CAILLAULT</v>
          </cell>
          <cell r="E103" t="str">
            <v>02 51 83 45 21</v>
          </cell>
          <cell r="F103">
            <v>297</v>
          </cell>
          <cell r="G103">
            <v>104</v>
          </cell>
          <cell r="H103">
            <v>43</v>
          </cell>
          <cell r="I103">
            <v>92</v>
          </cell>
          <cell r="J103">
            <v>101</v>
          </cell>
          <cell r="K103">
            <v>246</v>
          </cell>
          <cell r="L103">
            <v>91</v>
          </cell>
          <cell r="M103">
            <v>74</v>
          </cell>
          <cell r="N103">
            <v>81</v>
          </cell>
          <cell r="O103">
            <v>183</v>
          </cell>
          <cell r="P103" t="str">
            <v>61,6</v>
          </cell>
          <cell r="Q103">
            <v>30</v>
          </cell>
          <cell r="R103" t="str">
            <v>10,1</v>
          </cell>
          <cell r="S103">
            <v>43</v>
          </cell>
          <cell r="T103" t="str">
            <v>14,5</v>
          </cell>
          <cell r="U103">
            <v>0</v>
          </cell>
          <cell r="V103">
            <v>118</v>
          </cell>
          <cell r="W103">
            <v>0</v>
          </cell>
          <cell r="X103">
            <v>141</v>
          </cell>
          <cell r="Y103">
            <v>133</v>
          </cell>
          <cell r="Z103" t="str">
            <v>44,8</v>
          </cell>
          <cell r="AA103">
            <v>41</v>
          </cell>
          <cell r="AB103">
            <v>44</v>
          </cell>
          <cell r="AC103">
            <v>48</v>
          </cell>
          <cell r="AD103">
            <v>18</v>
          </cell>
          <cell r="AE103">
            <v>8</v>
          </cell>
          <cell r="AF103">
            <v>9</v>
          </cell>
          <cell r="AG103" t="str">
            <v>3,7</v>
          </cell>
          <cell r="AH103">
            <v>55</v>
          </cell>
          <cell r="AI103">
            <v>46</v>
          </cell>
          <cell r="AJ103" t="str">
            <v>83,6</v>
          </cell>
          <cell r="AK103">
            <v>38</v>
          </cell>
          <cell r="AL103" t="str">
            <v>69,1</v>
          </cell>
          <cell r="AM103">
            <v>6</v>
          </cell>
          <cell r="AN103" t="str">
            <v>13,0</v>
          </cell>
          <cell r="AO103" t="str">
            <v>0,5</v>
          </cell>
          <cell r="AP103">
            <v>110</v>
          </cell>
          <cell r="AQ103">
            <v>26</v>
          </cell>
        </row>
        <row r="104">
          <cell r="A104">
            <v>2010</v>
          </cell>
          <cell r="B104" t="str">
            <v>RAM DE MESANGER / OUDON</v>
          </cell>
          <cell r="C104">
            <v>200400121</v>
          </cell>
          <cell r="D104" t="str">
            <v>Aline FOURNIER</v>
          </cell>
          <cell r="E104" t="str">
            <v>02 51 83 45 20</v>
          </cell>
          <cell r="F104">
            <v>435</v>
          </cell>
          <cell r="G104">
            <v>139</v>
          </cell>
          <cell r="H104">
            <v>56</v>
          </cell>
          <cell r="I104">
            <v>137</v>
          </cell>
          <cell r="J104">
            <v>159</v>
          </cell>
          <cell r="K104">
            <v>420</v>
          </cell>
          <cell r="L104">
            <v>139</v>
          </cell>
          <cell r="M104">
            <v>145</v>
          </cell>
          <cell r="N104">
            <v>136</v>
          </cell>
          <cell r="O104">
            <v>285</v>
          </cell>
          <cell r="P104" t="str">
            <v>65,5</v>
          </cell>
          <cell r="Q104">
            <v>23</v>
          </cell>
          <cell r="R104" t="str">
            <v>5,3</v>
          </cell>
          <cell r="S104">
            <v>63</v>
          </cell>
          <cell r="T104" t="str">
            <v>14,5</v>
          </cell>
          <cell r="U104">
            <v>2</v>
          </cell>
          <cell r="V104">
            <v>216</v>
          </cell>
          <cell r="W104">
            <v>0</v>
          </cell>
          <cell r="X104">
            <v>322</v>
          </cell>
          <cell r="Y104">
            <v>245</v>
          </cell>
          <cell r="Z104" t="str">
            <v>56,3</v>
          </cell>
          <cell r="AA104">
            <v>67</v>
          </cell>
          <cell r="AB104">
            <v>83</v>
          </cell>
          <cell r="AC104">
            <v>89</v>
          </cell>
          <cell r="AD104">
            <v>56</v>
          </cell>
          <cell r="AE104">
            <v>31</v>
          </cell>
          <cell r="AF104">
            <v>28</v>
          </cell>
          <cell r="AG104" t="str">
            <v>3,2</v>
          </cell>
          <cell r="AH104">
            <v>141</v>
          </cell>
          <cell r="AI104">
            <v>114</v>
          </cell>
          <cell r="AJ104" t="str">
            <v>80,9</v>
          </cell>
          <cell r="AK104">
            <v>102</v>
          </cell>
          <cell r="AL104" t="str">
            <v>72,3</v>
          </cell>
          <cell r="AM104">
            <v>17</v>
          </cell>
          <cell r="AN104" t="str">
            <v>14,9</v>
          </cell>
          <cell r="AO104" t="str">
            <v>0,71</v>
          </cell>
          <cell r="AP104">
            <v>199</v>
          </cell>
          <cell r="AQ104">
            <v>42</v>
          </cell>
        </row>
        <row r="105">
          <cell r="A105">
            <v>2010</v>
          </cell>
          <cell r="B105" t="str">
            <v>RAM DE NANTES</v>
          </cell>
          <cell r="C105" t="str">
            <v>.</v>
          </cell>
          <cell r="D105" t="str">
            <v>Isabelle GAUTIER</v>
          </cell>
          <cell r="E105" t="str">
            <v>02 51 83 45 16</v>
          </cell>
          <cell r="F105">
            <v>10321</v>
          </cell>
          <cell r="G105">
            <v>3663</v>
          </cell>
          <cell r="H105">
            <v>1768</v>
          </cell>
          <cell r="I105">
            <v>3376</v>
          </cell>
          <cell r="J105">
            <v>3282</v>
          </cell>
          <cell r="K105">
            <v>8715</v>
          </cell>
          <cell r="L105">
            <v>2980</v>
          </cell>
          <cell r="M105">
            <v>2832</v>
          </cell>
          <cell r="N105">
            <v>2903</v>
          </cell>
          <cell r="O105">
            <v>5167</v>
          </cell>
          <cell r="P105" t="str">
            <v>50,1</v>
          </cell>
          <cell r="Q105">
            <v>2764</v>
          </cell>
          <cell r="R105" t="str">
            <v>26,8</v>
          </cell>
          <cell r="S105">
            <v>1020</v>
          </cell>
          <cell r="T105" t="str">
            <v>9,9</v>
          </cell>
          <cell r="U105">
            <v>352</v>
          </cell>
          <cell r="V105">
            <v>2251</v>
          </cell>
          <cell r="W105">
            <v>14</v>
          </cell>
          <cell r="X105">
            <v>3047</v>
          </cell>
          <cell r="Y105">
            <v>2815</v>
          </cell>
          <cell r="Z105" t="str">
            <v>27,3</v>
          </cell>
          <cell r="AA105">
            <v>765</v>
          </cell>
          <cell r="AB105">
            <v>912</v>
          </cell>
          <cell r="AC105">
            <v>667</v>
          </cell>
          <cell r="AD105">
            <v>310</v>
          </cell>
          <cell r="AE105">
            <v>222</v>
          </cell>
          <cell r="AF105">
            <v>154</v>
          </cell>
          <cell r="AG105" t="str">
            <v>2,8</v>
          </cell>
          <cell r="AH105">
            <v>1571</v>
          </cell>
          <cell r="AI105">
            <v>1256</v>
          </cell>
          <cell r="AJ105" t="str">
            <v>79,9</v>
          </cell>
          <cell r="AK105">
            <v>1079</v>
          </cell>
          <cell r="AL105" t="str">
            <v>68,7</v>
          </cell>
          <cell r="AM105">
            <v>221</v>
          </cell>
          <cell r="AN105" t="str">
            <v>17,6</v>
          </cell>
          <cell r="AO105" t="str">
            <v>5,4</v>
          </cell>
          <cell r="AP105">
            <v>291</v>
          </cell>
          <cell r="AQ105">
            <v>569</v>
          </cell>
        </row>
        <row r="106">
          <cell r="A106">
            <v>2010</v>
          </cell>
          <cell r="B106" t="str">
            <v>RAM DE NORT SUR ERDRE</v>
          </cell>
          <cell r="C106">
            <v>200200659</v>
          </cell>
          <cell r="D106" t="str">
            <v>Cédric BERNIER</v>
          </cell>
          <cell r="E106" t="str">
            <v>02 51 83 45 19</v>
          </cell>
          <cell r="F106">
            <v>451</v>
          </cell>
          <cell r="G106">
            <v>150</v>
          </cell>
          <cell r="H106">
            <v>49</v>
          </cell>
          <cell r="I106">
            <v>138</v>
          </cell>
          <cell r="J106">
            <v>163</v>
          </cell>
          <cell r="K106">
            <v>518</v>
          </cell>
          <cell r="L106">
            <v>179</v>
          </cell>
          <cell r="M106">
            <v>168</v>
          </cell>
          <cell r="N106">
            <v>171</v>
          </cell>
          <cell r="O106">
            <v>319</v>
          </cell>
          <cell r="P106" t="str">
            <v>70,7</v>
          </cell>
          <cell r="Q106">
            <v>31</v>
          </cell>
          <cell r="R106" t="str">
            <v>6,9</v>
          </cell>
          <cell r="S106">
            <v>59</v>
          </cell>
          <cell r="T106" t="str">
            <v>13,1</v>
          </cell>
          <cell r="U106">
            <v>3</v>
          </cell>
          <cell r="V106">
            <v>236</v>
          </cell>
          <cell r="W106">
            <v>0</v>
          </cell>
          <cell r="X106">
            <v>461</v>
          </cell>
          <cell r="Y106">
            <v>268</v>
          </cell>
          <cell r="Z106" t="str">
            <v>59,4</v>
          </cell>
          <cell r="AA106">
            <v>81</v>
          </cell>
          <cell r="AB106">
            <v>97</v>
          </cell>
          <cell r="AC106">
            <v>96</v>
          </cell>
          <cell r="AD106">
            <v>91</v>
          </cell>
          <cell r="AE106">
            <v>55</v>
          </cell>
          <cell r="AF106">
            <v>41</v>
          </cell>
          <cell r="AG106" t="str">
            <v>3,3</v>
          </cell>
          <cell r="AH106">
            <v>168</v>
          </cell>
          <cell r="AI106">
            <v>157</v>
          </cell>
          <cell r="AJ106" t="str">
            <v>93,5</v>
          </cell>
          <cell r="AK106">
            <v>140</v>
          </cell>
          <cell r="AL106" t="str">
            <v>83,3</v>
          </cell>
          <cell r="AM106">
            <v>24</v>
          </cell>
          <cell r="AN106" t="str">
            <v>15,3</v>
          </cell>
          <cell r="AO106" t="str">
            <v>0,86</v>
          </cell>
          <cell r="AP106">
            <v>195</v>
          </cell>
          <cell r="AQ106">
            <v>86</v>
          </cell>
        </row>
        <row r="107">
          <cell r="A107">
            <v>2010</v>
          </cell>
          <cell r="B107" t="str">
            <v>RAM DE PONT ST MARTIN</v>
          </cell>
          <cell r="C107">
            <v>200200662</v>
          </cell>
          <cell r="D107" t="str">
            <v>Pascale GOBIN</v>
          </cell>
          <cell r="E107" t="str">
            <v>02 51 83 45 12</v>
          </cell>
          <cell r="F107">
            <v>216</v>
          </cell>
          <cell r="G107">
            <v>66</v>
          </cell>
          <cell r="H107">
            <v>32</v>
          </cell>
          <cell r="I107">
            <v>73</v>
          </cell>
          <cell r="J107">
            <v>77</v>
          </cell>
          <cell r="K107">
            <v>228</v>
          </cell>
          <cell r="L107">
            <v>77</v>
          </cell>
          <cell r="M107">
            <v>75</v>
          </cell>
          <cell r="N107">
            <v>76</v>
          </cell>
          <cell r="O107">
            <v>164</v>
          </cell>
          <cell r="P107" t="str">
            <v>75,9</v>
          </cell>
          <cell r="Q107">
            <v>13</v>
          </cell>
          <cell r="R107" t="str">
            <v>6,0</v>
          </cell>
          <cell r="S107">
            <v>25</v>
          </cell>
          <cell r="T107" t="str">
            <v>11,6</v>
          </cell>
          <cell r="U107">
            <v>3</v>
          </cell>
          <cell r="V107">
            <v>113</v>
          </cell>
          <cell r="W107">
            <v>0</v>
          </cell>
          <cell r="X107">
            <v>189</v>
          </cell>
          <cell r="Y107">
            <v>122</v>
          </cell>
          <cell r="Z107" t="str">
            <v>56,5</v>
          </cell>
          <cell r="AA107">
            <v>39</v>
          </cell>
          <cell r="AB107">
            <v>45</v>
          </cell>
          <cell r="AC107">
            <v>37</v>
          </cell>
          <cell r="AD107">
            <v>36</v>
          </cell>
          <cell r="AE107">
            <v>22</v>
          </cell>
          <cell r="AF107">
            <v>16</v>
          </cell>
          <cell r="AG107" t="str">
            <v>3,0</v>
          </cell>
          <cell r="AH107">
            <v>85</v>
          </cell>
          <cell r="AI107">
            <v>63</v>
          </cell>
          <cell r="AJ107" t="str">
            <v>74,1</v>
          </cell>
          <cell r="AK107">
            <v>62</v>
          </cell>
          <cell r="AL107" t="str">
            <v>72,9</v>
          </cell>
          <cell r="AM107">
            <v>13</v>
          </cell>
          <cell r="AN107" t="str">
            <v>20,6</v>
          </cell>
          <cell r="AO107" t="str">
            <v>0,86</v>
          </cell>
          <cell r="AP107">
            <v>99</v>
          </cell>
          <cell r="AQ107">
            <v>27</v>
          </cell>
        </row>
        <row r="108">
          <cell r="A108">
            <v>2010</v>
          </cell>
          <cell r="B108" t="str">
            <v>RAM DE PORNICHET</v>
          </cell>
          <cell r="C108">
            <v>200200664</v>
          </cell>
          <cell r="D108" t="str">
            <v>Jacques MALLARD</v>
          </cell>
          <cell r="E108" t="str">
            <v>02 51 83 33 87</v>
          </cell>
          <cell r="F108">
            <v>228</v>
          </cell>
          <cell r="G108">
            <v>75</v>
          </cell>
          <cell r="H108">
            <v>41</v>
          </cell>
          <cell r="I108">
            <v>55</v>
          </cell>
          <cell r="J108">
            <v>98</v>
          </cell>
          <cell r="K108">
            <v>265</v>
          </cell>
          <cell r="L108">
            <v>87</v>
          </cell>
          <cell r="M108">
            <v>80</v>
          </cell>
          <cell r="N108">
            <v>98</v>
          </cell>
          <cell r="O108">
            <v>149</v>
          </cell>
          <cell r="P108" t="str">
            <v>65,4</v>
          </cell>
          <cell r="Q108">
            <v>20</v>
          </cell>
          <cell r="R108" t="str">
            <v>8,8</v>
          </cell>
          <cell r="S108">
            <v>28</v>
          </cell>
          <cell r="T108" t="str">
            <v>12,3</v>
          </cell>
          <cell r="U108">
            <v>5</v>
          </cell>
          <cell r="V108">
            <v>82</v>
          </cell>
          <cell r="W108">
            <v>0</v>
          </cell>
          <cell r="X108">
            <v>154</v>
          </cell>
          <cell r="Y108">
            <v>97</v>
          </cell>
          <cell r="Z108" t="str">
            <v>42,5</v>
          </cell>
          <cell r="AA108">
            <v>16</v>
          </cell>
          <cell r="AB108">
            <v>32</v>
          </cell>
          <cell r="AC108">
            <v>29</v>
          </cell>
          <cell r="AD108">
            <v>23</v>
          </cell>
          <cell r="AE108">
            <v>14</v>
          </cell>
          <cell r="AF108">
            <v>7</v>
          </cell>
          <cell r="AG108" t="str">
            <v>3,4</v>
          </cell>
          <cell r="AH108">
            <v>63</v>
          </cell>
          <cell r="AI108">
            <v>53</v>
          </cell>
          <cell r="AJ108" t="str">
            <v>84,1</v>
          </cell>
          <cell r="AK108">
            <v>45</v>
          </cell>
          <cell r="AL108" t="str">
            <v>71,4</v>
          </cell>
          <cell r="AM108">
            <v>17</v>
          </cell>
          <cell r="AN108" t="str">
            <v>32,1</v>
          </cell>
          <cell r="AO108" t="str">
            <v>0,67</v>
          </cell>
          <cell r="AP108">
            <v>94</v>
          </cell>
          <cell r="AQ108">
            <v>26</v>
          </cell>
        </row>
        <row r="109">
          <cell r="A109">
            <v>2010</v>
          </cell>
          <cell r="B109" t="str">
            <v>RAM DE REZE</v>
          </cell>
          <cell r="C109">
            <v>200200665</v>
          </cell>
          <cell r="D109" t="str">
            <v>Jocelyne MOREAU</v>
          </cell>
          <cell r="E109" t="str">
            <v>02 51 83 45 15</v>
          </cell>
          <cell r="F109">
            <v>1503</v>
          </cell>
          <cell r="G109">
            <v>512</v>
          </cell>
          <cell r="H109">
            <v>270</v>
          </cell>
          <cell r="I109">
            <v>487</v>
          </cell>
          <cell r="J109">
            <v>504</v>
          </cell>
          <cell r="K109">
            <v>1367</v>
          </cell>
          <cell r="L109">
            <v>469</v>
          </cell>
          <cell r="M109">
            <v>451</v>
          </cell>
          <cell r="N109">
            <v>447</v>
          </cell>
          <cell r="O109">
            <v>927</v>
          </cell>
          <cell r="P109" t="str">
            <v>61,7</v>
          </cell>
          <cell r="Q109">
            <v>271</v>
          </cell>
          <cell r="R109" t="str">
            <v>18,0</v>
          </cell>
          <cell r="S109">
            <v>138</v>
          </cell>
          <cell r="T109" t="str">
            <v>9,2</v>
          </cell>
          <cell r="U109">
            <v>33</v>
          </cell>
          <cell r="V109">
            <v>588</v>
          </cell>
          <cell r="W109">
            <v>0</v>
          </cell>
          <cell r="X109">
            <v>893</v>
          </cell>
          <cell r="Y109">
            <v>682</v>
          </cell>
          <cell r="Z109" t="str">
            <v>45,4</v>
          </cell>
          <cell r="AA109">
            <v>191</v>
          </cell>
          <cell r="AB109">
            <v>228</v>
          </cell>
          <cell r="AC109">
            <v>216</v>
          </cell>
          <cell r="AD109">
            <v>96</v>
          </cell>
          <cell r="AE109">
            <v>84</v>
          </cell>
          <cell r="AF109">
            <v>56</v>
          </cell>
          <cell r="AG109" t="str">
            <v>3,0</v>
          </cell>
          <cell r="AH109">
            <v>404</v>
          </cell>
          <cell r="AI109">
            <v>340</v>
          </cell>
          <cell r="AJ109" t="str">
            <v>84,2</v>
          </cell>
          <cell r="AK109">
            <v>299</v>
          </cell>
          <cell r="AL109" t="str">
            <v>74,0</v>
          </cell>
          <cell r="AM109">
            <v>84</v>
          </cell>
          <cell r="AN109" t="str">
            <v>24,7</v>
          </cell>
          <cell r="AO109" t="str">
            <v>1,9</v>
          </cell>
          <cell r="AP109">
            <v>213</v>
          </cell>
          <cell r="AQ109">
            <v>173</v>
          </cell>
        </row>
        <row r="110">
          <cell r="A110">
            <v>2010</v>
          </cell>
          <cell r="B110" t="str">
            <v>RAM DE SAUTRON</v>
          </cell>
          <cell r="C110">
            <v>200702598</v>
          </cell>
          <cell r="D110" t="str">
            <v>Ghislaine HERY PIVAUT</v>
          </cell>
          <cell r="E110" t="str">
            <v>02 51 83 45 18</v>
          </cell>
          <cell r="F110">
            <v>146</v>
          </cell>
          <cell r="G110">
            <v>44</v>
          </cell>
          <cell r="H110">
            <v>15</v>
          </cell>
          <cell r="I110">
            <v>50</v>
          </cell>
          <cell r="J110">
            <v>52</v>
          </cell>
          <cell r="K110">
            <v>197</v>
          </cell>
          <cell r="L110">
            <v>66</v>
          </cell>
          <cell r="M110">
            <v>69</v>
          </cell>
          <cell r="N110">
            <v>62</v>
          </cell>
          <cell r="O110">
            <v>99</v>
          </cell>
          <cell r="P110" t="str">
            <v>67,8</v>
          </cell>
          <cell r="Q110">
            <v>13</v>
          </cell>
          <cell r="R110" t="str">
            <v>8,9</v>
          </cell>
          <cell r="S110">
            <v>19</v>
          </cell>
          <cell r="T110" t="str">
            <v>13,0</v>
          </cell>
          <cell r="U110">
            <v>7</v>
          </cell>
          <cell r="V110">
            <v>63</v>
          </cell>
          <cell r="W110">
            <v>0</v>
          </cell>
          <cell r="X110">
            <v>135</v>
          </cell>
          <cell r="Y110">
            <v>79</v>
          </cell>
          <cell r="Z110" t="str">
            <v>54,1</v>
          </cell>
          <cell r="AA110">
            <v>17</v>
          </cell>
          <cell r="AB110">
            <v>32</v>
          </cell>
          <cell r="AC110">
            <v>29</v>
          </cell>
          <cell r="AD110">
            <v>20</v>
          </cell>
          <cell r="AE110">
            <v>10</v>
          </cell>
          <cell r="AF110">
            <v>4</v>
          </cell>
          <cell r="AG110" t="str">
            <v>3,1</v>
          </cell>
          <cell r="AH110">
            <v>61</v>
          </cell>
          <cell r="AI110">
            <v>52</v>
          </cell>
          <cell r="AJ110" t="str">
            <v>85,2</v>
          </cell>
          <cell r="AK110">
            <v>43</v>
          </cell>
          <cell r="AL110" t="str">
            <v>70,5</v>
          </cell>
          <cell r="AM110">
            <v>17</v>
          </cell>
          <cell r="AN110" t="str">
            <v>32,7</v>
          </cell>
          <cell r="AO110" t="str">
            <v>0,5</v>
          </cell>
          <cell r="AP110">
            <v>122</v>
          </cell>
          <cell r="AQ110">
            <v>29</v>
          </cell>
        </row>
        <row r="111">
          <cell r="A111">
            <v>2010</v>
          </cell>
          <cell r="B111" t="str">
            <v>RAM DE ST-ANDRE DES EAUX</v>
          </cell>
          <cell r="C111">
            <v>201000775</v>
          </cell>
          <cell r="D111" t="str">
            <v>Jacques MALLARD</v>
          </cell>
          <cell r="E111" t="str">
            <v>02 51 83 33 87</v>
          </cell>
          <cell r="F111">
            <v>212</v>
          </cell>
          <cell r="G111">
            <v>68</v>
          </cell>
          <cell r="H111">
            <v>18</v>
          </cell>
          <cell r="I111">
            <v>61</v>
          </cell>
          <cell r="J111">
            <v>83</v>
          </cell>
          <cell r="K111">
            <v>236</v>
          </cell>
          <cell r="L111">
            <v>75</v>
          </cell>
          <cell r="M111">
            <v>71</v>
          </cell>
          <cell r="N111">
            <v>90</v>
          </cell>
          <cell r="O111">
            <v>166</v>
          </cell>
          <cell r="P111" t="str">
            <v>78,3</v>
          </cell>
          <cell r="Q111">
            <v>3</v>
          </cell>
          <cell r="R111" t="str">
            <v>1,4</v>
          </cell>
          <cell r="S111">
            <v>22</v>
          </cell>
          <cell r="T111" t="str">
            <v>10,4</v>
          </cell>
          <cell r="U111">
            <v>0</v>
          </cell>
          <cell r="V111">
            <v>112</v>
          </cell>
          <cell r="W111">
            <v>0</v>
          </cell>
          <cell r="X111">
            <v>139</v>
          </cell>
          <cell r="Y111">
            <v>119</v>
          </cell>
          <cell r="Z111" t="str">
            <v>56,1</v>
          </cell>
          <cell r="AA111">
            <v>36</v>
          </cell>
          <cell r="AB111">
            <v>41</v>
          </cell>
          <cell r="AC111">
            <v>46</v>
          </cell>
          <cell r="AD111">
            <v>15</v>
          </cell>
          <cell r="AE111">
            <v>4</v>
          </cell>
          <cell r="AF111">
            <v>8</v>
          </cell>
          <cell r="AG111" t="str">
            <v>2,7</v>
          </cell>
          <cell r="AH111">
            <v>64</v>
          </cell>
          <cell r="AI111">
            <v>56</v>
          </cell>
          <cell r="AJ111" t="str">
            <v>87,5</v>
          </cell>
          <cell r="AK111">
            <v>52</v>
          </cell>
          <cell r="AL111" t="str">
            <v>81,3</v>
          </cell>
          <cell r="AM111">
            <v>7</v>
          </cell>
          <cell r="AN111" t="str">
            <v>12,5</v>
          </cell>
          <cell r="AO111" t="str">
            <v>0,38</v>
          </cell>
          <cell r="AP111">
            <v>168</v>
          </cell>
          <cell r="AQ111">
            <v>37</v>
          </cell>
        </row>
        <row r="112">
          <cell r="A112">
            <v>2010</v>
          </cell>
          <cell r="B112" t="str">
            <v>RAM DE ST-MARS LA JAILLE</v>
          </cell>
          <cell r="C112">
            <v>201001147</v>
          </cell>
          <cell r="D112" t="str">
            <v>Aline FOURNIER</v>
          </cell>
          <cell r="E112" t="str">
            <v>02 51 83 45 20</v>
          </cell>
          <cell r="F112">
            <v>258</v>
          </cell>
          <cell r="G112">
            <v>77</v>
          </cell>
          <cell r="H112">
            <v>29</v>
          </cell>
          <cell r="I112">
            <v>95</v>
          </cell>
          <cell r="J112">
            <v>86</v>
          </cell>
          <cell r="K112">
            <v>252</v>
          </cell>
          <cell r="L112">
            <v>72</v>
          </cell>
          <cell r="M112">
            <v>104</v>
          </cell>
          <cell r="N112">
            <v>76</v>
          </cell>
          <cell r="O112">
            <v>155</v>
          </cell>
          <cell r="P112" t="str">
            <v>60,1</v>
          </cell>
          <cell r="Q112">
            <v>27</v>
          </cell>
          <cell r="R112" t="str">
            <v>10,5</v>
          </cell>
          <cell r="S112">
            <v>42</v>
          </cell>
          <cell r="T112" t="str">
            <v>16,3</v>
          </cell>
          <cell r="U112">
            <v>2</v>
          </cell>
          <cell r="V112">
            <v>122</v>
          </cell>
          <cell r="W112">
            <v>0</v>
          </cell>
          <cell r="X112">
            <v>230</v>
          </cell>
          <cell r="Y112">
            <v>152</v>
          </cell>
          <cell r="Z112" t="str">
            <v>58,9</v>
          </cell>
          <cell r="AA112">
            <v>41</v>
          </cell>
          <cell r="AB112">
            <v>53</v>
          </cell>
          <cell r="AC112">
            <v>58</v>
          </cell>
          <cell r="AD112">
            <v>24</v>
          </cell>
          <cell r="AE112">
            <v>35</v>
          </cell>
          <cell r="AF112">
            <v>20</v>
          </cell>
          <cell r="AG112" t="str">
            <v>3,5</v>
          </cell>
          <cell r="AH112">
            <v>89</v>
          </cell>
          <cell r="AI112">
            <v>76</v>
          </cell>
          <cell r="AJ112" t="str">
            <v>85,4</v>
          </cell>
          <cell r="AK112">
            <v>66</v>
          </cell>
          <cell r="AL112" t="str">
            <v>74,2</v>
          </cell>
          <cell r="AM112">
            <v>11</v>
          </cell>
          <cell r="AN112" t="str">
            <v>14,5</v>
          </cell>
          <cell r="AO112" t="str">
            <v>0,5</v>
          </cell>
          <cell r="AP112">
            <v>178</v>
          </cell>
          <cell r="AQ112">
            <v>32</v>
          </cell>
        </row>
        <row r="113">
          <cell r="A113">
            <v>2010</v>
          </cell>
          <cell r="B113" t="str">
            <v>RAM DE ST-NAZAIRE</v>
          </cell>
          <cell r="C113">
            <v>200200668</v>
          </cell>
          <cell r="D113" t="str">
            <v>Jacques MALLARD</v>
          </cell>
          <cell r="E113" t="str">
            <v>02 51 83 33 87</v>
          </cell>
          <cell r="F113">
            <v>2283</v>
          </cell>
          <cell r="G113">
            <v>752</v>
          </cell>
          <cell r="H113">
            <v>354</v>
          </cell>
          <cell r="I113">
            <v>761</v>
          </cell>
          <cell r="J113">
            <v>770</v>
          </cell>
          <cell r="K113">
            <v>2120</v>
          </cell>
          <cell r="L113">
            <v>676</v>
          </cell>
          <cell r="M113">
            <v>708</v>
          </cell>
          <cell r="N113">
            <v>736</v>
          </cell>
          <cell r="O113">
            <v>1066</v>
          </cell>
          <cell r="P113" t="str">
            <v>46,7</v>
          </cell>
          <cell r="Q113">
            <v>675</v>
          </cell>
          <cell r="R113" t="str">
            <v>29,6</v>
          </cell>
          <cell r="S113">
            <v>276</v>
          </cell>
          <cell r="T113" t="str">
            <v>12,1</v>
          </cell>
          <cell r="U113">
            <v>15</v>
          </cell>
          <cell r="V113">
            <v>528</v>
          </cell>
          <cell r="W113">
            <v>0</v>
          </cell>
          <cell r="X113">
            <v>825</v>
          </cell>
          <cell r="Y113">
            <v>584</v>
          </cell>
          <cell r="Z113" t="str">
            <v>25,6</v>
          </cell>
          <cell r="AA113">
            <v>161</v>
          </cell>
          <cell r="AB113">
            <v>207</v>
          </cell>
          <cell r="AC113">
            <v>186</v>
          </cell>
          <cell r="AD113">
            <v>123</v>
          </cell>
          <cell r="AE113">
            <v>75</v>
          </cell>
          <cell r="AF113">
            <v>53</v>
          </cell>
          <cell r="AG113" t="str">
            <v>2,6</v>
          </cell>
          <cell r="AH113">
            <v>456</v>
          </cell>
          <cell r="AI113">
            <v>361</v>
          </cell>
          <cell r="AJ113" t="str">
            <v>79,2</v>
          </cell>
          <cell r="AK113">
            <v>312</v>
          </cell>
          <cell r="AL113" t="str">
            <v>68,4</v>
          </cell>
          <cell r="AM113">
            <v>70</v>
          </cell>
          <cell r="AN113" t="str">
            <v>19,4</v>
          </cell>
          <cell r="AO113" t="str">
            <v>1,8</v>
          </cell>
          <cell r="AP113">
            <v>253</v>
          </cell>
          <cell r="AQ113">
            <v>190</v>
          </cell>
        </row>
        <row r="114">
          <cell r="A114">
            <v>2010</v>
          </cell>
          <cell r="B114" t="str">
            <v>RAM DE ST-PHILBERT DE GD LIEU</v>
          </cell>
          <cell r="C114">
            <v>200200670</v>
          </cell>
          <cell r="D114" t="str">
            <v>Pascale GOBIN</v>
          </cell>
          <cell r="E114" t="str">
            <v>02 51 83 45 12</v>
          </cell>
          <cell r="F114">
            <v>729</v>
          </cell>
          <cell r="G114">
            <v>239</v>
          </cell>
          <cell r="H114">
            <v>102</v>
          </cell>
          <cell r="I114">
            <v>238</v>
          </cell>
          <cell r="J114">
            <v>252</v>
          </cell>
          <cell r="K114">
            <v>763</v>
          </cell>
          <cell r="L114">
            <v>237</v>
          </cell>
          <cell r="M114">
            <v>234</v>
          </cell>
          <cell r="N114">
            <v>292</v>
          </cell>
          <cell r="O114">
            <v>483</v>
          </cell>
          <cell r="P114" t="str">
            <v>66,3</v>
          </cell>
          <cell r="Q114">
            <v>31</v>
          </cell>
          <cell r="R114" t="str">
            <v>4,3</v>
          </cell>
          <cell r="S114">
            <v>101</v>
          </cell>
          <cell r="T114" t="str">
            <v>13,9</v>
          </cell>
          <cell r="U114">
            <v>8</v>
          </cell>
          <cell r="V114">
            <v>368</v>
          </cell>
          <cell r="W114">
            <v>0</v>
          </cell>
          <cell r="X114">
            <v>667</v>
          </cell>
          <cell r="Y114">
            <v>426</v>
          </cell>
          <cell r="Z114" t="str">
            <v>58,4</v>
          </cell>
          <cell r="AA114">
            <v>121</v>
          </cell>
          <cell r="AB114">
            <v>154</v>
          </cell>
          <cell r="AC114">
            <v>152</v>
          </cell>
          <cell r="AD114">
            <v>96</v>
          </cell>
          <cell r="AE114">
            <v>72</v>
          </cell>
          <cell r="AF114">
            <v>58</v>
          </cell>
          <cell r="AG114" t="str">
            <v>3,2</v>
          </cell>
          <cell r="AH114">
            <v>275</v>
          </cell>
          <cell r="AI114">
            <v>227</v>
          </cell>
          <cell r="AJ114" t="str">
            <v>82,5</v>
          </cell>
          <cell r="AK114">
            <v>207</v>
          </cell>
          <cell r="AL114" t="str">
            <v>75,3</v>
          </cell>
          <cell r="AM114">
            <v>44</v>
          </cell>
          <cell r="AN114" t="str">
            <v>19,4</v>
          </cell>
          <cell r="AO114" t="str">
            <v>0,8</v>
          </cell>
          <cell r="AP114">
            <v>344</v>
          </cell>
          <cell r="AQ114">
            <v>117</v>
          </cell>
        </row>
        <row r="115">
          <cell r="A115">
            <v>2010</v>
          </cell>
          <cell r="B115" t="str">
            <v>RAM DE ST-SEBASTIEN SUR LOIRE</v>
          </cell>
          <cell r="C115">
            <v>200200677</v>
          </cell>
          <cell r="D115" t="str">
            <v>Jocelyne MOREAU</v>
          </cell>
          <cell r="E115" t="str">
            <v>02 51 83 45 15</v>
          </cell>
          <cell r="F115">
            <v>783</v>
          </cell>
          <cell r="G115">
            <v>269</v>
          </cell>
          <cell r="H115">
            <v>125</v>
          </cell>
          <cell r="I115">
            <v>269</v>
          </cell>
          <cell r="J115">
            <v>245</v>
          </cell>
          <cell r="K115">
            <v>767</v>
          </cell>
          <cell r="L115">
            <v>285</v>
          </cell>
          <cell r="M115">
            <v>247</v>
          </cell>
          <cell r="N115">
            <v>235</v>
          </cell>
          <cell r="O115">
            <v>530</v>
          </cell>
          <cell r="P115" t="str">
            <v>67,7</v>
          </cell>
          <cell r="Q115">
            <v>72</v>
          </cell>
          <cell r="R115" t="str">
            <v>9,2</v>
          </cell>
          <cell r="S115">
            <v>90</v>
          </cell>
          <cell r="T115" t="str">
            <v>11,5</v>
          </cell>
          <cell r="U115">
            <v>18</v>
          </cell>
          <cell r="V115">
            <v>342</v>
          </cell>
          <cell r="W115">
            <v>2</v>
          </cell>
          <cell r="X115">
            <v>555</v>
          </cell>
          <cell r="Y115">
            <v>399</v>
          </cell>
          <cell r="Z115" t="str">
            <v>51,0</v>
          </cell>
          <cell r="AA115">
            <v>111</v>
          </cell>
          <cell r="AB115">
            <v>146</v>
          </cell>
          <cell r="AC115">
            <v>110</v>
          </cell>
          <cell r="AD115">
            <v>69</v>
          </cell>
          <cell r="AE115">
            <v>41</v>
          </cell>
          <cell r="AF115">
            <v>38</v>
          </cell>
          <cell r="AG115" t="str">
            <v>3,2</v>
          </cell>
          <cell r="AH115">
            <v>258</v>
          </cell>
          <cell r="AI115">
            <v>189</v>
          </cell>
          <cell r="AJ115" t="str">
            <v>73,3</v>
          </cell>
          <cell r="AK115">
            <v>173</v>
          </cell>
          <cell r="AL115" t="str">
            <v>67,1</v>
          </cell>
          <cell r="AM115">
            <v>41</v>
          </cell>
          <cell r="AN115" t="str">
            <v>21,7</v>
          </cell>
          <cell r="AO115">
            <v>1</v>
          </cell>
          <cell r="AP115">
            <v>258</v>
          </cell>
          <cell r="AQ115">
            <v>88</v>
          </cell>
        </row>
        <row r="116">
          <cell r="A116">
            <v>2010</v>
          </cell>
          <cell r="B116" t="str">
            <v>RAM DE STE-LUCE SUR LOIRE</v>
          </cell>
          <cell r="C116">
            <v>200200678</v>
          </cell>
          <cell r="D116" t="str">
            <v>Jocelyne MOREAU</v>
          </cell>
          <cell r="E116" t="str">
            <v>02 51 83 45 15</v>
          </cell>
          <cell r="F116">
            <v>393</v>
          </cell>
          <cell r="G116">
            <v>149</v>
          </cell>
          <cell r="H116">
            <v>63</v>
          </cell>
          <cell r="I116">
            <v>114</v>
          </cell>
          <cell r="J116">
            <v>130</v>
          </cell>
          <cell r="K116">
            <v>373</v>
          </cell>
          <cell r="L116">
            <v>130</v>
          </cell>
          <cell r="M116">
            <v>127</v>
          </cell>
          <cell r="N116">
            <v>116</v>
          </cell>
          <cell r="O116">
            <v>269</v>
          </cell>
          <cell r="P116" t="str">
            <v>68,4</v>
          </cell>
          <cell r="Q116">
            <v>38</v>
          </cell>
          <cell r="R116" t="str">
            <v>9,7</v>
          </cell>
          <cell r="S116">
            <v>37</v>
          </cell>
          <cell r="T116" t="str">
            <v>9,4</v>
          </cell>
          <cell r="U116">
            <v>4</v>
          </cell>
          <cell r="V116">
            <v>178</v>
          </cell>
          <cell r="W116">
            <v>0</v>
          </cell>
          <cell r="X116">
            <v>336</v>
          </cell>
          <cell r="Y116">
            <v>203</v>
          </cell>
          <cell r="Z116" t="str">
            <v>51,7</v>
          </cell>
          <cell r="AA116">
            <v>71</v>
          </cell>
          <cell r="AB116">
            <v>73</v>
          </cell>
          <cell r="AC116">
            <v>80</v>
          </cell>
          <cell r="AD116">
            <v>41</v>
          </cell>
          <cell r="AE116">
            <v>26</v>
          </cell>
          <cell r="AF116">
            <v>13</v>
          </cell>
          <cell r="AG116" t="str">
            <v>3,1</v>
          </cell>
          <cell r="AH116">
            <v>132</v>
          </cell>
          <cell r="AI116">
            <v>117</v>
          </cell>
          <cell r="AJ116" t="str">
            <v>88,6</v>
          </cell>
          <cell r="AK116">
            <v>109</v>
          </cell>
          <cell r="AL116" t="str">
            <v>82,6</v>
          </cell>
          <cell r="AM116">
            <v>36</v>
          </cell>
          <cell r="AN116" t="str">
            <v>30,8</v>
          </cell>
          <cell r="AO116" t="str">
            <v>1,12</v>
          </cell>
          <cell r="AP116">
            <v>118</v>
          </cell>
          <cell r="AQ116">
            <v>48</v>
          </cell>
        </row>
        <row r="117">
          <cell r="A117">
            <v>2010</v>
          </cell>
          <cell r="B117" t="str">
            <v>RAM DE SUCE SUR ERDRE</v>
          </cell>
          <cell r="C117">
            <v>200200671</v>
          </cell>
          <cell r="D117" t="str">
            <v>Cédric BERNIER</v>
          </cell>
          <cell r="E117" t="str">
            <v>02 51 83 45 19</v>
          </cell>
          <cell r="F117">
            <v>167</v>
          </cell>
          <cell r="G117">
            <v>56</v>
          </cell>
          <cell r="H117">
            <v>25</v>
          </cell>
          <cell r="I117">
            <v>53</v>
          </cell>
          <cell r="J117">
            <v>58</v>
          </cell>
          <cell r="K117">
            <v>201</v>
          </cell>
          <cell r="L117">
            <v>59</v>
          </cell>
          <cell r="M117">
            <v>72</v>
          </cell>
          <cell r="N117">
            <v>70</v>
          </cell>
          <cell r="O117">
            <v>114</v>
          </cell>
          <cell r="P117" t="str">
            <v>68,3</v>
          </cell>
          <cell r="Q117">
            <v>9</v>
          </cell>
          <cell r="R117" t="str">
            <v>5,4</v>
          </cell>
          <cell r="S117">
            <v>21</v>
          </cell>
          <cell r="T117" t="str">
            <v>12,6</v>
          </cell>
          <cell r="U117">
            <v>2</v>
          </cell>
          <cell r="V117">
            <v>85</v>
          </cell>
          <cell r="W117">
            <v>0</v>
          </cell>
          <cell r="X117">
            <v>131</v>
          </cell>
          <cell r="Y117">
            <v>95</v>
          </cell>
          <cell r="Z117" t="str">
            <v>56,9</v>
          </cell>
          <cell r="AA117">
            <v>18</v>
          </cell>
          <cell r="AB117">
            <v>42</v>
          </cell>
          <cell r="AC117">
            <v>39</v>
          </cell>
          <cell r="AD117">
            <v>15</v>
          </cell>
          <cell r="AE117">
            <v>12</v>
          </cell>
          <cell r="AF117">
            <v>7</v>
          </cell>
          <cell r="AG117" t="str">
            <v>3,0</v>
          </cell>
          <cell r="AH117">
            <v>57</v>
          </cell>
          <cell r="AI117">
            <v>50</v>
          </cell>
          <cell r="AJ117" t="str">
            <v>87,7</v>
          </cell>
          <cell r="AK117">
            <v>43</v>
          </cell>
          <cell r="AL117" t="str">
            <v>75,4</v>
          </cell>
          <cell r="AM117">
            <v>10</v>
          </cell>
          <cell r="AN117" t="str">
            <v>20,0</v>
          </cell>
          <cell r="AO117" t="str">
            <v>0,59</v>
          </cell>
          <cell r="AP117">
            <v>97</v>
          </cell>
          <cell r="AQ117">
            <v>27</v>
          </cell>
        </row>
        <row r="118">
          <cell r="A118">
            <v>2010</v>
          </cell>
          <cell r="B118" t="str">
            <v>RAM DE TREILLIERES</v>
          </cell>
          <cell r="C118">
            <v>200200679</v>
          </cell>
          <cell r="D118" t="str">
            <v>Cédric BERNIER</v>
          </cell>
          <cell r="E118" t="str">
            <v>02 51 83 45 19</v>
          </cell>
          <cell r="F118">
            <v>256</v>
          </cell>
          <cell r="G118">
            <v>84</v>
          </cell>
          <cell r="H118">
            <v>36</v>
          </cell>
          <cell r="I118">
            <v>98</v>
          </cell>
          <cell r="J118">
            <v>74</v>
          </cell>
          <cell r="K118">
            <v>289</v>
          </cell>
          <cell r="L118">
            <v>96</v>
          </cell>
          <cell r="M118">
            <v>101</v>
          </cell>
          <cell r="N118">
            <v>92</v>
          </cell>
          <cell r="O118">
            <v>183</v>
          </cell>
          <cell r="P118" t="str">
            <v>71,5</v>
          </cell>
          <cell r="Q118">
            <v>15</v>
          </cell>
          <cell r="R118" t="str">
            <v>5,9</v>
          </cell>
          <cell r="S118">
            <v>23</v>
          </cell>
          <cell r="T118" t="str">
            <v>9,0</v>
          </cell>
          <cell r="U118">
            <v>2</v>
          </cell>
          <cell r="V118">
            <v>146</v>
          </cell>
          <cell r="W118">
            <v>0</v>
          </cell>
          <cell r="X118">
            <v>231</v>
          </cell>
          <cell r="Y118">
            <v>162</v>
          </cell>
          <cell r="Z118" t="str">
            <v>63,3</v>
          </cell>
          <cell r="AA118">
            <v>63</v>
          </cell>
          <cell r="AB118">
            <v>66</v>
          </cell>
          <cell r="AC118">
            <v>49</v>
          </cell>
          <cell r="AD118">
            <v>41</v>
          </cell>
          <cell r="AE118">
            <v>26</v>
          </cell>
          <cell r="AF118">
            <v>12</v>
          </cell>
          <cell r="AG118" t="str">
            <v>3,3</v>
          </cell>
          <cell r="AH118">
            <v>95</v>
          </cell>
          <cell r="AI118">
            <v>79</v>
          </cell>
          <cell r="AJ118" t="str">
            <v>83,2</v>
          </cell>
          <cell r="AK118">
            <v>70</v>
          </cell>
          <cell r="AL118" t="str">
            <v>73,7</v>
          </cell>
          <cell r="AM118">
            <v>10</v>
          </cell>
          <cell r="AN118" t="str">
            <v>12,7</v>
          </cell>
          <cell r="AO118" t="str">
            <v>0,72</v>
          </cell>
          <cell r="AP118">
            <v>132</v>
          </cell>
          <cell r="AQ118">
            <v>37</v>
          </cell>
        </row>
        <row r="119">
          <cell r="A119">
            <v>2010</v>
          </cell>
          <cell r="B119" t="str">
            <v>RAM DE VERTOU</v>
          </cell>
          <cell r="C119">
            <v>200200683</v>
          </cell>
          <cell r="D119" t="str">
            <v>Isabelle GAUTIER</v>
          </cell>
          <cell r="E119" t="str">
            <v>02 51 83 45 16</v>
          </cell>
          <cell r="F119">
            <v>557</v>
          </cell>
          <cell r="G119">
            <v>180</v>
          </cell>
          <cell r="H119">
            <v>75</v>
          </cell>
          <cell r="I119">
            <v>187</v>
          </cell>
          <cell r="J119">
            <v>190</v>
          </cell>
          <cell r="K119">
            <v>656</v>
          </cell>
          <cell r="L119">
            <v>200</v>
          </cell>
          <cell r="M119">
            <v>237</v>
          </cell>
          <cell r="N119">
            <v>219</v>
          </cell>
          <cell r="O119">
            <v>391</v>
          </cell>
          <cell r="P119" t="str">
            <v>70,2</v>
          </cell>
          <cell r="Q119">
            <v>33</v>
          </cell>
          <cell r="R119" t="str">
            <v>5,9</v>
          </cell>
          <cell r="S119">
            <v>59</v>
          </cell>
          <cell r="T119" t="str">
            <v>10,6</v>
          </cell>
          <cell r="U119">
            <v>14</v>
          </cell>
          <cell r="V119">
            <v>257</v>
          </cell>
          <cell r="W119">
            <v>5</v>
          </cell>
          <cell r="X119">
            <v>569</v>
          </cell>
          <cell r="Y119">
            <v>294</v>
          </cell>
          <cell r="Z119" t="str">
            <v>52,8</v>
          </cell>
          <cell r="AA119">
            <v>73</v>
          </cell>
          <cell r="AB119">
            <v>109</v>
          </cell>
          <cell r="AC119">
            <v>113</v>
          </cell>
          <cell r="AD119">
            <v>66</v>
          </cell>
          <cell r="AE119">
            <v>55</v>
          </cell>
          <cell r="AF119">
            <v>48</v>
          </cell>
          <cell r="AG119" t="str">
            <v>3,4</v>
          </cell>
          <cell r="AH119">
            <v>215</v>
          </cell>
          <cell r="AI119">
            <v>192</v>
          </cell>
          <cell r="AJ119" t="str">
            <v>89,3</v>
          </cell>
          <cell r="AK119">
            <v>169</v>
          </cell>
          <cell r="AL119" t="str">
            <v>78,6</v>
          </cell>
          <cell r="AM119">
            <v>70</v>
          </cell>
          <cell r="AN119" t="str">
            <v>36,5</v>
          </cell>
          <cell r="AO119">
            <v>1</v>
          </cell>
          <cell r="AP119">
            <v>215</v>
          </cell>
          <cell r="AQ119">
            <v>80</v>
          </cell>
        </row>
        <row r="120">
          <cell r="A120">
            <v>2010</v>
          </cell>
          <cell r="B120" t="str">
            <v>RAM DE VIGNEUX DE BRETAGNE</v>
          </cell>
          <cell r="C120">
            <v>200600349</v>
          </cell>
          <cell r="D120" t="str">
            <v>Cédric BERNIER</v>
          </cell>
          <cell r="E120" t="str">
            <v>02 51 83 45 19</v>
          </cell>
          <cell r="F120">
            <v>481</v>
          </cell>
          <cell r="G120">
            <v>169</v>
          </cell>
          <cell r="H120">
            <v>82</v>
          </cell>
          <cell r="I120">
            <v>157</v>
          </cell>
          <cell r="J120">
            <v>155</v>
          </cell>
          <cell r="K120">
            <v>471</v>
          </cell>
          <cell r="L120">
            <v>156</v>
          </cell>
          <cell r="M120">
            <v>163</v>
          </cell>
          <cell r="N120">
            <v>152</v>
          </cell>
          <cell r="O120">
            <v>351</v>
          </cell>
          <cell r="P120" t="str">
            <v>73,0</v>
          </cell>
          <cell r="Q120">
            <v>24</v>
          </cell>
          <cell r="R120" t="str">
            <v>5,0</v>
          </cell>
          <cell r="S120">
            <v>50</v>
          </cell>
          <cell r="T120" t="str">
            <v>10,4</v>
          </cell>
          <cell r="U120">
            <v>1</v>
          </cell>
          <cell r="V120">
            <v>270</v>
          </cell>
          <cell r="W120">
            <v>0</v>
          </cell>
          <cell r="X120">
            <v>388</v>
          </cell>
          <cell r="Y120">
            <v>293</v>
          </cell>
          <cell r="Z120" t="str">
            <v>60,9</v>
          </cell>
          <cell r="AA120">
            <v>79</v>
          </cell>
          <cell r="AB120">
            <v>118</v>
          </cell>
          <cell r="AC120">
            <v>101</v>
          </cell>
          <cell r="AD120">
            <v>83</v>
          </cell>
          <cell r="AE120">
            <v>41</v>
          </cell>
          <cell r="AF120">
            <v>31</v>
          </cell>
          <cell r="AG120" t="str">
            <v>3,3</v>
          </cell>
          <cell r="AH120">
            <v>150</v>
          </cell>
          <cell r="AI120">
            <v>131</v>
          </cell>
          <cell r="AJ120" t="str">
            <v>87,3</v>
          </cell>
          <cell r="AK120">
            <v>119</v>
          </cell>
          <cell r="AL120" t="str">
            <v>79,3</v>
          </cell>
          <cell r="AM120">
            <v>19</v>
          </cell>
          <cell r="AN120" t="str">
            <v>14,5</v>
          </cell>
          <cell r="AO120">
            <v>1</v>
          </cell>
          <cell r="AP120">
            <v>150</v>
          </cell>
          <cell r="AQ120">
            <v>75</v>
          </cell>
        </row>
        <row r="121">
          <cell r="A121">
            <v>2010</v>
          </cell>
          <cell r="B121" t="str">
            <v>RAM DES SORINIERES</v>
          </cell>
          <cell r="C121">
            <v>201200242</v>
          </cell>
          <cell r="D121" t="str">
            <v>Pascale GOBIN</v>
          </cell>
          <cell r="E121" t="str">
            <v>02 51 83 45 12</v>
          </cell>
          <cell r="F121">
            <v>245</v>
          </cell>
          <cell r="G121">
            <v>87</v>
          </cell>
          <cell r="H121">
            <v>44</v>
          </cell>
          <cell r="I121">
            <v>84</v>
          </cell>
          <cell r="J121">
            <v>74</v>
          </cell>
          <cell r="K121">
            <v>233</v>
          </cell>
          <cell r="L121">
            <v>91</v>
          </cell>
          <cell r="M121">
            <v>71</v>
          </cell>
          <cell r="N121">
            <v>71</v>
          </cell>
          <cell r="O121">
            <v>172</v>
          </cell>
          <cell r="P121" t="str">
            <v>70,2</v>
          </cell>
          <cell r="Q121">
            <v>23</v>
          </cell>
          <cell r="R121" t="str">
            <v>9,4</v>
          </cell>
          <cell r="S121">
            <v>21</v>
          </cell>
          <cell r="T121" t="str">
            <v>8,6</v>
          </cell>
          <cell r="U121">
            <v>3</v>
          </cell>
          <cell r="V121">
            <v>118</v>
          </cell>
          <cell r="W121">
            <v>1</v>
          </cell>
          <cell r="X121">
            <v>304</v>
          </cell>
          <cell r="Y121">
            <v>137</v>
          </cell>
          <cell r="Z121" t="str">
            <v>55,9</v>
          </cell>
          <cell r="AA121">
            <v>44</v>
          </cell>
          <cell r="AB121">
            <v>51</v>
          </cell>
          <cell r="AC121">
            <v>45</v>
          </cell>
          <cell r="AD121">
            <v>33</v>
          </cell>
          <cell r="AE121">
            <v>22</v>
          </cell>
          <cell r="AF121">
            <v>21</v>
          </cell>
          <cell r="AG121" t="str">
            <v>3,5</v>
          </cell>
          <cell r="AH121">
            <v>119</v>
          </cell>
          <cell r="AI121">
            <v>100</v>
          </cell>
          <cell r="AJ121" t="str">
            <v>84,0</v>
          </cell>
          <cell r="AK121">
            <v>87</v>
          </cell>
          <cell r="AL121" t="str">
            <v>73,1</v>
          </cell>
          <cell r="AM121">
            <v>30</v>
          </cell>
          <cell r="AN121" t="str">
            <v>30,0</v>
          </cell>
          <cell r="AO121" t="str">
            <v>0,66</v>
          </cell>
          <cell r="AP121">
            <v>180</v>
          </cell>
          <cell r="AQ121">
            <v>45</v>
          </cell>
        </row>
        <row r="122">
          <cell r="A122">
            <v>2010</v>
          </cell>
          <cell r="B122" t="str">
            <v>RAM DU CROISIC</v>
          </cell>
          <cell r="C122">
            <v>200500129</v>
          </cell>
          <cell r="D122" t="str">
            <v>Catherine CAILLAULT</v>
          </cell>
          <cell r="E122" t="str">
            <v>02 51 83 45 21</v>
          </cell>
          <cell r="F122">
            <v>71</v>
          </cell>
          <cell r="G122">
            <v>25</v>
          </cell>
          <cell r="H122">
            <v>13</v>
          </cell>
          <cell r="I122">
            <v>23</v>
          </cell>
          <cell r="J122">
            <v>23</v>
          </cell>
          <cell r="K122">
            <v>69</v>
          </cell>
          <cell r="L122">
            <v>20</v>
          </cell>
          <cell r="M122">
            <v>19</v>
          </cell>
          <cell r="N122">
            <v>30</v>
          </cell>
          <cell r="O122">
            <v>47</v>
          </cell>
          <cell r="P122" t="str">
            <v>66,2</v>
          </cell>
          <cell r="Q122">
            <v>10</v>
          </cell>
          <cell r="R122" t="str">
            <v>14,1</v>
          </cell>
          <cell r="S122">
            <v>6</v>
          </cell>
          <cell r="T122" t="str">
            <v>8,5</v>
          </cell>
          <cell r="U122">
            <v>0</v>
          </cell>
          <cell r="V122">
            <v>37</v>
          </cell>
          <cell r="W122">
            <v>0</v>
          </cell>
          <cell r="X122">
            <v>50</v>
          </cell>
          <cell r="Y122">
            <v>39</v>
          </cell>
          <cell r="Z122" t="str">
            <v>54,9</v>
          </cell>
          <cell r="AA122">
            <v>12</v>
          </cell>
          <cell r="AB122">
            <v>13</v>
          </cell>
          <cell r="AC122">
            <v>14</v>
          </cell>
          <cell r="AD122">
            <v>5</v>
          </cell>
          <cell r="AE122">
            <v>4</v>
          </cell>
          <cell r="AF122">
            <v>3</v>
          </cell>
          <cell r="AG122" t="str">
            <v>2,8</v>
          </cell>
          <cell r="AH122">
            <v>17</v>
          </cell>
          <cell r="AI122">
            <v>19</v>
          </cell>
          <cell r="AJ122" t="str">
            <v>111,8</v>
          </cell>
          <cell r="AK122">
            <v>18</v>
          </cell>
          <cell r="AL122" t="str">
            <v>105,9</v>
          </cell>
          <cell r="AM122">
            <v>3</v>
          </cell>
          <cell r="AN122" t="str">
            <v>15,8</v>
          </cell>
          <cell r="AO122" t="str">
            <v>0,5</v>
          </cell>
          <cell r="AP122">
            <v>34</v>
          </cell>
          <cell r="AQ122">
            <v>10</v>
          </cell>
        </row>
        <row r="123">
          <cell r="A123">
            <v>2010</v>
          </cell>
          <cell r="B123" t="str">
            <v>RAM DU PELLERIN</v>
          </cell>
          <cell r="C123">
            <v>200200680</v>
          </cell>
          <cell r="D123" t="str">
            <v>Ghislaine HERY PIVAUT</v>
          </cell>
          <cell r="E123" t="str">
            <v>02 51 83 45 18</v>
          </cell>
          <cell r="F123">
            <v>419</v>
          </cell>
          <cell r="G123">
            <v>139</v>
          </cell>
          <cell r="H123">
            <v>60</v>
          </cell>
          <cell r="I123">
            <v>151</v>
          </cell>
          <cell r="J123">
            <v>129</v>
          </cell>
          <cell r="K123">
            <v>417</v>
          </cell>
          <cell r="L123">
            <v>139</v>
          </cell>
          <cell r="M123">
            <v>140</v>
          </cell>
          <cell r="N123">
            <v>138</v>
          </cell>
          <cell r="O123">
            <v>283</v>
          </cell>
          <cell r="P123" t="str">
            <v>67,5</v>
          </cell>
          <cell r="Q123">
            <v>29</v>
          </cell>
          <cell r="R123" t="str">
            <v>6,9</v>
          </cell>
          <cell r="S123">
            <v>55</v>
          </cell>
          <cell r="T123" t="str">
            <v>13,1</v>
          </cell>
          <cell r="U123">
            <v>0</v>
          </cell>
          <cell r="V123">
            <v>210</v>
          </cell>
          <cell r="W123">
            <v>0</v>
          </cell>
          <cell r="X123">
            <v>364</v>
          </cell>
          <cell r="Y123">
            <v>235</v>
          </cell>
          <cell r="Z123" t="str">
            <v>56,1</v>
          </cell>
          <cell r="AA123">
            <v>72</v>
          </cell>
          <cell r="AB123">
            <v>90</v>
          </cell>
          <cell r="AC123">
            <v>83</v>
          </cell>
          <cell r="AD123">
            <v>47</v>
          </cell>
          <cell r="AE123">
            <v>42</v>
          </cell>
          <cell r="AF123">
            <v>37</v>
          </cell>
          <cell r="AG123" t="str">
            <v>3,1</v>
          </cell>
          <cell r="AH123">
            <v>152</v>
          </cell>
          <cell r="AI123">
            <v>129</v>
          </cell>
          <cell r="AJ123" t="str">
            <v>84,9</v>
          </cell>
          <cell r="AK123">
            <v>117</v>
          </cell>
          <cell r="AL123" t="str">
            <v>77,0</v>
          </cell>
          <cell r="AM123">
            <v>21</v>
          </cell>
          <cell r="AN123" t="str">
            <v>16,3</v>
          </cell>
          <cell r="AO123" t="str">
            <v>0,86</v>
          </cell>
          <cell r="AP123">
            <v>177</v>
          </cell>
          <cell r="AQ123">
            <v>75</v>
          </cell>
        </row>
        <row r="124">
          <cell r="A124">
            <v>2010</v>
          </cell>
          <cell r="B124" t="str">
            <v>RAM DU POULIGUEN</v>
          </cell>
          <cell r="C124">
            <v>200901282</v>
          </cell>
          <cell r="D124" t="str">
            <v>Catherine CAILLAULT</v>
          </cell>
          <cell r="E124" t="str">
            <v>02 51 83 45 21</v>
          </cell>
          <cell r="F124">
            <v>156</v>
          </cell>
          <cell r="G124">
            <v>45</v>
          </cell>
          <cell r="H124">
            <v>14</v>
          </cell>
          <cell r="I124">
            <v>58</v>
          </cell>
          <cell r="J124">
            <v>53</v>
          </cell>
          <cell r="K124">
            <v>171</v>
          </cell>
          <cell r="L124">
            <v>53</v>
          </cell>
          <cell r="M124">
            <v>52</v>
          </cell>
          <cell r="N124">
            <v>66</v>
          </cell>
          <cell r="O124">
            <v>81</v>
          </cell>
          <cell r="P124" t="str">
            <v>51,9</v>
          </cell>
          <cell r="Q124">
            <v>22</v>
          </cell>
          <cell r="R124" t="str">
            <v>14,1</v>
          </cell>
          <cell r="S124">
            <v>28</v>
          </cell>
          <cell r="T124" t="str">
            <v>17,9</v>
          </cell>
          <cell r="U124">
            <v>1</v>
          </cell>
          <cell r="V124">
            <v>42</v>
          </cell>
          <cell r="W124">
            <v>0</v>
          </cell>
          <cell r="X124">
            <v>78</v>
          </cell>
          <cell r="Y124">
            <v>48</v>
          </cell>
          <cell r="Z124" t="str">
            <v>30,8</v>
          </cell>
          <cell r="AA124">
            <v>11</v>
          </cell>
          <cell r="AB124">
            <v>18</v>
          </cell>
          <cell r="AC124">
            <v>16</v>
          </cell>
          <cell r="AD124">
            <v>8</v>
          </cell>
          <cell r="AE124">
            <v>3</v>
          </cell>
          <cell r="AF124">
            <v>5</v>
          </cell>
          <cell r="AG124" t="str">
            <v>2,7</v>
          </cell>
          <cell r="AH124">
            <v>35</v>
          </cell>
          <cell r="AI124">
            <v>34</v>
          </cell>
          <cell r="AJ124" t="str">
            <v>97,1</v>
          </cell>
          <cell r="AK124">
            <v>29</v>
          </cell>
          <cell r="AL124" t="str">
            <v>82,9</v>
          </cell>
          <cell r="AM124">
            <v>10</v>
          </cell>
          <cell r="AN124" t="str">
            <v>29,4</v>
          </cell>
          <cell r="AO124" t="str">
            <v>0,5</v>
          </cell>
          <cell r="AP124">
            <v>70</v>
          </cell>
          <cell r="AQ124">
            <v>15</v>
          </cell>
        </row>
        <row r="125">
          <cell r="A125">
            <v>2010</v>
          </cell>
          <cell r="B125" t="str">
            <v>RAM INTERCOMMUNAL MACHECOUL</v>
          </cell>
          <cell r="C125">
            <v>200200652</v>
          </cell>
          <cell r="D125" t="str">
            <v>Pascale GOBIN</v>
          </cell>
          <cell r="E125" t="str">
            <v>02 51 83 45 12</v>
          </cell>
          <cell r="F125">
            <v>773</v>
          </cell>
          <cell r="G125">
            <v>244</v>
          </cell>
          <cell r="H125">
            <v>90</v>
          </cell>
          <cell r="I125">
            <v>263</v>
          </cell>
          <cell r="J125">
            <v>266</v>
          </cell>
          <cell r="K125">
            <v>775</v>
          </cell>
          <cell r="L125">
            <v>284</v>
          </cell>
          <cell r="M125">
            <v>235</v>
          </cell>
          <cell r="N125">
            <v>256</v>
          </cell>
          <cell r="O125">
            <v>479</v>
          </cell>
          <cell r="P125" t="str">
            <v>62,0</v>
          </cell>
          <cell r="Q125">
            <v>58</v>
          </cell>
          <cell r="R125" t="str">
            <v>7,5</v>
          </cell>
          <cell r="S125">
            <v>126</v>
          </cell>
          <cell r="T125" t="str">
            <v>16,3</v>
          </cell>
          <cell r="U125">
            <v>5</v>
          </cell>
          <cell r="V125">
            <v>354</v>
          </cell>
          <cell r="W125">
            <v>0</v>
          </cell>
          <cell r="X125">
            <v>585</v>
          </cell>
          <cell r="Y125">
            <v>422</v>
          </cell>
          <cell r="Z125" t="str">
            <v>54,6</v>
          </cell>
          <cell r="AA125">
            <v>101</v>
          </cell>
          <cell r="AB125">
            <v>170</v>
          </cell>
          <cell r="AC125">
            <v>146</v>
          </cell>
          <cell r="AD125">
            <v>91</v>
          </cell>
          <cell r="AE125">
            <v>78</v>
          </cell>
          <cell r="AF125">
            <v>52</v>
          </cell>
          <cell r="AG125" t="str">
            <v>3,1</v>
          </cell>
          <cell r="AH125">
            <v>269</v>
          </cell>
          <cell r="AI125">
            <v>225</v>
          </cell>
          <cell r="AJ125" t="str">
            <v>83,6</v>
          </cell>
          <cell r="AK125">
            <v>191</v>
          </cell>
          <cell r="AL125" t="str">
            <v>71,0</v>
          </cell>
          <cell r="AM125">
            <v>40</v>
          </cell>
          <cell r="AN125" t="str">
            <v>17,8</v>
          </cell>
          <cell r="AO125">
            <v>1</v>
          </cell>
          <cell r="AP125">
            <v>269</v>
          </cell>
          <cell r="AQ125">
            <v>134</v>
          </cell>
        </row>
        <row r="126">
          <cell r="A126">
            <v>2010</v>
          </cell>
          <cell r="B126" t="str">
            <v>RAM LE BIGNON</v>
          </cell>
          <cell r="C126">
            <v>200200104</v>
          </cell>
          <cell r="D126" t="str">
            <v>Pascale GOBIN</v>
          </cell>
          <cell r="E126" t="str">
            <v>02 51 83 45 12</v>
          </cell>
          <cell r="F126">
            <v>439</v>
          </cell>
          <cell r="G126">
            <v>134</v>
          </cell>
          <cell r="H126">
            <v>54</v>
          </cell>
          <cell r="I126">
            <v>168</v>
          </cell>
          <cell r="J126">
            <v>137</v>
          </cell>
          <cell r="K126">
            <v>494</v>
          </cell>
          <cell r="L126">
            <v>167</v>
          </cell>
          <cell r="M126">
            <v>150</v>
          </cell>
          <cell r="N126">
            <v>177</v>
          </cell>
          <cell r="O126">
            <v>322</v>
          </cell>
          <cell r="P126" t="str">
            <v>73,3</v>
          </cell>
          <cell r="Q126">
            <v>21</v>
          </cell>
          <cell r="R126" t="str">
            <v>4,8</v>
          </cell>
          <cell r="S126">
            <v>49</v>
          </cell>
          <cell r="T126" t="str">
            <v>11,2</v>
          </cell>
          <cell r="U126">
            <v>3</v>
          </cell>
          <cell r="V126">
            <v>258</v>
          </cell>
          <cell r="W126">
            <v>1</v>
          </cell>
          <cell r="X126">
            <v>440</v>
          </cell>
          <cell r="Y126">
            <v>283</v>
          </cell>
          <cell r="Z126" t="str">
            <v>64,5</v>
          </cell>
          <cell r="AA126">
            <v>78</v>
          </cell>
          <cell r="AB126">
            <v>110</v>
          </cell>
          <cell r="AC126">
            <v>94</v>
          </cell>
          <cell r="AD126">
            <v>78</v>
          </cell>
          <cell r="AE126">
            <v>50</v>
          </cell>
          <cell r="AF126">
            <v>35</v>
          </cell>
          <cell r="AG126" t="str">
            <v>3,4</v>
          </cell>
          <cell r="AH126">
            <v>167</v>
          </cell>
          <cell r="AI126">
            <v>142</v>
          </cell>
          <cell r="AJ126" t="str">
            <v>85,0</v>
          </cell>
          <cell r="AK126">
            <v>128</v>
          </cell>
          <cell r="AL126" t="str">
            <v>76,6</v>
          </cell>
          <cell r="AM126">
            <v>27</v>
          </cell>
          <cell r="AN126" t="str">
            <v>19,0</v>
          </cell>
          <cell r="AO126" t="str">
            <v>0,9</v>
          </cell>
          <cell r="AP126">
            <v>186</v>
          </cell>
          <cell r="AQ126">
            <v>67</v>
          </cell>
        </row>
        <row r="127">
          <cell r="A127">
            <v>2010</v>
          </cell>
          <cell r="B127" t="str">
            <v>RAM SIVOM D'HERBAUGES</v>
          </cell>
          <cell r="C127">
            <v>200200666</v>
          </cell>
          <cell r="D127" t="str">
            <v>Pascale GOBIN</v>
          </cell>
          <cell r="E127" t="str">
            <v>02 51 83 45 12</v>
          </cell>
          <cell r="F127">
            <v>477</v>
          </cell>
          <cell r="G127">
            <v>142</v>
          </cell>
          <cell r="H127">
            <v>58</v>
          </cell>
          <cell r="I127">
            <v>179</v>
          </cell>
          <cell r="J127">
            <v>156</v>
          </cell>
          <cell r="K127">
            <v>482</v>
          </cell>
          <cell r="L127">
            <v>155</v>
          </cell>
          <cell r="M127">
            <v>164</v>
          </cell>
          <cell r="N127">
            <v>163</v>
          </cell>
          <cell r="O127">
            <v>344</v>
          </cell>
          <cell r="P127" t="str">
            <v>72,1</v>
          </cell>
          <cell r="Q127">
            <v>26</v>
          </cell>
          <cell r="R127" t="str">
            <v>5,5</v>
          </cell>
          <cell r="S127">
            <v>58</v>
          </cell>
          <cell r="T127" t="str">
            <v>12,2</v>
          </cell>
          <cell r="U127">
            <v>3</v>
          </cell>
          <cell r="V127">
            <v>257</v>
          </cell>
          <cell r="W127">
            <v>0</v>
          </cell>
          <cell r="X127">
            <v>451</v>
          </cell>
          <cell r="Y127">
            <v>280</v>
          </cell>
          <cell r="Z127" t="str">
            <v>58,7</v>
          </cell>
          <cell r="AA127">
            <v>80</v>
          </cell>
          <cell r="AB127">
            <v>106</v>
          </cell>
          <cell r="AC127">
            <v>99</v>
          </cell>
          <cell r="AD127">
            <v>56</v>
          </cell>
          <cell r="AE127">
            <v>48</v>
          </cell>
          <cell r="AF127">
            <v>29</v>
          </cell>
          <cell r="AG127" t="str">
            <v>3,1</v>
          </cell>
          <cell r="AH127">
            <v>178</v>
          </cell>
          <cell r="AI127">
            <v>163</v>
          </cell>
          <cell r="AJ127" t="str">
            <v>91,6</v>
          </cell>
          <cell r="AK127">
            <v>145</v>
          </cell>
          <cell r="AL127" t="str">
            <v>81,5</v>
          </cell>
          <cell r="AM127">
            <v>42</v>
          </cell>
          <cell r="AN127" t="str">
            <v>25,8</v>
          </cell>
          <cell r="AO127">
            <v>1</v>
          </cell>
          <cell r="AP127">
            <v>178</v>
          </cell>
          <cell r="AQ127">
            <v>89</v>
          </cell>
        </row>
        <row r="128">
          <cell r="A128">
            <v>2010</v>
          </cell>
          <cell r="B128" t="str">
            <v>RAM SIVOM DU CANTON DE LIGNE</v>
          </cell>
          <cell r="C128">
            <v>200200675</v>
          </cell>
          <cell r="D128" t="str">
            <v>Aline FOURNIER</v>
          </cell>
          <cell r="E128" t="str">
            <v>02 51 83 45 20</v>
          </cell>
          <cell r="F128">
            <v>613</v>
          </cell>
          <cell r="G128">
            <v>193</v>
          </cell>
          <cell r="H128">
            <v>76</v>
          </cell>
          <cell r="I128">
            <v>211</v>
          </cell>
          <cell r="J128">
            <v>209</v>
          </cell>
          <cell r="K128">
            <v>654</v>
          </cell>
          <cell r="L128">
            <v>225</v>
          </cell>
          <cell r="M128">
            <v>228</v>
          </cell>
          <cell r="N128">
            <v>201</v>
          </cell>
          <cell r="O128">
            <v>397</v>
          </cell>
          <cell r="P128" t="str">
            <v>64,8</v>
          </cell>
          <cell r="Q128">
            <v>29</v>
          </cell>
          <cell r="R128" t="str">
            <v>4,7</v>
          </cell>
          <cell r="S128">
            <v>92</v>
          </cell>
          <cell r="T128" t="str">
            <v>15,0</v>
          </cell>
          <cell r="U128">
            <v>3</v>
          </cell>
          <cell r="V128">
            <v>309</v>
          </cell>
          <cell r="W128">
            <v>0</v>
          </cell>
          <cell r="X128">
            <v>600</v>
          </cell>
          <cell r="Y128">
            <v>356</v>
          </cell>
          <cell r="Z128" t="str">
            <v>58,1</v>
          </cell>
          <cell r="AA128">
            <v>91</v>
          </cell>
          <cell r="AB128">
            <v>146</v>
          </cell>
          <cell r="AC128">
            <v>115</v>
          </cell>
          <cell r="AD128">
            <v>108</v>
          </cell>
          <cell r="AE128">
            <v>82</v>
          </cell>
          <cell r="AF128">
            <v>60</v>
          </cell>
          <cell r="AG128" t="str">
            <v>3,4</v>
          </cell>
          <cell r="AH128">
            <v>212</v>
          </cell>
          <cell r="AI128">
            <v>188</v>
          </cell>
          <cell r="AJ128" t="str">
            <v>88,7</v>
          </cell>
          <cell r="AK128">
            <v>174</v>
          </cell>
          <cell r="AL128" t="str">
            <v>82,1</v>
          </cell>
          <cell r="AM128">
            <v>28</v>
          </cell>
          <cell r="AN128" t="str">
            <v>14,9</v>
          </cell>
          <cell r="AO128" t="str">
            <v>1,2</v>
          </cell>
          <cell r="AP128">
            <v>177</v>
          </cell>
          <cell r="AQ128">
            <v>92</v>
          </cell>
        </row>
        <row r="129">
          <cell r="A129">
            <v>2010</v>
          </cell>
          <cell r="B129" t="str">
            <v>RAM SIVOM INDRE / ST-HERBLAIN</v>
          </cell>
          <cell r="C129">
            <v>200300177</v>
          </cell>
          <cell r="D129" t="str">
            <v>Cédric BERNIER</v>
          </cell>
          <cell r="E129" t="str">
            <v>02 51 83 45 19</v>
          </cell>
          <cell r="F129">
            <v>1889</v>
          </cell>
          <cell r="G129">
            <v>611</v>
          </cell>
          <cell r="H129">
            <v>270</v>
          </cell>
          <cell r="I129">
            <v>649</v>
          </cell>
          <cell r="J129">
            <v>629</v>
          </cell>
          <cell r="K129">
            <v>1668</v>
          </cell>
          <cell r="L129">
            <v>564</v>
          </cell>
          <cell r="M129">
            <v>538</v>
          </cell>
          <cell r="N129">
            <v>566</v>
          </cell>
          <cell r="O129">
            <v>1064</v>
          </cell>
          <cell r="P129" t="str">
            <v>56,3</v>
          </cell>
          <cell r="Q129">
            <v>432</v>
          </cell>
          <cell r="R129" t="str">
            <v>22,9</v>
          </cell>
          <cell r="S129">
            <v>202</v>
          </cell>
          <cell r="T129" t="str">
            <v>10,7</v>
          </cell>
          <cell r="U129">
            <v>17</v>
          </cell>
          <cell r="V129">
            <v>540</v>
          </cell>
          <cell r="W129">
            <v>0</v>
          </cell>
          <cell r="X129">
            <v>917</v>
          </cell>
          <cell r="Y129">
            <v>594</v>
          </cell>
          <cell r="Z129" t="str">
            <v>31,4</v>
          </cell>
          <cell r="AA129">
            <v>164</v>
          </cell>
          <cell r="AB129">
            <v>221</v>
          </cell>
          <cell r="AC129">
            <v>186</v>
          </cell>
          <cell r="AD129">
            <v>101</v>
          </cell>
          <cell r="AE129">
            <v>53</v>
          </cell>
          <cell r="AF129">
            <v>51</v>
          </cell>
          <cell r="AG129" t="str">
            <v>2,9</v>
          </cell>
          <cell r="AH129">
            <v>501</v>
          </cell>
          <cell r="AI129">
            <v>366</v>
          </cell>
          <cell r="AJ129" t="str">
            <v>73,1</v>
          </cell>
          <cell r="AK129">
            <v>321</v>
          </cell>
          <cell r="AL129" t="str">
            <v>64,1</v>
          </cell>
          <cell r="AM129">
            <v>80</v>
          </cell>
          <cell r="AN129" t="str">
            <v>21,9</v>
          </cell>
          <cell r="AO129">
            <v>2</v>
          </cell>
          <cell r="AP129">
            <v>251</v>
          </cell>
          <cell r="AQ129">
            <v>189</v>
          </cell>
        </row>
        <row r="130">
          <cell r="A130">
            <v>2010</v>
          </cell>
          <cell r="B130" t="str">
            <v>RAM SIVU 7 COMMUNES</v>
          </cell>
          <cell r="C130">
            <v>200500101</v>
          </cell>
          <cell r="D130" t="str">
            <v>Carole BELLEC-LEGRAND</v>
          </cell>
          <cell r="E130" t="str">
            <v>02 72 64 46 06</v>
          </cell>
          <cell r="F130">
            <v>983</v>
          </cell>
          <cell r="G130">
            <v>322</v>
          </cell>
          <cell r="H130">
            <v>129</v>
          </cell>
          <cell r="I130">
            <v>333</v>
          </cell>
          <cell r="J130">
            <v>328</v>
          </cell>
          <cell r="K130">
            <v>916</v>
          </cell>
          <cell r="L130">
            <v>299</v>
          </cell>
          <cell r="M130">
            <v>303</v>
          </cell>
          <cell r="N130">
            <v>314</v>
          </cell>
          <cell r="O130">
            <v>699</v>
          </cell>
          <cell r="P130" t="str">
            <v>71,1</v>
          </cell>
          <cell r="Q130">
            <v>41</v>
          </cell>
          <cell r="R130" t="str">
            <v>4,2</v>
          </cell>
          <cell r="S130">
            <v>119</v>
          </cell>
          <cell r="T130" t="str">
            <v>12,1</v>
          </cell>
          <cell r="U130">
            <v>15</v>
          </cell>
          <cell r="V130">
            <v>538</v>
          </cell>
          <cell r="W130">
            <v>0</v>
          </cell>
          <cell r="X130">
            <v>792</v>
          </cell>
          <cell r="Y130">
            <v>622</v>
          </cell>
          <cell r="Z130" t="str">
            <v>63,3</v>
          </cell>
          <cell r="AA130">
            <v>163</v>
          </cell>
          <cell r="AB130">
            <v>227</v>
          </cell>
          <cell r="AC130">
            <v>223</v>
          </cell>
          <cell r="AD130">
            <v>115</v>
          </cell>
          <cell r="AE130">
            <v>84</v>
          </cell>
          <cell r="AF130">
            <v>57</v>
          </cell>
          <cell r="AG130" t="str">
            <v>3,1</v>
          </cell>
          <cell r="AH130">
            <v>327</v>
          </cell>
          <cell r="AI130">
            <v>282</v>
          </cell>
          <cell r="AJ130" t="str">
            <v>86,2</v>
          </cell>
          <cell r="AK130">
            <v>256</v>
          </cell>
          <cell r="AL130" t="str">
            <v>78,3</v>
          </cell>
          <cell r="AM130">
            <v>48</v>
          </cell>
          <cell r="AN130" t="str">
            <v>17,0</v>
          </cell>
          <cell r="AO130" t="str">
            <v>1,6</v>
          </cell>
          <cell r="AP130">
            <v>204</v>
          </cell>
          <cell r="AQ130">
            <v>169</v>
          </cell>
        </row>
        <row r="131">
          <cell r="A131">
            <v>2010</v>
          </cell>
          <cell r="B131" t="str">
            <v>RAM ST-MALO / ST-JOACHIM / BESNE</v>
          </cell>
          <cell r="C131">
            <v>200901368</v>
          </cell>
          <cell r="D131" t="str">
            <v>Jacques MALLARD</v>
          </cell>
          <cell r="E131" t="str">
            <v>02 51 83 33 87</v>
          </cell>
          <cell r="F131">
            <v>416</v>
          </cell>
          <cell r="G131">
            <v>132</v>
          </cell>
          <cell r="H131">
            <v>61</v>
          </cell>
          <cell r="I131">
            <v>146</v>
          </cell>
          <cell r="J131">
            <v>138</v>
          </cell>
          <cell r="K131">
            <v>420</v>
          </cell>
          <cell r="L131">
            <v>134</v>
          </cell>
          <cell r="M131">
            <v>149</v>
          </cell>
          <cell r="N131">
            <v>137</v>
          </cell>
          <cell r="O131">
            <v>269</v>
          </cell>
          <cell r="P131" t="str">
            <v>64,7</v>
          </cell>
          <cell r="Q131">
            <v>36</v>
          </cell>
          <cell r="R131" t="str">
            <v>8,7</v>
          </cell>
          <cell r="S131">
            <v>71</v>
          </cell>
          <cell r="T131" t="str">
            <v>17,1</v>
          </cell>
          <cell r="U131">
            <v>0</v>
          </cell>
          <cell r="V131">
            <v>178</v>
          </cell>
          <cell r="W131">
            <v>0</v>
          </cell>
          <cell r="X131">
            <v>314</v>
          </cell>
          <cell r="Y131">
            <v>200</v>
          </cell>
          <cell r="Z131" t="str">
            <v>48,1</v>
          </cell>
          <cell r="AA131">
            <v>55</v>
          </cell>
          <cell r="AB131">
            <v>81</v>
          </cell>
          <cell r="AC131">
            <v>64</v>
          </cell>
          <cell r="AD131">
            <v>47</v>
          </cell>
          <cell r="AE131">
            <v>33</v>
          </cell>
          <cell r="AF131">
            <v>25</v>
          </cell>
          <cell r="AG131" t="str">
            <v>3,1</v>
          </cell>
          <cell r="AH131">
            <v>125</v>
          </cell>
          <cell r="AI131">
            <v>112</v>
          </cell>
          <cell r="AJ131" t="str">
            <v>89,6</v>
          </cell>
          <cell r="AK131">
            <v>102</v>
          </cell>
          <cell r="AL131" t="str">
            <v>81,6</v>
          </cell>
          <cell r="AM131">
            <v>9</v>
          </cell>
          <cell r="AN131" t="str">
            <v>8,0</v>
          </cell>
          <cell r="AO131" t="str">
            <v>0,8</v>
          </cell>
          <cell r="AP131">
            <v>156</v>
          </cell>
          <cell r="AQ131">
            <v>63</v>
          </cell>
        </row>
        <row r="132">
          <cell r="A132">
            <v>2010</v>
          </cell>
          <cell r="B132" t="str">
            <v>RAM ST-MARS DU DESERT / PETIT MARS</v>
          </cell>
          <cell r="C132">
            <v>200400076</v>
          </cell>
          <cell r="D132" t="str">
            <v>Cédric BERNIER</v>
          </cell>
          <cell r="E132" t="str">
            <v>02 51 83 45 19</v>
          </cell>
          <cell r="F132">
            <v>438</v>
          </cell>
          <cell r="G132">
            <v>129</v>
          </cell>
          <cell r="H132">
            <v>41</v>
          </cell>
          <cell r="I132">
            <v>154</v>
          </cell>
          <cell r="J132">
            <v>155</v>
          </cell>
          <cell r="K132">
            <v>472</v>
          </cell>
          <cell r="L132">
            <v>160</v>
          </cell>
          <cell r="M132">
            <v>159</v>
          </cell>
          <cell r="N132">
            <v>153</v>
          </cell>
          <cell r="O132">
            <v>299</v>
          </cell>
          <cell r="P132" t="str">
            <v>68,3</v>
          </cell>
          <cell r="Q132">
            <v>17</v>
          </cell>
          <cell r="R132" t="str">
            <v>3,9</v>
          </cell>
          <cell r="S132">
            <v>66</v>
          </cell>
          <cell r="T132" t="str">
            <v>15,1</v>
          </cell>
          <cell r="U132">
            <v>2</v>
          </cell>
          <cell r="V132">
            <v>252</v>
          </cell>
          <cell r="W132">
            <v>0</v>
          </cell>
          <cell r="X132">
            <v>440</v>
          </cell>
          <cell r="Y132">
            <v>284</v>
          </cell>
          <cell r="Z132" t="str">
            <v>64,8</v>
          </cell>
          <cell r="AA132">
            <v>86</v>
          </cell>
          <cell r="AB132">
            <v>106</v>
          </cell>
          <cell r="AC132">
            <v>93</v>
          </cell>
          <cell r="AD132">
            <v>74</v>
          </cell>
          <cell r="AE132">
            <v>41</v>
          </cell>
          <cell r="AF132">
            <v>37</v>
          </cell>
          <cell r="AG132" t="str">
            <v>3,2</v>
          </cell>
          <cell r="AH132">
            <v>176</v>
          </cell>
          <cell r="AI132">
            <v>156</v>
          </cell>
          <cell r="AJ132" t="str">
            <v>88,6</v>
          </cell>
          <cell r="AK132">
            <v>139</v>
          </cell>
          <cell r="AL132" t="str">
            <v>79,0</v>
          </cell>
          <cell r="AM132">
            <v>29</v>
          </cell>
          <cell r="AN132" t="str">
            <v>18,6</v>
          </cell>
          <cell r="AO132" t="str">
            <v>0,86</v>
          </cell>
          <cell r="AP132">
            <v>205</v>
          </cell>
          <cell r="AQ132">
            <v>86</v>
          </cell>
        </row>
        <row r="133">
          <cell r="A133">
            <v>2010</v>
          </cell>
          <cell r="B133" t="str">
            <v>RAM THOUARE SUR LOIRE / MAUVES</v>
          </cell>
          <cell r="C133">
            <v>200200672</v>
          </cell>
          <cell r="D133" t="str">
            <v>Aline FOURNIER</v>
          </cell>
          <cell r="E133" t="str">
            <v>02 51 83 45 20</v>
          </cell>
          <cell r="F133">
            <v>366</v>
          </cell>
          <cell r="G133">
            <v>101</v>
          </cell>
          <cell r="H133">
            <v>36</v>
          </cell>
          <cell r="I133">
            <v>120</v>
          </cell>
          <cell r="J133">
            <v>145</v>
          </cell>
          <cell r="K133">
            <v>442</v>
          </cell>
          <cell r="L133">
            <v>151</v>
          </cell>
          <cell r="M133">
            <v>134</v>
          </cell>
          <cell r="N133">
            <v>157</v>
          </cell>
          <cell r="O133">
            <v>245</v>
          </cell>
          <cell r="P133" t="str">
            <v>66,9</v>
          </cell>
          <cell r="Q133">
            <v>20</v>
          </cell>
          <cell r="R133" t="str">
            <v>5,5</v>
          </cell>
          <cell r="S133">
            <v>57</v>
          </cell>
          <cell r="T133" t="str">
            <v>15,6</v>
          </cell>
          <cell r="U133">
            <v>5</v>
          </cell>
          <cell r="V133">
            <v>180</v>
          </cell>
          <cell r="W133">
            <v>0</v>
          </cell>
          <cell r="X133">
            <v>273</v>
          </cell>
          <cell r="Y133">
            <v>202</v>
          </cell>
          <cell r="Z133" t="str">
            <v>55,2</v>
          </cell>
          <cell r="AA133">
            <v>50</v>
          </cell>
          <cell r="AB133">
            <v>88</v>
          </cell>
          <cell r="AC133">
            <v>77</v>
          </cell>
          <cell r="AD133">
            <v>28</v>
          </cell>
          <cell r="AE133">
            <v>23</v>
          </cell>
          <cell r="AF133">
            <v>20</v>
          </cell>
          <cell r="AG133" t="str">
            <v>2,9</v>
          </cell>
          <cell r="AH133">
            <v>124</v>
          </cell>
          <cell r="AI133">
            <v>108</v>
          </cell>
          <cell r="AJ133" t="str">
            <v>87,1</v>
          </cell>
          <cell r="AK133">
            <v>93</v>
          </cell>
          <cell r="AL133" t="str">
            <v>75,0</v>
          </cell>
          <cell r="AM133">
            <v>18</v>
          </cell>
          <cell r="AN133" t="str">
            <v>16,7</v>
          </cell>
          <cell r="AO133" t="str">
            <v>0,86</v>
          </cell>
          <cell r="AP133">
            <v>144</v>
          </cell>
          <cell r="AQ133">
            <v>66</v>
          </cell>
        </row>
        <row r="134">
          <cell r="A134">
            <v>2010</v>
          </cell>
          <cell r="B134" t="str">
            <v>RAM1 CC PONTCHATEAU ST GILDAS</v>
          </cell>
          <cell r="C134">
            <v>200400001</v>
          </cell>
          <cell r="D134" t="str">
            <v>Catherine CAILLAULT</v>
          </cell>
          <cell r="E134" t="str">
            <v>02 51 83 45 21</v>
          </cell>
          <cell r="F134">
            <v>713</v>
          </cell>
          <cell r="G134">
            <v>234</v>
          </cell>
          <cell r="H134">
            <v>81</v>
          </cell>
          <cell r="I134">
            <v>250</v>
          </cell>
          <cell r="J134">
            <v>229</v>
          </cell>
          <cell r="K134">
            <v>716</v>
          </cell>
          <cell r="L134">
            <v>224</v>
          </cell>
          <cell r="M134">
            <v>234</v>
          </cell>
          <cell r="N134">
            <v>258</v>
          </cell>
          <cell r="O134">
            <v>417</v>
          </cell>
          <cell r="P134" t="str">
            <v>58,5</v>
          </cell>
          <cell r="Q134">
            <v>59</v>
          </cell>
          <cell r="R134" t="str">
            <v>8,3</v>
          </cell>
          <cell r="S134">
            <v>123</v>
          </cell>
          <cell r="T134" t="str">
            <v>17,3</v>
          </cell>
          <cell r="U134">
            <v>3</v>
          </cell>
          <cell r="V134">
            <v>297</v>
          </cell>
          <cell r="W134">
            <v>0</v>
          </cell>
          <cell r="X134">
            <v>478</v>
          </cell>
          <cell r="Y134">
            <v>336</v>
          </cell>
          <cell r="Z134" t="str">
            <v>47,1</v>
          </cell>
          <cell r="AA134">
            <v>89</v>
          </cell>
          <cell r="AB134">
            <v>144</v>
          </cell>
          <cell r="AC134">
            <v>108</v>
          </cell>
          <cell r="AD134">
            <v>78</v>
          </cell>
          <cell r="AE134">
            <v>64</v>
          </cell>
          <cell r="AF134">
            <v>41</v>
          </cell>
          <cell r="AG134" t="str">
            <v>3,1</v>
          </cell>
          <cell r="AH134">
            <v>224</v>
          </cell>
          <cell r="AI134">
            <v>178</v>
          </cell>
          <cell r="AJ134" t="str">
            <v>79,5</v>
          </cell>
          <cell r="AK134">
            <v>156</v>
          </cell>
          <cell r="AL134" t="str">
            <v>69,6</v>
          </cell>
          <cell r="AM134">
            <v>17</v>
          </cell>
          <cell r="AN134" t="str">
            <v>9,6</v>
          </cell>
          <cell r="AO134" t="str">
            <v>0,8</v>
          </cell>
          <cell r="AP134">
            <v>280</v>
          </cell>
          <cell r="AQ134">
            <v>99</v>
          </cell>
        </row>
        <row r="135">
          <cell r="A135">
            <v>2010</v>
          </cell>
          <cell r="B135" t="str">
            <v>RAM2 CC PONTCHATEAU ST GILDAS</v>
          </cell>
          <cell r="C135">
            <v>200600092</v>
          </cell>
          <cell r="D135" t="str">
            <v>Catherine CAILLAULT</v>
          </cell>
          <cell r="E135" t="str">
            <v>02 51 83 45 21</v>
          </cell>
          <cell r="F135">
            <v>852</v>
          </cell>
          <cell r="G135">
            <v>283</v>
          </cell>
          <cell r="H135">
            <v>116</v>
          </cell>
          <cell r="I135">
            <v>268</v>
          </cell>
          <cell r="J135">
            <v>301</v>
          </cell>
          <cell r="K135">
            <v>834</v>
          </cell>
          <cell r="L135">
            <v>283</v>
          </cell>
          <cell r="M135">
            <v>271</v>
          </cell>
          <cell r="N135">
            <v>280</v>
          </cell>
          <cell r="O135">
            <v>540</v>
          </cell>
          <cell r="P135" t="str">
            <v>63,4</v>
          </cell>
          <cell r="Q135">
            <v>62</v>
          </cell>
          <cell r="R135" t="str">
            <v>7,3</v>
          </cell>
          <cell r="S135">
            <v>137</v>
          </cell>
          <cell r="T135" t="str">
            <v>16,1</v>
          </cell>
          <cell r="U135">
            <v>3</v>
          </cell>
          <cell r="V135">
            <v>394</v>
          </cell>
          <cell r="W135">
            <v>0</v>
          </cell>
          <cell r="X135">
            <v>590</v>
          </cell>
          <cell r="Y135">
            <v>431</v>
          </cell>
          <cell r="Z135" t="str">
            <v>50,6</v>
          </cell>
          <cell r="AA135">
            <v>109</v>
          </cell>
          <cell r="AB135">
            <v>167</v>
          </cell>
          <cell r="AC135">
            <v>158</v>
          </cell>
          <cell r="AD135">
            <v>88</v>
          </cell>
          <cell r="AE135">
            <v>71</v>
          </cell>
          <cell r="AF135">
            <v>50</v>
          </cell>
          <cell r="AG135" t="str">
            <v>3,2</v>
          </cell>
          <cell r="AH135">
            <v>250</v>
          </cell>
          <cell r="AI135">
            <v>214</v>
          </cell>
          <cell r="AJ135" t="str">
            <v>85,6</v>
          </cell>
          <cell r="AK135">
            <v>185</v>
          </cell>
          <cell r="AL135" t="str">
            <v>74,0</v>
          </cell>
          <cell r="AM135">
            <v>31</v>
          </cell>
          <cell r="AN135" t="str">
            <v>14,5</v>
          </cell>
          <cell r="AO135" t="str">
            <v>0,91</v>
          </cell>
          <cell r="AP135">
            <v>275</v>
          </cell>
          <cell r="AQ135">
            <v>110</v>
          </cell>
        </row>
        <row r="136">
          <cell r="A136">
            <v>2010</v>
          </cell>
          <cell r="B136" t="str">
            <v>RIPAME CC PAYS  REDON / GUEMENE</v>
          </cell>
          <cell r="C136">
            <v>200801524</v>
          </cell>
          <cell r="D136" t="str">
            <v>Stéphane ROSE</v>
          </cell>
          <cell r="E136" t="str">
            <v>02 51 83 45 13</v>
          </cell>
          <cell r="F136">
            <v>525</v>
          </cell>
          <cell r="G136">
            <v>160</v>
          </cell>
          <cell r="H136">
            <v>66</v>
          </cell>
          <cell r="I136">
            <v>208</v>
          </cell>
          <cell r="J136">
            <v>157</v>
          </cell>
          <cell r="K136">
            <v>558</v>
          </cell>
          <cell r="L136">
            <v>178</v>
          </cell>
          <cell r="M136">
            <v>191</v>
          </cell>
          <cell r="N136">
            <v>189</v>
          </cell>
          <cell r="O136">
            <v>261</v>
          </cell>
          <cell r="P136" t="str">
            <v>49,7</v>
          </cell>
          <cell r="Q136">
            <v>75</v>
          </cell>
          <cell r="R136" t="str">
            <v>14,3</v>
          </cell>
          <cell r="S136">
            <v>95</v>
          </cell>
          <cell r="T136" t="str">
            <v>18,1</v>
          </cell>
          <cell r="U136">
            <v>3</v>
          </cell>
          <cell r="V136">
            <v>211</v>
          </cell>
          <cell r="W136">
            <v>0</v>
          </cell>
          <cell r="X136">
            <v>317</v>
          </cell>
          <cell r="Y136">
            <v>243</v>
          </cell>
          <cell r="Z136" t="str">
            <v>46,3</v>
          </cell>
          <cell r="AA136">
            <v>59</v>
          </cell>
          <cell r="AB136">
            <v>113</v>
          </cell>
          <cell r="AC136">
            <v>71</v>
          </cell>
          <cell r="AD136">
            <v>47</v>
          </cell>
          <cell r="AE136">
            <v>40</v>
          </cell>
          <cell r="AF136">
            <v>33</v>
          </cell>
          <cell r="AG136" t="str">
            <v>3,0</v>
          </cell>
          <cell r="AH136">
            <v>168</v>
          </cell>
          <cell r="AI136">
            <v>122</v>
          </cell>
          <cell r="AJ136" t="str">
            <v>72,6</v>
          </cell>
          <cell r="AK136">
            <v>106</v>
          </cell>
          <cell r="AL136" t="str">
            <v>63,1</v>
          </cell>
          <cell r="AM136">
            <v>20</v>
          </cell>
          <cell r="AN136" t="str">
            <v>16,4</v>
          </cell>
          <cell r="AO136">
            <v>1</v>
          </cell>
          <cell r="AP136">
            <v>168</v>
          </cell>
          <cell r="AQ136">
            <v>77</v>
          </cell>
        </row>
        <row r="137">
          <cell r="A137">
            <v>2010</v>
          </cell>
          <cell r="B137" t="str">
            <v>RIPAME CC PAYS  REDON / ST-NICOLAS</v>
          </cell>
          <cell r="C137">
            <v>200702147</v>
          </cell>
          <cell r="D137" t="str">
            <v>Stéphane ROSE</v>
          </cell>
          <cell r="E137" t="str">
            <v>02 51 83 45 13</v>
          </cell>
          <cell r="F137">
            <v>263</v>
          </cell>
          <cell r="G137">
            <v>56</v>
          </cell>
          <cell r="H137">
            <v>20</v>
          </cell>
          <cell r="I137">
            <v>115</v>
          </cell>
          <cell r="J137">
            <v>92</v>
          </cell>
          <cell r="K137">
            <v>318</v>
          </cell>
          <cell r="L137">
            <v>107</v>
          </cell>
          <cell r="M137">
            <v>98</v>
          </cell>
          <cell r="N137">
            <v>113</v>
          </cell>
          <cell r="O137">
            <v>124</v>
          </cell>
          <cell r="P137" t="str">
            <v>47,1</v>
          </cell>
          <cell r="Q137">
            <v>49</v>
          </cell>
          <cell r="R137" t="str">
            <v>18,6</v>
          </cell>
          <cell r="S137">
            <v>45</v>
          </cell>
          <cell r="T137" t="str">
            <v>17,1</v>
          </cell>
          <cell r="U137">
            <v>3</v>
          </cell>
          <cell r="V137">
            <v>99</v>
          </cell>
          <cell r="W137">
            <v>0</v>
          </cell>
          <cell r="X137">
            <v>178</v>
          </cell>
          <cell r="Y137">
            <v>117</v>
          </cell>
          <cell r="Z137" t="str">
            <v>44,5</v>
          </cell>
          <cell r="AA137">
            <v>30</v>
          </cell>
          <cell r="AB137">
            <v>48</v>
          </cell>
          <cell r="AC137">
            <v>43</v>
          </cell>
          <cell r="AD137">
            <v>25</v>
          </cell>
          <cell r="AE137">
            <v>16</v>
          </cell>
          <cell r="AF137">
            <v>8</v>
          </cell>
          <cell r="AG137" t="str">
            <v>3,2</v>
          </cell>
          <cell r="AH137">
            <v>80</v>
          </cell>
          <cell r="AI137">
            <v>69</v>
          </cell>
          <cell r="AJ137" t="str">
            <v>86,3</v>
          </cell>
          <cell r="AK137">
            <v>56</v>
          </cell>
          <cell r="AL137" t="str">
            <v>70,0</v>
          </cell>
          <cell r="AM137">
            <v>9</v>
          </cell>
          <cell r="AN137" t="str">
            <v>13,0</v>
          </cell>
          <cell r="AO137" t="str">
            <v>0,8</v>
          </cell>
          <cell r="AP137">
            <v>100</v>
          </cell>
          <cell r="AQ137">
            <v>39</v>
          </cell>
        </row>
        <row r="138">
          <cell r="A138">
            <v>2011</v>
          </cell>
          <cell r="B138" t="str">
            <v>RAM 1 CC SUD ESTUAIRE</v>
          </cell>
          <cell r="C138">
            <v>200200661</v>
          </cell>
          <cell r="D138" t="str">
            <v>Ghislaine HERY PIVAUT</v>
          </cell>
          <cell r="E138" t="str">
            <v>02 51 83 45 18</v>
          </cell>
          <cell r="F138">
            <v>773</v>
          </cell>
          <cell r="G138">
            <v>223</v>
          </cell>
          <cell r="H138">
            <v>109</v>
          </cell>
          <cell r="I138">
            <v>271</v>
          </cell>
          <cell r="J138">
            <v>279</v>
          </cell>
          <cell r="K138">
            <v>788</v>
          </cell>
          <cell r="L138">
            <v>243</v>
          </cell>
          <cell r="M138">
            <v>278</v>
          </cell>
          <cell r="N138">
            <v>267</v>
          </cell>
          <cell r="O138">
            <v>498</v>
          </cell>
          <cell r="P138" t="str">
            <v>64,4</v>
          </cell>
          <cell r="Q138">
            <v>88</v>
          </cell>
          <cell r="R138" t="str">
            <v>11,4</v>
          </cell>
          <cell r="S138">
            <v>106</v>
          </cell>
          <cell r="T138" t="str">
            <v>13,7</v>
          </cell>
          <cell r="U138">
            <v>4</v>
          </cell>
          <cell r="V138">
            <v>321</v>
          </cell>
          <cell r="W138">
            <v>0</v>
          </cell>
          <cell r="X138">
            <v>505</v>
          </cell>
          <cell r="Y138">
            <v>347</v>
          </cell>
          <cell r="Z138" t="str">
            <v>44,9</v>
          </cell>
          <cell r="AA138">
            <v>76</v>
          </cell>
          <cell r="AB138">
            <v>161</v>
          </cell>
          <cell r="AC138">
            <v>111</v>
          </cell>
          <cell r="AD138">
            <v>77</v>
          </cell>
          <cell r="AE138">
            <v>50</v>
          </cell>
          <cell r="AF138">
            <v>34</v>
          </cell>
          <cell r="AG138" t="str">
            <v>3,3</v>
          </cell>
          <cell r="AH138">
            <v>239</v>
          </cell>
          <cell r="AI138">
            <v>188</v>
          </cell>
          <cell r="AJ138" t="str">
            <v>78,7</v>
          </cell>
          <cell r="AK138">
            <v>155</v>
          </cell>
          <cell r="AL138" t="str">
            <v>64,9</v>
          </cell>
          <cell r="AM138">
            <v>37</v>
          </cell>
          <cell r="AN138" t="str">
            <v>19,7</v>
          </cell>
          <cell r="AO138" t="str">
            <v>0,8</v>
          </cell>
          <cell r="AP138">
            <v>299</v>
          </cell>
          <cell r="AQ138">
            <v>78</v>
          </cell>
        </row>
        <row r="139">
          <cell r="A139">
            <v>2011</v>
          </cell>
          <cell r="B139" t="str">
            <v>RAM 2 CC SUD ESTUAIRE</v>
          </cell>
          <cell r="C139">
            <v>200600568</v>
          </cell>
          <cell r="D139" t="str">
            <v>Ghislaine HERY PIVAUT</v>
          </cell>
          <cell r="E139" t="str">
            <v>02 51 83 45 18</v>
          </cell>
          <cell r="F139">
            <v>300</v>
          </cell>
          <cell r="G139">
            <v>96</v>
          </cell>
          <cell r="H139">
            <v>47</v>
          </cell>
          <cell r="I139">
            <v>98</v>
          </cell>
          <cell r="J139">
            <v>106</v>
          </cell>
          <cell r="K139">
            <v>282</v>
          </cell>
          <cell r="L139">
            <v>91</v>
          </cell>
          <cell r="M139">
            <v>104</v>
          </cell>
          <cell r="N139">
            <v>87</v>
          </cell>
          <cell r="O139">
            <v>204</v>
          </cell>
          <cell r="P139" t="str">
            <v>68,0</v>
          </cell>
          <cell r="Q139">
            <v>12</v>
          </cell>
          <cell r="R139" t="str">
            <v>4,0</v>
          </cell>
          <cell r="S139">
            <v>42</v>
          </cell>
          <cell r="T139" t="str">
            <v>14,0</v>
          </cell>
          <cell r="U139">
            <v>0</v>
          </cell>
          <cell r="V139">
            <v>148</v>
          </cell>
          <cell r="W139">
            <v>0</v>
          </cell>
          <cell r="X139">
            <v>204</v>
          </cell>
          <cell r="Y139">
            <v>165</v>
          </cell>
          <cell r="Z139" t="str">
            <v>55,0</v>
          </cell>
          <cell r="AA139">
            <v>46</v>
          </cell>
          <cell r="AB139">
            <v>67</v>
          </cell>
          <cell r="AC139">
            <v>66</v>
          </cell>
          <cell r="AD139">
            <v>27</v>
          </cell>
          <cell r="AE139">
            <v>23</v>
          </cell>
          <cell r="AF139">
            <v>14</v>
          </cell>
          <cell r="AG139" t="str">
            <v>3,2</v>
          </cell>
          <cell r="AH139">
            <v>95</v>
          </cell>
          <cell r="AI139">
            <v>69</v>
          </cell>
          <cell r="AJ139" t="str">
            <v>72,6</v>
          </cell>
          <cell r="AK139">
            <v>64</v>
          </cell>
          <cell r="AL139" t="str">
            <v>67,4</v>
          </cell>
          <cell r="AM139">
            <v>11</v>
          </cell>
          <cell r="AN139" t="str">
            <v>15,9</v>
          </cell>
          <cell r="AO139" t="str">
            <v>0,5</v>
          </cell>
          <cell r="AP139">
            <v>190</v>
          </cell>
          <cell r="AQ139">
            <v>72</v>
          </cell>
        </row>
        <row r="140">
          <cell r="A140">
            <v>2011</v>
          </cell>
          <cell r="B140" t="str">
            <v>RAM CANTON DE RIAILLE</v>
          </cell>
          <cell r="C140">
            <v>200701531</v>
          </cell>
          <cell r="D140" t="str">
            <v>Aline FOURNIER</v>
          </cell>
          <cell r="E140" t="str">
            <v>02 51 83 45 20</v>
          </cell>
          <cell r="F140">
            <v>447</v>
          </cell>
          <cell r="G140">
            <v>139</v>
          </cell>
          <cell r="H140">
            <v>43</v>
          </cell>
          <cell r="I140">
            <v>158</v>
          </cell>
          <cell r="J140">
            <v>150</v>
          </cell>
          <cell r="K140">
            <v>441</v>
          </cell>
          <cell r="L140">
            <v>147</v>
          </cell>
          <cell r="M140">
            <v>146</v>
          </cell>
          <cell r="N140">
            <v>148</v>
          </cell>
          <cell r="O140">
            <v>283</v>
          </cell>
          <cell r="P140" t="str">
            <v>63,3</v>
          </cell>
          <cell r="Q140">
            <v>28</v>
          </cell>
          <cell r="R140" t="str">
            <v>6,3</v>
          </cell>
          <cell r="S140">
            <v>56</v>
          </cell>
          <cell r="T140" t="str">
            <v>12,5</v>
          </cell>
          <cell r="U140">
            <v>1</v>
          </cell>
          <cell r="V140">
            <v>216</v>
          </cell>
          <cell r="W140">
            <v>0</v>
          </cell>
          <cell r="X140">
            <v>390</v>
          </cell>
          <cell r="Y140">
            <v>257</v>
          </cell>
          <cell r="Z140" t="str">
            <v>57,5</v>
          </cell>
          <cell r="AA140">
            <v>68</v>
          </cell>
          <cell r="AB140">
            <v>106</v>
          </cell>
          <cell r="AC140">
            <v>96</v>
          </cell>
          <cell r="AD140">
            <v>67</v>
          </cell>
          <cell r="AE140">
            <v>64</v>
          </cell>
          <cell r="AF140">
            <v>41</v>
          </cell>
          <cell r="AG140" t="str">
            <v>3,6</v>
          </cell>
          <cell r="AH140">
            <v>141</v>
          </cell>
          <cell r="AI140">
            <v>118</v>
          </cell>
          <cell r="AJ140" t="str">
            <v>83,7</v>
          </cell>
          <cell r="AK140">
            <v>108</v>
          </cell>
          <cell r="AL140" t="str">
            <v>76,6</v>
          </cell>
          <cell r="AM140">
            <v>26</v>
          </cell>
          <cell r="AN140" t="str">
            <v>22,0</v>
          </cell>
          <cell r="AO140">
            <v>1</v>
          </cell>
          <cell r="AP140">
            <v>141</v>
          </cell>
          <cell r="AQ140">
            <v>64</v>
          </cell>
        </row>
        <row r="141">
          <cell r="A141">
            <v>2011</v>
          </cell>
          <cell r="B141" t="str">
            <v>RAM CC CASTELBRIANTAIS</v>
          </cell>
          <cell r="C141">
            <v>200200681</v>
          </cell>
          <cell r="D141" t="str">
            <v>Aurélie MONFORT</v>
          </cell>
          <cell r="E141" t="str">
            <v>02 72 64 46 32</v>
          </cell>
          <cell r="F141">
            <v>1264</v>
          </cell>
          <cell r="G141">
            <v>424</v>
          </cell>
          <cell r="H141">
            <v>162</v>
          </cell>
          <cell r="I141">
            <v>430</v>
          </cell>
          <cell r="J141">
            <v>410</v>
          </cell>
          <cell r="K141">
            <v>1243</v>
          </cell>
          <cell r="L141">
            <v>397</v>
          </cell>
          <cell r="M141">
            <v>411</v>
          </cell>
          <cell r="N141">
            <v>435</v>
          </cell>
          <cell r="O141">
            <v>697</v>
          </cell>
          <cell r="P141" t="str">
            <v>55,1</v>
          </cell>
          <cell r="Q141">
            <v>274</v>
          </cell>
          <cell r="R141" t="str">
            <v>21,7</v>
          </cell>
          <cell r="S141">
            <v>160</v>
          </cell>
          <cell r="T141" t="str">
            <v>12,7</v>
          </cell>
          <cell r="U141">
            <v>3</v>
          </cell>
          <cell r="V141">
            <v>494</v>
          </cell>
          <cell r="W141">
            <v>0</v>
          </cell>
          <cell r="X141">
            <v>978</v>
          </cell>
          <cell r="Y141">
            <v>566</v>
          </cell>
          <cell r="Z141" t="str">
            <v>44,8</v>
          </cell>
          <cell r="AA141">
            <v>163</v>
          </cell>
          <cell r="AB141">
            <v>208</v>
          </cell>
          <cell r="AC141">
            <v>203</v>
          </cell>
          <cell r="AD141">
            <v>140</v>
          </cell>
          <cell r="AE141">
            <v>113</v>
          </cell>
          <cell r="AF141">
            <v>123</v>
          </cell>
          <cell r="AG141" t="str">
            <v>3,6</v>
          </cell>
          <cell r="AH141">
            <v>358</v>
          </cell>
          <cell r="AI141">
            <v>303</v>
          </cell>
          <cell r="AJ141" t="str">
            <v>84,6</v>
          </cell>
          <cell r="AK141">
            <v>274</v>
          </cell>
          <cell r="AL141" t="str">
            <v>76,5</v>
          </cell>
          <cell r="AM141">
            <v>69</v>
          </cell>
          <cell r="AN141" t="str">
            <v>22,8</v>
          </cell>
          <cell r="AO141">
            <v>2</v>
          </cell>
          <cell r="AP141">
            <v>179</v>
          </cell>
          <cell r="AQ141">
            <v>173</v>
          </cell>
        </row>
        <row r="142">
          <cell r="A142">
            <v>2011</v>
          </cell>
          <cell r="B142" t="str">
            <v>RAM CC CŒUR ESTUAIRE</v>
          </cell>
          <cell r="C142">
            <v>200300157</v>
          </cell>
          <cell r="D142" t="str">
            <v>Anne MONNIER</v>
          </cell>
          <cell r="E142" t="str">
            <v>02 51 83 45 17</v>
          </cell>
          <cell r="F142">
            <v>464</v>
          </cell>
          <cell r="G142">
            <v>145</v>
          </cell>
          <cell r="H142">
            <v>55</v>
          </cell>
          <cell r="I142">
            <v>171</v>
          </cell>
          <cell r="J142">
            <v>148</v>
          </cell>
          <cell r="K142">
            <v>477</v>
          </cell>
          <cell r="L142">
            <v>153</v>
          </cell>
          <cell r="M142">
            <v>158</v>
          </cell>
          <cell r="N142">
            <v>166</v>
          </cell>
          <cell r="O142">
            <v>336</v>
          </cell>
          <cell r="P142" t="str">
            <v>72,4</v>
          </cell>
          <cell r="Q142">
            <v>30</v>
          </cell>
          <cell r="R142" t="str">
            <v>6,5</v>
          </cell>
          <cell r="S142">
            <v>48</v>
          </cell>
          <cell r="T142" t="str">
            <v>10,3</v>
          </cell>
          <cell r="U142">
            <v>4</v>
          </cell>
          <cell r="V142">
            <v>234</v>
          </cell>
          <cell r="W142">
            <v>0</v>
          </cell>
          <cell r="X142">
            <v>416</v>
          </cell>
          <cell r="Y142">
            <v>268</v>
          </cell>
          <cell r="Z142" t="str">
            <v>57,8</v>
          </cell>
          <cell r="AA142">
            <v>84</v>
          </cell>
          <cell r="AB142">
            <v>108</v>
          </cell>
          <cell r="AC142">
            <v>92</v>
          </cell>
          <cell r="AD142">
            <v>42</v>
          </cell>
          <cell r="AE142">
            <v>47</v>
          </cell>
          <cell r="AF142">
            <v>31</v>
          </cell>
          <cell r="AG142" t="str">
            <v>3,2</v>
          </cell>
          <cell r="AH142">
            <v>165</v>
          </cell>
          <cell r="AI142">
            <v>144</v>
          </cell>
          <cell r="AJ142" t="str">
            <v>87,3</v>
          </cell>
          <cell r="AK142">
            <v>130</v>
          </cell>
          <cell r="AL142" t="str">
            <v>78,8</v>
          </cell>
          <cell r="AM142">
            <v>27</v>
          </cell>
          <cell r="AN142" t="str">
            <v>18,8</v>
          </cell>
          <cell r="AO142" t="str">
            <v>0,8</v>
          </cell>
          <cell r="AP142">
            <v>206</v>
          </cell>
          <cell r="AQ142">
            <v>90</v>
          </cell>
        </row>
        <row r="143">
          <cell r="A143">
            <v>2011</v>
          </cell>
          <cell r="B143" t="str">
            <v>RAM CC DE VALLET</v>
          </cell>
          <cell r="C143">
            <v>200200674</v>
          </cell>
          <cell r="D143" t="str">
            <v>Carole BELLEC-LEGRAND</v>
          </cell>
          <cell r="E143" t="str">
            <v>02 72 64 46 06</v>
          </cell>
          <cell r="F143">
            <v>956</v>
          </cell>
          <cell r="G143">
            <v>276</v>
          </cell>
          <cell r="H143">
            <v>114</v>
          </cell>
          <cell r="I143">
            <v>363</v>
          </cell>
          <cell r="J143">
            <v>317</v>
          </cell>
          <cell r="K143">
            <v>1010</v>
          </cell>
          <cell r="L143">
            <v>336</v>
          </cell>
          <cell r="M143">
            <v>325</v>
          </cell>
          <cell r="N143">
            <v>349</v>
          </cell>
          <cell r="O143">
            <v>692</v>
          </cell>
          <cell r="P143" t="str">
            <v>72,4</v>
          </cell>
          <cell r="Q143">
            <v>56</v>
          </cell>
          <cell r="R143" t="str">
            <v>5,9</v>
          </cell>
          <cell r="S143">
            <v>101</v>
          </cell>
          <cell r="T143" t="str">
            <v>10,6</v>
          </cell>
          <cell r="U143">
            <v>7</v>
          </cell>
          <cell r="V143">
            <v>555</v>
          </cell>
          <cell r="W143">
            <v>0</v>
          </cell>
          <cell r="X143">
            <v>889</v>
          </cell>
          <cell r="Y143">
            <v>625</v>
          </cell>
          <cell r="Z143" t="str">
            <v>65,4</v>
          </cell>
          <cell r="AA143">
            <v>156</v>
          </cell>
          <cell r="AB143">
            <v>257</v>
          </cell>
          <cell r="AC143">
            <v>221</v>
          </cell>
          <cell r="AD143">
            <v>116</v>
          </cell>
          <cell r="AE143">
            <v>87</v>
          </cell>
          <cell r="AF143">
            <v>80</v>
          </cell>
          <cell r="AG143" t="str">
            <v>3,3</v>
          </cell>
          <cell r="AH143">
            <v>348</v>
          </cell>
          <cell r="AI143">
            <v>300</v>
          </cell>
          <cell r="AJ143" t="str">
            <v>86,2</v>
          </cell>
          <cell r="AK143">
            <v>270</v>
          </cell>
          <cell r="AL143" t="str">
            <v>77,6</v>
          </cell>
          <cell r="AM143">
            <v>53</v>
          </cell>
          <cell r="AN143" t="str">
            <v>17,7</v>
          </cell>
          <cell r="AO143">
            <v>1</v>
          </cell>
          <cell r="AP143">
            <v>348</v>
          </cell>
          <cell r="AQ143">
            <v>186</v>
          </cell>
        </row>
        <row r="144">
          <cell r="A144">
            <v>2011</v>
          </cell>
          <cell r="B144" t="str">
            <v>RAM CC LOIRE DIVATTE</v>
          </cell>
          <cell r="C144">
            <v>200200650</v>
          </cell>
          <cell r="D144" t="str">
            <v>Jocelyne MOREAU</v>
          </cell>
          <cell r="E144" t="str">
            <v>02 51 83 45 15</v>
          </cell>
          <cell r="F144">
            <v>1076</v>
          </cell>
          <cell r="G144">
            <v>341</v>
          </cell>
          <cell r="H144">
            <v>166</v>
          </cell>
          <cell r="I144">
            <v>370</v>
          </cell>
          <cell r="J144">
            <v>365</v>
          </cell>
          <cell r="K144">
            <v>1088</v>
          </cell>
          <cell r="L144">
            <v>370</v>
          </cell>
          <cell r="M144">
            <v>353</v>
          </cell>
          <cell r="N144">
            <v>365</v>
          </cell>
          <cell r="O144">
            <v>778</v>
          </cell>
          <cell r="P144" t="str">
            <v>72,3</v>
          </cell>
          <cell r="Q144">
            <v>70</v>
          </cell>
          <cell r="R144" t="str">
            <v>6,5</v>
          </cell>
          <cell r="S144">
            <v>107</v>
          </cell>
          <cell r="T144" t="str">
            <v>9,9</v>
          </cell>
          <cell r="U144">
            <v>12</v>
          </cell>
          <cell r="V144">
            <v>588</v>
          </cell>
          <cell r="W144">
            <v>0</v>
          </cell>
          <cell r="X144">
            <v>1015</v>
          </cell>
          <cell r="Y144">
            <v>683</v>
          </cell>
          <cell r="Z144" t="str">
            <v>63,5</v>
          </cell>
          <cell r="AA144">
            <v>176</v>
          </cell>
          <cell r="AB144">
            <v>284</v>
          </cell>
          <cell r="AC144">
            <v>241</v>
          </cell>
          <cell r="AD144">
            <v>145</v>
          </cell>
          <cell r="AE144">
            <v>105</v>
          </cell>
          <cell r="AF144">
            <v>79</v>
          </cell>
          <cell r="AG144" t="str">
            <v>3,5</v>
          </cell>
          <cell r="AH144">
            <v>364</v>
          </cell>
          <cell r="AI144">
            <v>315</v>
          </cell>
          <cell r="AJ144" t="str">
            <v>86,5</v>
          </cell>
          <cell r="AK144">
            <v>289</v>
          </cell>
          <cell r="AL144" t="str">
            <v>79,4</v>
          </cell>
          <cell r="AM144">
            <v>64</v>
          </cell>
          <cell r="AN144" t="str">
            <v>20,3</v>
          </cell>
          <cell r="AO144">
            <v>2</v>
          </cell>
          <cell r="AP144">
            <v>182</v>
          </cell>
          <cell r="AQ144">
            <v>194</v>
          </cell>
        </row>
        <row r="145">
          <cell r="A145">
            <v>2011</v>
          </cell>
          <cell r="B145" t="str">
            <v>RAM CC LOIRE SILLON</v>
          </cell>
          <cell r="C145">
            <v>200701961</v>
          </cell>
          <cell r="D145" t="str">
            <v>Anne MONNIER</v>
          </cell>
          <cell r="E145" t="str">
            <v>02 51 83 45 17</v>
          </cell>
          <cell r="F145">
            <v>1168</v>
          </cell>
          <cell r="G145">
            <v>356</v>
          </cell>
          <cell r="H145">
            <v>153</v>
          </cell>
          <cell r="I145">
            <v>390</v>
          </cell>
          <cell r="J145">
            <v>422</v>
          </cell>
          <cell r="K145">
            <v>1153</v>
          </cell>
          <cell r="L145">
            <v>361</v>
          </cell>
          <cell r="M145">
            <v>360</v>
          </cell>
          <cell r="N145">
            <v>432</v>
          </cell>
          <cell r="O145">
            <v>850</v>
          </cell>
          <cell r="P145" t="str">
            <v>72,8</v>
          </cell>
          <cell r="Q145">
            <v>70</v>
          </cell>
          <cell r="R145" t="str">
            <v>6,0</v>
          </cell>
          <cell r="S145">
            <v>155</v>
          </cell>
          <cell r="T145" t="str">
            <v>13,3</v>
          </cell>
          <cell r="U145">
            <v>8</v>
          </cell>
          <cell r="V145">
            <v>660</v>
          </cell>
          <cell r="W145">
            <v>0</v>
          </cell>
          <cell r="X145">
            <v>1092</v>
          </cell>
          <cell r="Y145">
            <v>724</v>
          </cell>
          <cell r="Z145" t="str">
            <v>62,0</v>
          </cell>
          <cell r="AA145">
            <v>175</v>
          </cell>
          <cell r="AB145">
            <v>303</v>
          </cell>
          <cell r="AC145">
            <v>274</v>
          </cell>
          <cell r="AD145">
            <v>133</v>
          </cell>
          <cell r="AE145">
            <v>110</v>
          </cell>
          <cell r="AF145">
            <v>103</v>
          </cell>
          <cell r="AG145" t="str">
            <v>3,2</v>
          </cell>
          <cell r="AH145">
            <v>427</v>
          </cell>
          <cell r="AI145">
            <v>385</v>
          </cell>
          <cell r="AJ145" t="str">
            <v>90,2</v>
          </cell>
          <cell r="AK145">
            <v>341</v>
          </cell>
          <cell r="AL145" t="str">
            <v>79,9</v>
          </cell>
          <cell r="AM145">
            <v>50</v>
          </cell>
          <cell r="AN145" t="str">
            <v>13,0</v>
          </cell>
          <cell r="AO145" t="str">
            <v>1,8</v>
          </cell>
          <cell r="AP145">
            <v>237</v>
          </cell>
          <cell r="AQ145">
            <v>214</v>
          </cell>
        </row>
        <row r="146">
          <cell r="A146">
            <v>2011</v>
          </cell>
          <cell r="B146" t="str">
            <v>RAM CC PAYS DE RETZ  NORD</v>
          </cell>
          <cell r="C146">
            <v>201100460</v>
          </cell>
          <cell r="D146" t="str">
            <v>Ghislaine HERY PIVAUT</v>
          </cell>
          <cell r="E146" t="str">
            <v>02 51 83 45 18</v>
          </cell>
          <cell r="F146">
            <v>353</v>
          </cell>
          <cell r="G146">
            <v>107</v>
          </cell>
          <cell r="H146">
            <v>40</v>
          </cell>
          <cell r="I146">
            <v>110</v>
          </cell>
          <cell r="J146">
            <v>136</v>
          </cell>
          <cell r="K146">
            <v>334</v>
          </cell>
          <cell r="L146">
            <v>114</v>
          </cell>
          <cell r="M146">
            <v>98</v>
          </cell>
          <cell r="N146">
            <v>122</v>
          </cell>
          <cell r="O146">
            <v>245</v>
          </cell>
          <cell r="P146" t="str">
            <v>69,4</v>
          </cell>
          <cell r="Q146">
            <v>21</v>
          </cell>
          <cell r="R146" t="str">
            <v>5,9</v>
          </cell>
          <cell r="S146">
            <v>43</v>
          </cell>
          <cell r="T146" t="str">
            <v>12,2</v>
          </cell>
          <cell r="U146">
            <v>2</v>
          </cell>
          <cell r="V146">
            <v>181</v>
          </cell>
          <cell r="W146">
            <v>0</v>
          </cell>
          <cell r="X146">
            <v>241</v>
          </cell>
          <cell r="Y146">
            <v>200</v>
          </cell>
          <cell r="Z146" t="str">
            <v>56,7</v>
          </cell>
          <cell r="AA146">
            <v>48</v>
          </cell>
          <cell r="AB146">
            <v>81</v>
          </cell>
          <cell r="AC146">
            <v>83</v>
          </cell>
          <cell r="AD146">
            <v>32</v>
          </cell>
          <cell r="AE146">
            <v>18</v>
          </cell>
          <cell r="AF146">
            <v>28</v>
          </cell>
          <cell r="AG146" t="str">
            <v>3,3</v>
          </cell>
          <cell r="AH146">
            <v>112</v>
          </cell>
          <cell r="AI146">
            <v>82</v>
          </cell>
          <cell r="AJ146" t="str">
            <v>73,2</v>
          </cell>
          <cell r="AK146">
            <v>74</v>
          </cell>
          <cell r="AL146" t="str">
            <v>66,1</v>
          </cell>
          <cell r="AM146">
            <v>15</v>
          </cell>
          <cell r="AN146" t="str">
            <v>18,3</v>
          </cell>
          <cell r="AO146" t="str">
            <v>0,8</v>
          </cell>
          <cell r="AP146">
            <v>140</v>
          </cell>
          <cell r="AQ146">
            <v>56</v>
          </cell>
        </row>
        <row r="147">
          <cell r="A147">
            <v>2011</v>
          </cell>
          <cell r="B147" t="str">
            <v>RAM CC PAYS DE RETZ  SUD</v>
          </cell>
          <cell r="C147">
            <v>201100461</v>
          </cell>
          <cell r="D147" t="str">
            <v>Ghislaine HERY PIVAUT</v>
          </cell>
          <cell r="E147" t="str">
            <v>02 51 83 45 18</v>
          </cell>
          <cell r="F147">
            <v>532</v>
          </cell>
          <cell r="G147">
            <v>169</v>
          </cell>
          <cell r="H147">
            <v>78</v>
          </cell>
          <cell r="I147">
            <v>193</v>
          </cell>
          <cell r="J147">
            <v>170</v>
          </cell>
          <cell r="K147">
            <v>547</v>
          </cell>
          <cell r="L147">
            <v>179</v>
          </cell>
          <cell r="M147">
            <v>162</v>
          </cell>
          <cell r="N147">
            <v>206</v>
          </cell>
          <cell r="O147">
            <v>372</v>
          </cell>
          <cell r="P147" t="str">
            <v>69,9</v>
          </cell>
          <cell r="Q147">
            <v>39</v>
          </cell>
          <cell r="R147" t="str">
            <v>7,3</v>
          </cell>
          <cell r="S147">
            <v>60</v>
          </cell>
          <cell r="T147" t="str">
            <v>11,3</v>
          </cell>
          <cell r="U147">
            <v>4</v>
          </cell>
          <cell r="V147">
            <v>278</v>
          </cell>
          <cell r="W147">
            <v>0</v>
          </cell>
          <cell r="X147">
            <v>422</v>
          </cell>
          <cell r="Y147">
            <v>315</v>
          </cell>
          <cell r="Z147" t="str">
            <v>59,2</v>
          </cell>
          <cell r="AA147">
            <v>87</v>
          </cell>
          <cell r="AB147">
            <v>110</v>
          </cell>
          <cell r="AC147">
            <v>121</v>
          </cell>
          <cell r="AD147">
            <v>48</v>
          </cell>
          <cell r="AE147">
            <v>25</v>
          </cell>
          <cell r="AF147">
            <v>27</v>
          </cell>
          <cell r="AG147" t="str">
            <v>3,0</v>
          </cell>
          <cell r="AH147">
            <v>193</v>
          </cell>
          <cell r="AI147">
            <v>156</v>
          </cell>
          <cell r="AJ147" t="str">
            <v>80,8</v>
          </cell>
          <cell r="AK147">
            <v>141</v>
          </cell>
          <cell r="AL147" t="str">
            <v>73,1</v>
          </cell>
          <cell r="AM147">
            <v>26</v>
          </cell>
          <cell r="AN147" t="str">
            <v>16,7</v>
          </cell>
          <cell r="AO147" t="str">
            <v>0,8</v>
          </cell>
          <cell r="AP147">
            <v>241</v>
          </cell>
          <cell r="AQ147">
            <v>101</v>
          </cell>
        </row>
        <row r="148">
          <cell r="A148">
            <v>2011</v>
          </cell>
          <cell r="B148" t="str">
            <v>RAM CC PORNIC / ARTHON EN RETZ</v>
          </cell>
          <cell r="C148">
            <v>201200276</v>
          </cell>
          <cell r="D148" t="str">
            <v>Ghislaine HERY PIVAUT</v>
          </cell>
          <cell r="E148" t="str">
            <v>02 51 83 45 18</v>
          </cell>
          <cell r="F148">
            <v>381</v>
          </cell>
          <cell r="G148">
            <v>119</v>
          </cell>
          <cell r="H148">
            <v>46</v>
          </cell>
          <cell r="I148">
            <v>119</v>
          </cell>
          <cell r="J148">
            <v>143</v>
          </cell>
          <cell r="K148">
            <v>426</v>
          </cell>
          <cell r="L148">
            <v>141</v>
          </cell>
          <cell r="M148">
            <v>139</v>
          </cell>
          <cell r="N148">
            <v>146</v>
          </cell>
          <cell r="O148">
            <v>235</v>
          </cell>
          <cell r="P148" t="str">
            <v>61,7</v>
          </cell>
          <cell r="Q148">
            <v>23</v>
          </cell>
          <cell r="R148" t="str">
            <v>6,0</v>
          </cell>
          <cell r="S148">
            <v>69</v>
          </cell>
          <cell r="T148" t="str">
            <v>18,1</v>
          </cell>
          <cell r="U148">
            <v>1</v>
          </cell>
          <cell r="V148">
            <v>172</v>
          </cell>
          <cell r="W148">
            <v>0</v>
          </cell>
          <cell r="X148">
            <v>278</v>
          </cell>
          <cell r="Y148">
            <v>198</v>
          </cell>
          <cell r="Z148" t="str">
            <v>52,0</v>
          </cell>
          <cell r="AA148">
            <v>46</v>
          </cell>
          <cell r="AB148">
            <v>83</v>
          </cell>
          <cell r="AC148">
            <v>79</v>
          </cell>
          <cell r="AD148">
            <v>39</v>
          </cell>
          <cell r="AE148">
            <v>30</v>
          </cell>
          <cell r="AF148">
            <v>18</v>
          </cell>
          <cell r="AG148" t="str">
            <v>3,1</v>
          </cell>
          <cell r="AH148">
            <v>135</v>
          </cell>
          <cell r="AI148">
            <v>98</v>
          </cell>
          <cell r="AJ148" t="str">
            <v>72,6</v>
          </cell>
          <cell r="AK148">
            <v>90</v>
          </cell>
          <cell r="AL148" t="str">
            <v>66,7</v>
          </cell>
          <cell r="AM148">
            <v>17</v>
          </cell>
          <cell r="AN148" t="str">
            <v>17,3</v>
          </cell>
          <cell r="AO148" t="str">
            <v>0,86</v>
          </cell>
          <cell r="AP148">
            <v>157</v>
          </cell>
          <cell r="AQ148">
            <v>76</v>
          </cell>
        </row>
        <row r="149">
          <cell r="A149">
            <v>2011</v>
          </cell>
          <cell r="B149" t="str">
            <v>RAM CC PORNIC / PORNIC</v>
          </cell>
          <cell r="C149">
            <v>201200226</v>
          </cell>
          <cell r="D149" t="str">
            <v>Ghislaine HERY PIVAUT</v>
          </cell>
          <cell r="E149" t="str">
            <v>02 51 83 45 18</v>
          </cell>
          <cell r="F149">
            <v>332</v>
          </cell>
          <cell r="G149">
            <v>102</v>
          </cell>
          <cell r="H149">
            <v>44</v>
          </cell>
          <cell r="I149">
            <v>111</v>
          </cell>
          <cell r="J149">
            <v>119</v>
          </cell>
          <cell r="K149">
            <v>325</v>
          </cell>
          <cell r="L149">
            <v>79</v>
          </cell>
          <cell r="M149">
            <v>128</v>
          </cell>
          <cell r="N149">
            <v>118</v>
          </cell>
          <cell r="O149">
            <v>201</v>
          </cell>
          <cell r="P149" t="str">
            <v>60,5</v>
          </cell>
          <cell r="Q149">
            <v>43</v>
          </cell>
          <cell r="R149" t="str">
            <v>13,0</v>
          </cell>
          <cell r="S149">
            <v>45</v>
          </cell>
          <cell r="T149" t="str">
            <v>13,6</v>
          </cell>
          <cell r="U149">
            <v>5</v>
          </cell>
          <cell r="V149">
            <v>146</v>
          </cell>
          <cell r="W149">
            <v>0</v>
          </cell>
          <cell r="X149">
            <v>246</v>
          </cell>
          <cell r="Y149">
            <v>161</v>
          </cell>
          <cell r="Z149" t="str">
            <v>48,5</v>
          </cell>
          <cell r="AA149">
            <v>31</v>
          </cell>
          <cell r="AB149">
            <v>68</v>
          </cell>
          <cell r="AC149">
            <v>67</v>
          </cell>
          <cell r="AD149">
            <v>18</v>
          </cell>
          <cell r="AE149">
            <v>24</v>
          </cell>
          <cell r="AF149">
            <v>16</v>
          </cell>
          <cell r="AG149" t="str">
            <v>3,2</v>
          </cell>
          <cell r="AH149">
            <v>119</v>
          </cell>
          <cell r="AI149">
            <v>83</v>
          </cell>
          <cell r="AJ149" t="str">
            <v>69,7</v>
          </cell>
          <cell r="AK149">
            <v>76</v>
          </cell>
          <cell r="AL149" t="str">
            <v>63,9</v>
          </cell>
          <cell r="AM149">
            <v>25</v>
          </cell>
          <cell r="AN149" t="str">
            <v>30,1</v>
          </cell>
          <cell r="AO149" t="str">
            <v>0,9</v>
          </cell>
          <cell r="AP149">
            <v>132</v>
          </cell>
          <cell r="AQ149">
            <v>58</v>
          </cell>
        </row>
        <row r="150">
          <cell r="A150">
            <v>2011</v>
          </cell>
          <cell r="B150" t="str">
            <v>RAM CC PORNIC / ST-MICHEL CHEF CHEF</v>
          </cell>
          <cell r="C150">
            <v>201200227</v>
          </cell>
          <cell r="D150" t="str">
            <v>Ghislaine HERY PIVAUT</v>
          </cell>
          <cell r="E150" t="str">
            <v>02 51 83 45 18</v>
          </cell>
          <cell r="F150">
            <v>303</v>
          </cell>
          <cell r="G150">
            <v>97</v>
          </cell>
          <cell r="H150">
            <v>32</v>
          </cell>
          <cell r="I150">
            <v>98</v>
          </cell>
          <cell r="J150">
            <v>108</v>
          </cell>
          <cell r="K150">
            <v>279</v>
          </cell>
          <cell r="L150">
            <v>80</v>
          </cell>
          <cell r="M150">
            <v>97</v>
          </cell>
          <cell r="N150">
            <v>102</v>
          </cell>
          <cell r="O150">
            <v>195</v>
          </cell>
          <cell r="P150" t="str">
            <v>64,4</v>
          </cell>
          <cell r="Q150">
            <v>37</v>
          </cell>
          <cell r="R150" t="str">
            <v>12,2</v>
          </cell>
          <cell r="S150">
            <v>34</v>
          </cell>
          <cell r="T150" t="str">
            <v>11,2</v>
          </cell>
          <cell r="U150">
            <v>0</v>
          </cell>
          <cell r="V150">
            <v>131</v>
          </cell>
          <cell r="W150">
            <v>0</v>
          </cell>
          <cell r="X150">
            <v>194</v>
          </cell>
          <cell r="Y150">
            <v>139</v>
          </cell>
          <cell r="Z150" t="str">
            <v>45,9</v>
          </cell>
          <cell r="AA150">
            <v>26</v>
          </cell>
          <cell r="AB150">
            <v>67</v>
          </cell>
          <cell r="AC150">
            <v>52</v>
          </cell>
          <cell r="AD150">
            <v>28</v>
          </cell>
          <cell r="AE150">
            <v>26</v>
          </cell>
          <cell r="AF150">
            <v>16</v>
          </cell>
          <cell r="AG150" t="str">
            <v>3,5</v>
          </cell>
          <cell r="AH150">
            <v>86</v>
          </cell>
          <cell r="AI150">
            <v>66</v>
          </cell>
          <cell r="AJ150" t="str">
            <v>76,7</v>
          </cell>
          <cell r="AK150">
            <v>55</v>
          </cell>
          <cell r="AL150" t="str">
            <v>64,0</v>
          </cell>
          <cell r="AM150">
            <v>13</v>
          </cell>
          <cell r="AN150" t="str">
            <v>19,7</v>
          </cell>
          <cell r="AO150" t="str">
            <v>0,8</v>
          </cell>
          <cell r="AP150">
            <v>108</v>
          </cell>
          <cell r="AQ150">
            <v>37</v>
          </cell>
        </row>
        <row r="151">
          <cell r="A151">
            <v>2011</v>
          </cell>
          <cell r="B151" t="str">
            <v>RAM CC REGION DE NOZAY</v>
          </cell>
          <cell r="C151" t="str">
            <v>.</v>
          </cell>
          <cell r="D151" t="str">
            <v>Aurélie MONFORT</v>
          </cell>
          <cell r="E151" t="str">
            <v>02 72 64 46 32</v>
          </cell>
          <cell r="F151">
            <v>797</v>
          </cell>
          <cell r="G151">
            <v>267</v>
          </cell>
          <cell r="H151">
            <v>102</v>
          </cell>
          <cell r="I151">
            <v>247</v>
          </cell>
          <cell r="J151">
            <v>283</v>
          </cell>
          <cell r="K151">
            <v>835</v>
          </cell>
          <cell r="L151">
            <v>289</v>
          </cell>
          <cell r="M151">
            <v>255</v>
          </cell>
          <cell r="N151">
            <v>291</v>
          </cell>
          <cell r="O151">
            <v>505</v>
          </cell>
          <cell r="P151" t="str">
            <v>63,4</v>
          </cell>
          <cell r="Q151">
            <v>81</v>
          </cell>
          <cell r="R151" t="str">
            <v>10,2</v>
          </cell>
          <cell r="S151">
            <v>104</v>
          </cell>
          <cell r="T151" t="str">
            <v>13,0</v>
          </cell>
          <cell r="U151">
            <v>11</v>
          </cell>
          <cell r="V151">
            <v>356</v>
          </cell>
          <cell r="W151">
            <v>0</v>
          </cell>
          <cell r="X151">
            <v>712</v>
          </cell>
          <cell r="Y151">
            <v>437</v>
          </cell>
          <cell r="Z151" t="str">
            <v>54,8</v>
          </cell>
          <cell r="AA151">
            <v>105</v>
          </cell>
          <cell r="AB151">
            <v>161</v>
          </cell>
          <cell r="AC151">
            <v>182</v>
          </cell>
          <cell r="AD151">
            <v>123</v>
          </cell>
          <cell r="AE151">
            <v>73</v>
          </cell>
          <cell r="AF151">
            <v>70</v>
          </cell>
          <cell r="AG151" t="str">
            <v>3,7</v>
          </cell>
          <cell r="AH151">
            <v>256</v>
          </cell>
          <cell r="AI151">
            <v>216</v>
          </cell>
          <cell r="AJ151" t="str">
            <v>84,4</v>
          </cell>
          <cell r="AK151">
            <v>193</v>
          </cell>
          <cell r="AL151" t="str">
            <v>75,4</v>
          </cell>
          <cell r="AM151">
            <v>27</v>
          </cell>
          <cell r="AN151" t="str">
            <v>12,5</v>
          </cell>
          <cell r="AO151" t="str">
            <v>1,7</v>
          </cell>
          <cell r="AP151">
            <v>151</v>
          </cell>
          <cell r="AQ151">
            <v>129</v>
          </cell>
        </row>
        <row r="152">
          <cell r="A152">
            <v>2011</v>
          </cell>
          <cell r="B152" t="str">
            <v>RAM CC SECTEUR DE DERVAL</v>
          </cell>
          <cell r="C152">
            <v>200400020</v>
          </cell>
          <cell r="D152" t="str">
            <v>Aurélie MONFORT</v>
          </cell>
          <cell r="E152" t="str">
            <v>02 72 64 46 32</v>
          </cell>
          <cell r="F152">
            <v>503</v>
          </cell>
          <cell r="G152">
            <v>136</v>
          </cell>
          <cell r="H152">
            <v>49</v>
          </cell>
          <cell r="I152">
            <v>180</v>
          </cell>
          <cell r="J152">
            <v>187</v>
          </cell>
          <cell r="K152">
            <v>543</v>
          </cell>
          <cell r="L152">
            <v>187</v>
          </cell>
          <cell r="M152">
            <v>180</v>
          </cell>
          <cell r="N152">
            <v>176</v>
          </cell>
          <cell r="O152">
            <v>261</v>
          </cell>
          <cell r="P152" t="str">
            <v>51,9</v>
          </cell>
          <cell r="Q152">
            <v>61</v>
          </cell>
          <cell r="R152" t="str">
            <v>12,1</v>
          </cell>
          <cell r="S152">
            <v>87</v>
          </cell>
          <cell r="T152" t="str">
            <v>17,3</v>
          </cell>
          <cell r="U152">
            <v>2</v>
          </cell>
          <cell r="V152">
            <v>222</v>
          </cell>
          <cell r="W152">
            <v>0</v>
          </cell>
          <cell r="X152">
            <v>400</v>
          </cell>
          <cell r="Y152">
            <v>266</v>
          </cell>
          <cell r="Z152" t="str">
            <v>52,9</v>
          </cell>
          <cell r="AA152">
            <v>56</v>
          </cell>
          <cell r="AB152">
            <v>105</v>
          </cell>
          <cell r="AC152">
            <v>114</v>
          </cell>
          <cell r="AD152">
            <v>65</v>
          </cell>
          <cell r="AE152">
            <v>55</v>
          </cell>
          <cell r="AF152">
            <v>46</v>
          </cell>
          <cell r="AG152" t="str">
            <v>3,4</v>
          </cell>
          <cell r="AH152">
            <v>166</v>
          </cell>
          <cell r="AI152">
            <v>128</v>
          </cell>
          <cell r="AJ152" t="str">
            <v>77,1</v>
          </cell>
          <cell r="AK152">
            <v>116</v>
          </cell>
          <cell r="AL152" t="str">
            <v>69,9</v>
          </cell>
          <cell r="AM152">
            <v>20</v>
          </cell>
          <cell r="AN152" t="str">
            <v>15,6</v>
          </cell>
          <cell r="AO152" t="str">
            <v>0,72</v>
          </cell>
          <cell r="AP152">
            <v>231</v>
          </cell>
          <cell r="AQ152">
            <v>89</v>
          </cell>
        </row>
        <row r="153">
          <cell r="A153">
            <v>2011</v>
          </cell>
          <cell r="B153" t="str">
            <v>RAM CC SEVRE MAINE</v>
          </cell>
          <cell r="C153">
            <v>200400059</v>
          </cell>
          <cell r="D153" t="str">
            <v>Jocelyne MOREAU</v>
          </cell>
          <cell r="E153" t="str">
            <v>02 51 83 45 15</v>
          </cell>
          <cell r="F153">
            <v>471</v>
          </cell>
          <cell r="G153">
            <v>123</v>
          </cell>
          <cell r="H153">
            <v>44</v>
          </cell>
          <cell r="I153">
            <v>177</v>
          </cell>
          <cell r="J153">
            <v>171</v>
          </cell>
          <cell r="K153">
            <v>526</v>
          </cell>
          <cell r="L153">
            <v>161</v>
          </cell>
          <cell r="M153">
            <v>173</v>
          </cell>
          <cell r="N153">
            <v>192</v>
          </cell>
          <cell r="O153">
            <v>341</v>
          </cell>
          <cell r="P153" t="str">
            <v>72,4</v>
          </cell>
          <cell r="Q153">
            <v>28</v>
          </cell>
          <cell r="R153" t="str">
            <v>5,9</v>
          </cell>
          <cell r="S153">
            <v>47</v>
          </cell>
          <cell r="T153" t="str">
            <v>10,0</v>
          </cell>
          <cell r="U153">
            <v>1</v>
          </cell>
          <cell r="V153">
            <v>277</v>
          </cell>
          <cell r="W153">
            <v>2</v>
          </cell>
          <cell r="X153">
            <v>489</v>
          </cell>
          <cell r="Y153">
            <v>300</v>
          </cell>
          <cell r="Z153" t="str">
            <v>63,7</v>
          </cell>
          <cell r="AA153">
            <v>70</v>
          </cell>
          <cell r="AB153">
            <v>135</v>
          </cell>
          <cell r="AC153">
            <v>111</v>
          </cell>
          <cell r="AD153">
            <v>46</v>
          </cell>
          <cell r="AE153">
            <v>39</v>
          </cell>
          <cell r="AF153">
            <v>42</v>
          </cell>
          <cell r="AG153" t="str">
            <v>3,3</v>
          </cell>
          <cell r="AH153">
            <v>185</v>
          </cell>
          <cell r="AI153">
            <v>168</v>
          </cell>
          <cell r="AJ153" t="str">
            <v>90,8</v>
          </cell>
          <cell r="AK153">
            <v>148</v>
          </cell>
          <cell r="AL153" t="str">
            <v>80,0</v>
          </cell>
          <cell r="AM153">
            <v>31</v>
          </cell>
          <cell r="AN153" t="str">
            <v>18,5</v>
          </cell>
          <cell r="AO153" t="str">
            <v>0,85</v>
          </cell>
          <cell r="AP153">
            <v>218</v>
          </cell>
          <cell r="AQ153">
            <v>89</v>
          </cell>
        </row>
        <row r="154">
          <cell r="A154">
            <v>2011</v>
          </cell>
          <cell r="B154" t="str">
            <v>RAM CIAS DU SECTEUR DE VARADES</v>
          </cell>
          <cell r="C154">
            <v>200900899</v>
          </cell>
          <cell r="D154" t="str">
            <v>Aline FOURNIER</v>
          </cell>
          <cell r="E154" t="str">
            <v>02 51 83 45 20</v>
          </cell>
          <cell r="F154">
            <v>314</v>
          </cell>
          <cell r="G154">
            <v>107</v>
          </cell>
          <cell r="H154">
            <v>44</v>
          </cell>
          <cell r="I154">
            <v>97</v>
          </cell>
          <cell r="J154">
            <v>110</v>
          </cell>
          <cell r="K154">
            <v>304</v>
          </cell>
          <cell r="L154">
            <v>105</v>
          </cell>
          <cell r="M154">
            <v>96</v>
          </cell>
          <cell r="N154">
            <v>103</v>
          </cell>
          <cell r="O154">
            <v>187</v>
          </cell>
          <cell r="P154" t="str">
            <v>59,6</v>
          </cell>
          <cell r="Q154">
            <v>28</v>
          </cell>
          <cell r="R154" t="str">
            <v>8,9</v>
          </cell>
          <cell r="S154">
            <v>48</v>
          </cell>
          <cell r="T154" t="str">
            <v>15,3</v>
          </cell>
          <cell r="U154">
            <v>1</v>
          </cell>
          <cell r="V154">
            <v>147</v>
          </cell>
          <cell r="W154">
            <v>0</v>
          </cell>
          <cell r="X154">
            <v>294</v>
          </cell>
          <cell r="Y154">
            <v>173</v>
          </cell>
          <cell r="Z154" t="str">
            <v>55,1</v>
          </cell>
          <cell r="AA154">
            <v>42</v>
          </cell>
          <cell r="AB154">
            <v>66</v>
          </cell>
          <cell r="AC154">
            <v>68</v>
          </cell>
          <cell r="AD154">
            <v>45</v>
          </cell>
          <cell r="AE154">
            <v>38</v>
          </cell>
          <cell r="AF154">
            <v>42</v>
          </cell>
          <cell r="AG154" t="str">
            <v>3,3</v>
          </cell>
          <cell r="AH154">
            <v>121</v>
          </cell>
          <cell r="AI154">
            <v>102</v>
          </cell>
          <cell r="AJ154" t="str">
            <v>84,3</v>
          </cell>
          <cell r="AK154">
            <v>90</v>
          </cell>
          <cell r="AL154" t="str">
            <v>74,4</v>
          </cell>
          <cell r="AM154">
            <v>14</v>
          </cell>
          <cell r="AN154" t="str">
            <v>13,7</v>
          </cell>
          <cell r="AO154" t="str">
            <v>0,83</v>
          </cell>
          <cell r="AP154">
            <v>146</v>
          </cell>
          <cell r="AQ154">
            <v>41</v>
          </cell>
        </row>
        <row r="155">
          <cell r="A155">
            <v>2011</v>
          </cell>
          <cell r="B155" t="str">
            <v>RAM D'ANCENIS</v>
          </cell>
          <cell r="C155">
            <v>200300212</v>
          </cell>
          <cell r="D155" t="str">
            <v>Aline FOURNIER</v>
          </cell>
          <cell r="E155" t="str">
            <v>02 51 83 45 20</v>
          </cell>
          <cell r="F155">
            <v>662</v>
          </cell>
          <cell r="G155">
            <v>210</v>
          </cell>
          <cell r="H155">
            <v>85</v>
          </cell>
          <cell r="I155">
            <v>232</v>
          </cell>
          <cell r="J155">
            <v>220</v>
          </cell>
          <cell r="K155">
            <v>681</v>
          </cell>
          <cell r="L155">
            <v>235</v>
          </cell>
          <cell r="M155">
            <v>225</v>
          </cell>
          <cell r="N155">
            <v>221</v>
          </cell>
          <cell r="O155">
            <v>391</v>
          </cell>
          <cell r="P155" t="str">
            <v>59,1</v>
          </cell>
          <cell r="Q155">
            <v>77</v>
          </cell>
          <cell r="R155" t="str">
            <v>11,6</v>
          </cell>
          <cell r="S155">
            <v>88</v>
          </cell>
          <cell r="T155" t="str">
            <v>13,3</v>
          </cell>
          <cell r="U155">
            <v>3</v>
          </cell>
          <cell r="V155">
            <v>302</v>
          </cell>
          <cell r="W155">
            <v>0</v>
          </cell>
          <cell r="X155">
            <v>637</v>
          </cell>
          <cell r="Y155">
            <v>340</v>
          </cell>
          <cell r="Z155" t="str">
            <v>51,4</v>
          </cell>
          <cell r="AA155">
            <v>77</v>
          </cell>
          <cell r="AB155">
            <v>150</v>
          </cell>
          <cell r="AC155">
            <v>130</v>
          </cell>
          <cell r="AD155">
            <v>96</v>
          </cell>
          <cell r="AE155">
            <v>71</v>
          </cell>
          <cell r="AF155">
            <v>57</v>
          </cell>
          <cell r="AG155" t="str">
            <v>3,3</v>
          </cell>
          <cell r="AH155">
            <v>275</v>
          </cell>
          <cell r="AI155">
            <v>229</v>
          </cell>
          <cell r="AJ155" t="str">
            <v>83,3</v>
          </cell>
          <cell r="AK155">
            <v>195</v>
          </cell>
          <cell r="AL155" t="str">
            <v>70,9</v>
          </cell>
          <cell r="AM155">
            <v>50</v>
          </cell>
          <cell r="AN155" t="str">
            <v>21,8</v>
          </cell>
          <cell r="AO155">
            <v>1</v>
          </cell>
          <cell r="AP155">
            <v>275</v>
          </cell>
          <cell r="AQ155">
            <v>130</v>
          </cell>
        </row>
        <row r="156">
          <cell r="A156">
            <v>2011</v>
          </cell>
          <cell r="B156" t="str">
            <v>RAM D'HERBIGNAC</v>
          </cell>
          <cell r="C156">
            <v>200400005</v>
          </cell>
          <cell r="D156" t="str">
            <v>Catherine CAILLAULT</v>
          </cell>
          <cell r="E156" t="str">
            <v>02 51 83 45 21</v>
          </cell>
          <cell r="F156">
            <v>717</v>
          </cell>
          <cell r="G156">
            <v>207</v>
          </cell>
          <cell r="H156">
            <v>71</v>
          </cell>
          <cell r="I156">
            <v>253</v>
          </cell>
          <cell r="J156">
            <v>257</v>
          </cell>
          <cell r="K156">
            <v>738</v>
          </cell>
          <cell r="L156">
            <v>239</v>
          </cell>
          <cell r="M156">
            <v>247</v>
          </cell>
          <cell r="N156">
            <v>252</v>
          </cell>
          <cell r="O156">
            <v>450</v>
          </cell>
          <cell r="P156" t="str">
            <v>62,8</v>
          </cell>
          <cell r="Q156">
            <v>54</v>
          </cell>
          <cell r="R156" t="str">
            <v>7,5</v>
          </cell>
          <cell r="S156">
            <v>95</v>
          </cell>
          <cell r="T156" t="str">
            <v>13,2</v>
          </cell>
          <cell r="U156">
            <v>1</v>
          </cell>
          <cell r="V156">
            <v>322</v>
          </cell>
          <cell r="W156">
            <v>0</v>
          </cell>
          <cell r="X156">
            <v>528</v>
          </cell>
          <cell r="Y156">
            <v>360</v>
          </cell>
          <cell r="Z156" t="str">
            <v>50,2</v>
          </cell>
          <cell r="AA156">
            <v>86</v>
          </cell>
          <cell r="AB156">
            <v>150</v>
          </cell>
          <cell r="AC156">
            <v>132</v>
          </cell>
          <cell r="AD156">
            <v>67</v>
          </cell>
          <cell r="AE156">
            <v>53</v>
          </cell>
          <cell r="AF156">
            <v>37</v>
          </cell>
          <cell r="AG156" t="str">
            <v>3,2</v>
          </cell>
          <cell r="AH156">
            <v>228</v>
          </cell>
          <cell r="AI156">
            <v>186</v>
          </cell>
          <cell r="AJ156" t="str">
            <v>81,6</v>
          </cell>
          <cell r="AK156">
            <v>163</v>
          </cell>
          <cell r="AL156" t="str">
            <v>71,5</v>
          </cell>
          <cell r="AM156">
            <v>28</v>
          </cell>
          <cell r="AN156" t="str">
            <v>15,1</v>
          </cell>
          <cell r="AO156" t="str">
            <v>1,5</v>
          </cell>
          <cell r="AP156">
            <v>152</v>
          </cell>
          <cell r="AQ156">
            <v>132</v>
          </cell>
        </row>
        <row r="157">
          <cell r="A157">
            <v>2011</v>
          </cell>
          <cell r="B157" t="str">
            <v>RAM D'HERIC</v>
          </cell>
          <cell r="C157">
            <v>200200646</v>
          </cell>
          <cell r="D157" t="str">
            <v>Cédric BERNIER</v>
          </cell>
          <cell r="E157" t="str">
            <v>02 51 83 45 19</v>
          </cell>
          <cell r="F157">
            <v>273</v>
          </cell>
          <cell r="G157">
            <v>107</v>
          </cell>
          <cell r="H157">
            <v>38</v>
          </cell>
          <cell r="I157">
            <v>80</v>
          </cell>
          <cell r="J157">
            <v>86</v>
          </cell>
          <cell r="K157">
            <v>265</v>
          </cell>
          <cell r="L157">
            <v>92</v>
          </cell>
          <cell r="M157">
            <v>85</v>
          </cell>
          <cell r="N157">
            <v>88</v>
          </cell>
          <cell r="O157">
            <v>194</v>
          </cell>
          <cell r="P157" t="str">
            <v>71,1</v>
          </cell>
          <cell r="Q157">
            <v>16</v>
          </cell>
          <cell r="R157" t="str">
            <v>5,9</v>
          </cell>
          <cell r="S157">
            <v>31</v>
          </cell>
          <cell r="T157" t="str">
            <v>11,4</v>
          </cell>
          <cell r="U157">
            <v>1</v>
          </cell>
          <cell r="V157">
            <v>146</v>
          </cell>
          <cell r="W157">
            <v>1</v>
          </cell>
          <cell r="X157">
            <v>253</v>
          </cell>
          <cell r="Y157">
            <v>159</v>
          </cell>
          <cell r="Z157" t="str">
            <v>58,2</v>
          </cell>
          <cell r="AA157">
            <v>51</v>
          </cell>
          <cell r="AB157">
            <v>55</v>
          </cell>
          <cell r="AC157">
            <v>64</v>
          </cell>
          <cell r="AD157">
            <v>26</v>
          </cell>
          <cell r="AE157">
            <v>24</v>
          </cell>
          <cell r="AF157">
            <v>14</v>
          </cell>
          <cell r="AG157" t="str">
            <v>3,1</v>
          </cell>
          <cell r="AH157">
            <v>100</v>
          </cell>
          <cell r="AI157">
            <v>90</v>
          </cell>
          <cell r="AJ157" t="str">
            <v>90,0</v>
          </cell>
          <cell r="AK157">
            <v>82</v>
          </cell>
          <cell r="AL157" t="str">
            <v>82,0</v>
          </cell>
          <cell r="AM157">
            <v>15</v>
          </cell>
          <cell r="AN157" t="str">
            <v>16,7</v>
          </cell>
          <cell r="AO157" t="str">
            <v>0,56</v>
          </cell>
          <cell r="AP157">
            <v>179</v>
          </cell>
          <cell r="AQ157">
            <v>57</v>
          </cell>
        </row>
        <row r="158">
          <cell r="A158">
            <v>2011</v>
          </cell>
          <cell r="B158" t="str">
            <v>RAM D'ORVAULT</v>
          </cell>
          <cell r="C158">
            <v>200200660</v>
          </cell>
          <cell r="D158" t="str">
            <v>Ghislaine HERY PIVAUT</v>
          </cell>
          <cell r="E158" t="str">
            <v>02 51 83 45 18</v>
          </cell>
          <cell r="F158">
            <v>808</v>
          </cell>
          <cell r="G158">
            <v>280</v>
          </cell>
          <cell r="H158">
            <v>125</v>
          </cell>
          <cell r="I158">
            <v>268</v>
          </cell>
          <cell r="J158">
            <v>260</v>
          </cell>
          <cell r="K158">
            <v>722</v>
          </cell>
          <cell r="L158">
            <v>240</v>
          </cell>
          <cell r="M158">
            <v>247</v>
          </cell>
          <cell r="N158">
            <v>235</v>
          </cell>
          <cell r="O158">
            <v>474</v>
          </cell>
          <cell r="P158" t="str">
            <v>58,7</v>
          </cell>
          <cell r="Q158">
            <v>124</v>
          </cell>
          <cell r="R158" t="str">
            <v>15,3</v>
          </cell>
          <cell r="S158">
            <v>86</v>
          </cell>
          <cell r="T158" t="str">
            <v>10,6</v>
          </cell>
          <cell r="U158">
            <v>17</v>
          </cell>
          <cell r="V158">
            <v>279</v>
          </cell>
          <cell r="W158">
            <v>0</v>
          </cell>
          <cell r="X158">
            <v>423</v>
          </cell>
          <cell r="Y158">
            <v>328</v>
          </cell>
          <cell r="Z158" t="str">
            <v>40,6</v>
          </cell>
          <cell r="AA158">
            <v>98</v>
          </cell>
          <cell r="AB158">
            <v>132</v>
          </cell>
          <cell r="AC158">
            <v>99</v>
          </cell>
          <cell r="AD158">
            <v>44</v>
          </cell>
          <cell r="AE158">
            <v>25</v>
          </cell>
          <cell r="AF158">
            <v>14</v>
          </cell>
          <cell r="AG158" t="str">
            <v>2,9</v>
          </cell>
          <cell r="AH158">
            <v>194</v>
          </cell>
          <cell r="AI158">
            <v>162</v>
          </cell>
          <cell r="AJ158" t="str">
            <v>83,5</v>
          </cell>
          <cell r="AK158">
            <v>148</v>
          </cell>
          <cell r="AL158" t="str">
            <v>76,3</v>
          </cell>
          <cell r="AM158">
            <v>45</v>
          </cell>
          <cell r="AN158" t="str">
            <v>27,8</v>
          </cell>
          <cell r="AO158">
            <v>1</v>
          </cell>
          <cell r="AP158">
            <v>194</v>
          </cell>
          <cell r="AQ158">
            <v>93</v>
          </cell>
        </row>
        <row r="159">
          <cell r="A159">
            <v>2011</v>
          </cell>
          <cell r="B159" t="str">
            <v>RAM DE BASSE GOULAINE</v>
          </cell>
          <cell r="C159">
            <v>200200640</v>
          </cell>
          <cell r="D159" t="str">
            <v>Jocelyne MOREAU</v>
          </cell>
          <cell r="E159" t="str">
            <v>02 51 83 45 15</v>
          </cell>
          <cell r="F159">
            <v>205</v>
          </cell>
          <cell r="G159">
            <v>47</v>
          </cell>
          <cell r="H159">
            <v>21</v>
          </cell>
          <cell r="I159">
            <v>83</v>
          </cell>
          <cell r="J159">
            <v>75</v>
          </cell>
          <cell r="K159">
            <v>258</v>
          </cell>
          <cell r="L159">
            <v>77</v>
          </cell>
          <cell r="M159">
            <v>81</v>
          </cell>
          <cell r="N159">
            <v>100</v>
          </cell>
          <cell r="O159">
            <v>132</v>
          </cell>
          <cell r="P159" t="str">
            <v>64,4</v>
          </cell>
          <cell r="Q159">
            <v>12</v>
          </cell>
          <cell r="R159" t="str">
            <v>5,9</v>
          </cell>
          <cell r="S159">
            <v>25</v>
          </cell>
          <cell r="T159" t="str">
            <v>12,2</v>
          </cell>
          <cell r="U159">
            <v>5</v>
          </cell>
          <cell r="V159">
            <v>95</v>
          </cell>
          <cell r="W159">
            <v>0</v>
          </cell>
          <cell r="X159">
            <v>212</v>
          </cell>
          <cell r="Y159">
            <v>111</v>
          </cell>
          <cell r="Z159" t="str">
            <v>54,1</v>
          </cell>
          <cell r="AA159">
            <v>26</v>
          </cell>
          <cell r="AB159">
            <v>48</v>
          </cell>
          <cell r="AC159">
            <v>47</v>
          </cell>
          <cell r="AD159">
            <v>26</v>
          </cell>
          <cell r="AE159">
            <v>19</v>
          </cell>
          <cell r="AF159">
            <v>17</v>
          </cell>
          <cell r="AG159" t="str">
            <v>3,7</v>
          </cell>
          <cell r="AH159">
            <v>76</v>
          </cell>
          <cell r="AI159">
            <v>66</v>
          </cell>
          <cell r="AJ159" t="str">
            <v>86,8</v>
          </cell>
          <cell r="AK159">
            <v>58</v>
          </cell>
          <cell r="AL159" t="str">
            <v>76,3</v>
          </cell>
          <cell r="AM159">
            <v>12</v>
          </cell>
          <cell r="AN159" t="str">
            <v>18,2</v>
          </cell>
          <cell r="AO159" t="str">
            <v>0,56</v>
          </cell>
          <cell r="AP159">
            <v>136</v>
          </cell>
          <cell r="AQ159">
            <v>40</v>
          </cell>
        </row>
        <row r="160">
          <cell r="A160">
            <v>2011</v>
          </cell>
          <cell r="B160" t="str">
            <v>RAM DE BOUGUENAIS</v>
          </cell>
          <cell r="C160">
            <v>201001065</v>
          </cell>
          <cell r="D160" t="str">
            <v>Anne MONNIER</v>
          </cell>
          <cell r="E160" t="str">
            <v>02 51 83 45 17</v>
          </cell>
          <cell r="F160">
            <v>855</v>
          </cell>
          <cell r="G160">
            <v>299</v>
          </cell>
          <cell r="H160">
            <v>137</v>
          </cell>
          <cell r="I160">
            <v>281</v>
          </cell>
          <cell r="J160">
            <v>275</v>
          </cell>
          <cell r="K160">
            <v>850</v>
          </cell>
          <cell r="L160">
            <v>301</v>
          </cell>
          <cell r="M160">
            <v>256</v>
          </cell>
          <cell r="N160">
            <v>293</v>
          </cell>
          <cell r="O160">
            <v>481</v>
          </cell>
          <cell r="P160" t="str">
            <v>56,3</v>
          </cell>
          <cell r="Q160">
            <v>224</v>
          </cell>
          <cell r="R160" t="str">
            <v>26,2</v>
          </cell>
          <cell r="S160">
            <v>73</v>
          </cell>
          <cell r="T160" t="str">
            <v>8,5</v>
          </cell>
          <cell r="U160">
            <v>3</v>
          </cell>
          <cell r="V160">
            <v>310</v>
          </cell>
          <cell r="W160">
            <v>0</v>
          </cell>
          <cell r="X160">
            <v>436</v>
          </cell>
          <cell r="Y160">
            <v>334</v>
          </cell>
          <cell r="Z160" t="str">
            <v>39,1</v>
          </cell>
          <cell r="AA160">
            <v>100</v>
          </cell>
          <cell r="AB160">
            <v>135</v>
          </cell>
          <cell r="AC160">
            <v>112</v>
          </cell>
          <cell r="AD160">
            <v>64</v>
          </cell>
          <cell r="AE160">
            <v>46</v>
          </cell>
          <cell r="AF160">
            <v>42</v>
          </cell>
          <cell r="AG160" t="str">
            <v>3,4</v>
          </cell>
          <cell r="AH160">
            <v>213</v>
          </cell>
          <cell r="AI160">
            <v>151</v>
          </cell>
          <cell r="AJ160" t="str">
            <v>70,9</v>
          </cell>
          <cell r="AK160">
            <v>128</v>
          </cell>
          <cell r="AL160" t="str">
            <v>60,1</v>
          </cell>
          <cell r="AM160">
            <v>38</v>
          </cell>
          <cell r="AN160" t="str">
            <v>25,2</v>
          </cell>
          <cell r="AO160" t="str">
            <v>0,9</v>
          </cell>
          <cell r="AP160">
            <v>237</v>
          </cell>
          <cell r="AQ160">
            <v>106</v>
          </cell>
        </row>
        <row r="161">
          <cell r="A161">
            <v>2011</v>
          </cell>
          <cell r="B161" t="str">
            <v>RAM DE CARQUEFOU</v>
          </cell>
          <cell r="C161">
            <v>200200641</v>
          </cell>
          <cell r="D161" t="str">
            <v>Jacques MALLARD</v>
          </cell>
          <cell r="E161" t="str">
            <v>02 51 83 33 87</v>
          </cell>
          <cell r="F161">
            <v>560</v>
          </cell>
          <cell r="G161">
            <v>177</v>
          </cell>
          <cell r="H161">
            <v>85</v>
          </cell>
          <cell r="I161">
            <v>188</v>
          </cell>
          <cell r="J161">
            <v>195</v>
          </cell>
          <cell r="K161">
            <v>596</v>
          </cell>
          <cell r="L161">
            <v>184</v>
          </cell>
          <cell r="M161">
            <v>202</v>
          </cell>
          <cell r="N161">
            <v>210</v>
          </cell>
          <cell r="O161">
            <v>380</v>
          </cell>
          <cell r="P161" t="str">
            <v>67,9</v>
          </cell>
          <cell r="Q161">
            <v>41</v>
          </cell>
          <cell r="R161" t="str">
            <v>7,3</v>
          </cell>
          <cell r="S161">
            <v>51</v>
          </cell>
          <cell r="T161" t="str">
            <v>9,1</v>
          </cell>
          <cell r="U161">
            <v>13</v>
          </cell>
          <cell r="V161">
            <v>230</v>
          </cell>
          <cell r="W161">
            <v>0</v>
          </cell>
          <cell r="X161">
            <v>419</v>
          </cell>
          <cell r="Y161">
            <v>276</v>
          </cell>
          <cell r="Z161" t="str">
            <v>49,3</v>
          </cell>
          <cell r="AA161">
            <v>75</v>
          </cell>
          <cell r="AB161">
            <v>105</v>
          </cell>
          <cell r="AC161">
            <v>91</v>
          </cell>
          <cell r="AD161">
            <v>39</v>
          </cell>
          <cell r="AE161">
            <v>34</v>
          </cell>
          <cell r="AF161">
            <v>26</v>
          </cell>
          <cell r="AG161" t="str">
            <v>3,2</v>
          </cell>
          <cell r="AH161">
            <v>175</v>
          </cell>
          <cell r="AI161">
            <v>149</v>
          </cell>
          <cell r="AJ161" t="str">
            <v>85,1</v>
          </cell>
          <cell r="AK161">
            <v>132</v>
          </cell>
          <cell r="AL161" t="str">
            <v>75,4</v>
          </cell>
          <cell r="AM161">
            <v>25</v>
          </cell>
          <cell r="AN161" t="str">
            <v>16,8</v>
          </cell>
          <cell r="AO161">
            <v>1</v>
          </cell>
          <cell r="AP161">
            <v>175</v>
          </cell>
          <cell r="AQ161">
            <v>87</v>
          </cell>
        </row>
        <row r="162">
          <cell r="A162">
            <v>2011</v>
          </cell>
          <cell r="B162" t="str">
            <v>RAM DE CLISSON</v>
          </cell>
          <cell r="C162">
            <v>200200676</v>
          </cell>
          <cell r="D162" t="str">
            <v>Carole BELLEC-LEGRAND</v>
          </cell>
          <cell r="E162" t="str">
            <v>02 72 64 46 06</v>
          </cell>
          <cell r="F162">
            <v>658</v>
          </cell>
          <cell r="G162">
            <v>211</v>
          </cell>
          <cell r="H162">
            <v>95</v>
          </cell>
          <cell r="I162">
            <v>227</v>
          </cell>
          <cell r="J162">
            <v>220</v>
          </cell>
          <cell r="K162">
            <v>683</v>
          </cell>
          <cell r="L162">
            <v>212</v>
          </cell>
          <cell r="M162">
            <v>243</v>
          </cell>
          <cell r="N162">
            <v>228</v>
          </cell>
          <cell r="O162">
            <v>436</v>
          </cell>
          <cell r="P162" t="str">
            <v>66,3</v>
          </cell>
          <cell r="Q162">
            <v>32</v>
          </cell>
          <cell r="R162" t="str">
            <v>4,9</v>
          </cell>
          <cell r="S162">
            <v>85</v>
          </cell>
          <cell r="T162" t="str">
            <v>12,9</v>
          </cell>
          <cell r="U162">
            <v>12</v>
          </cell>
          <cell r="V162">
            <v>320</v>
          </cell>
          <cell r="W162">
            <v>3</v>
          </cell>
          <cell r="X162">
            <v>546</v>
          </cell>
          <cell r="Y162">
            <v>361</v>
          </cell>
          <cell r="Z162" t="str">
            <v>54,9</v>
          </cell>
          <cell r="AA162">
            <v>96</v>
          </cell>
          <cell r="AB162">
            <v>148</v>
          </cell>
          <cell r="AC162">
            <v>116</v>
          </cell>
          <cell r="AD162">
            <v>77</v>
          </cell>
          <cell r="AE162">
            <v>66</v>
          </cell>
          <cell r="AF162">
            <v>48</v>
          </cell>
          <cell r="AG162" t="str">
            <v>3,0</v>
          </cell>
          <cell r="AH162">
            <v>233</v>
          </cell>
          <cell r="AI162">
            <v>199</v>
          </cell>
          <cell r="AJ162" t="str">
            <v>85,4</v>
          </cell>
          <cell r="AK162">
            <v>181</v>
          </cell>
          <cell r="AL162" t="str">
            <v>77,7</v>
          </cell>
          <cell r="AM162">
            <v>41</v>
          </cell>
          <cell r="AN162" t="str">
            <v>20,6</v>
          </cell>
          <cell r="AO162" t="str">
            <v>1,6</v>
          </cell>
          <cell r="AP162">
            <v>146</v>
          </cell>
          <cell r="AQ162">
            <v>127</v>
          </cell>
        </row>
        <row r="163">
          <cell r="A163">
            <v>2011</v>
          </cell>
          <cell r="B163" t="str">
            <v>RAM DE COUERON</v>
          </cell>
          <cell r="C163">
            <v>200200643</v>
          </cell>
          <cell r="D163" t="str">
            <v>Aurélie MONFORT</v>
          </cell>
          <cell r="E163" t="str">
            <v>02 72 64 46 32</v>
          </cell>
          <cell r="F163">
            <v>708</v>
          </cell>
          <cell r="G163">
            <v>230</v>
          </cell>
          <cell r="H163">
            <v>87</v>
          </cell>
          <cell r="I163">
            <v>237</v>
          </cell>
          <cell r="J163">
            <v>241</v>
          </cell>
          <cell r="K163">
            <v>709</v>
          </cell>
          <cell r="L163">
            <v>241</v>
          </cell>
          <cell r="M163">
            <v>228</v>
          </cell>
          <cell r="N163">
            <v>240</v>
          </cell>
          <cell r="O163">
            <v>460</v>
          </cell>
          <cell r="P163" t="str">
            <v>65,0</v>
          </cell>
          <cell r="Q163">
            <v>83</v>
          </cell>
          <cell r="R163" t="str">
            <v>11,7</v>
          </cell>
          <cell r="S163">
            <v>92</v>
          </cell>
          <cell r="T163" t="str">
            <v>13,0</v>
          </cell>
          <cell r="U163">
            <v>6</v>
          </cell>
          <cell r="V163">
            <v>339</v>
          </cell>
          <cell r="W163">
            <v>0</v>
          </cell>
          <cell r="X163">
            <v>498</v>
          </cell>
          <cell r="Y163">
            <v>373</v>
          </cell>
          <cell r="Z163" t="str">
            <v>52,7</v>
          </cell>
          <cell r="AA163">
            <v>112</v>
          </cell>
          <cell r="AB163">
            <v>135</v>
          </cell>
          <cell r="AC163">
            <v>144</v>
          </cell>
          <cell r="AD163">
            <v>68</v>
          </cell>
          <cell r="AE163">
            <v>64</v>
          </cell>
          <cell r="AF163">
            <v>49</v>
          </cell>
          <cell r="AG163" t="str">
            <v>3,3</v>
          </cell>
          <cell r="AH163">
            <v>239</v>
          </cell>
          <cell r="AI163">
            <v>173</v>
          </cell>
          <cell r="AJ163" t="str">
            <v>72,4</v>
          </cell>
          <cell r="AK163">
            <v>153</v>
          </cell>
          <cell r="AL163" t="str">
            <v>64,0</v>
          </cell>
          <cell r="AM163">
            <v>36</v>
          </cell>
          <cell r="AN163" t="str">
            <v>20,8</v>
          </cell>
          <cell r="AO163" t="str">
            <v>0,8</v>
          </cell>
          <cell r="AP163">
            <v>299</v>
          </cell>
          <cell r="AQ163">
            <v>99</v>
          </cell>
        </row>
        <row r="164">
          <cell r="A164">
            <v>2011</v>
          </cell>
          <cell r="B164" t="str">
            <v>RAM DE DONGES</v>
          </cell>
          <cell r="C164">
            <v>200300052</v>
          </cell>
          <cell r="D164" t="str">
            <v>Jacques MALLARD</v>
          </cell>
          <cell r="E164" t="str">
            <v>02 51 83 33 87</v>
          </cell>
          <cell r="F164">
            <v>285</v>
          </cell>
          <cell r="G164">
            <v>88</v>
          </cell>
          <cell r="H164">
            <v>34</v>
          </cell>
          <cell r="I164">
            <v>97</v>
          </cell>
          <cell r="J164">
            <v>100</v>
          </cell>
          <cell r="K164">
            <v>326</v>
          </cell>
          <cell r="L164">
            <v>109</v>
          </cell>
          <cell r="M164">
            <v>111</v>
          </cell>
          <cell r="N164">
            <v>106</v>
          </cell>
          <cell r="O164">
            <v>158</v>
          </cell>
          <cell r="P164" t="str">
            <v>55,4</v>
          </cell>
          <cell r="Q164">
            <v>38</v>
          </cell>
          <cell r="R164" t="str">
            <v>13,3</v>
          </cell>
          <cell r="S164">
            <v>56</v>
          </cell>
          <cell r="T164" t="str">
            <v>19,6</v>
          </cell>
          <cell r="U164">
            <v>1</v>
          </cell>
          <cell r="V164">
            <v>92</v>
          </cell>
          <cell r="W164">
            <v>0</v>
          </cell>
          <cell r="X164">
            <v>182</v>
          </cell>
          <cell r="Y164">
            <v>107</v>
          </cell>
          <cell r="Z164" t="str">
            <v>37,5</v>
          </cell>
          <cell r="AA164">
            <v>29</v>
          </cell>
          <cell r="AB164">
            <v>42</v>
          </cell>
          <cell r="AC164">
            <v>32</v>
          </cell>
          <cell r="AD164">
            <v>25</v>
          </cell>
          <cell r="AE164">
            <v>23</v>
          </cell>
          <cell r="AF164">
            <v>15</v>
          </cell>
          <cell r="AG164" t="str">
            <v>2,9</v>
          </cell>
          <cell r="AH164">
            <v>79</v>
          </cell>
          <cell r="AI164">
            <v>69</v>
          </cell>
          <cell r="AJ164" t="str">
            <v>87,3</v>
          </cell>
          <cell r="AK164">
            <v>62</v>
          </cell>
          <cell r="AL164" t="str">
            <v>78,5</v>
          </cell>
          <cell r="AM164">
            <v>14</v>
          </cell>
          <cell r="AN164" t="str">
            <v>20,3</v>
          </cell>
          <cell r="AO164" t="str">
            <v>0,5</v>
          </cell>
          <cell r="AP164">
            <v>158</v>
          </cell>
          <cell r="AQ164">
            <v>39</v>
          </cell>
        </row>
        <row r="165">
          <cell r="A165">
            <v>2011</v>
          </cell>
          <cell r="B165" t="str">
            <v>RAM DE GRANDCHAMP DES FONTAINES</v>
          </cell>
          <cell r="C165">
            <v>200200645</v>
          </cell>
          <cell r="D165" t="str">
            <v>Cédric BERNIER</v>
          </cell>
          <cell r="E165" t="str">
            <v>02 51 83 45 19</v>
          </cell>
          <cell r="F165">
            <v>241</v>
          </cell>
          <cell r="G165">
            <v>82</v>
          </cell>
          <cell r="H165">
            <v>28</v>
          </cell>
          <cell r="I165">
            <v>85</v>
          </cell>
          <cell r="J165">
            <v>74</v>
          </cell>
          <cell r="K165">
            <v>242</v>
          </cell>
          <cell r="L165">
            <v>61</v>
          </cell>
          <cell r="M165">
            <v>96</v>
          </cell>
          <cell r="N165">
            <v>85</v>
          </cell>
          <cell r="O165">
            <v>170</v>
          </cell>
          <cell r="P165" t="str">
            <v>70,5</v>
          </cell>
          <cell r="Q165">
            <v>14</v>
          </cell>
          <cell r="R165" t="str">
            <v>5,8</v>
          </cell>
          <cell r="S165">
            <v>28</v>
          </cell>
          <cell r="T165" t="str">
            <v>11,6</v>
          </cell>
          <cell r="U165">
            <v>5</v>
          </cell>
          <cell r="V165">
            <v>130</v>
          </cell>
          <cell r="W165">
            <v>0</v>
          </cell>
          <cell r="X165">
            <v>174</v>
          </cell>
          <cell r="Y165">
            <v>146</v>
          </cell>
          <cell r="Z165" t="str">
            <v>60,6</v>
          </cell>
          <cell r="AA165">
            <v>37</v>
          </cell>
          <cell r="AB165">
            <v>62</v>
          </cell>
          <cell r="AC165">
            <v>56</v>
          </cell>
          <cell r="AD165">
            <v>18</v>
          </cell>
          <cell r="AE165">
            <v>19</v>
          </cell>
          <cell r="AF165">
            <v>11</v>
          </cell>
          <cell r="AG165" t="str">
            <v>3,5</v>
          </cell>
          <cell r="AH165">
            <v>65</v>
          </cell>
          <cell r="AI165">
            <v>53</v>
          </cell>
          <cell r="AJ165" t="str">
            <v>81,5</v>
          </cell>
          <cell r="AK165">
            <v>50</v>
          </cell>
          <cell r="AL165" t="str">
            <v>76,9</v>
          </cell>
          <cell r="AM165">
            <v>5</v>
          </cell>
          <cell r="AN165" t="str">
            <v>9,4</v>
          </cell>
          <cell r="AO165" t="str">
            <v>0,57</v>
          </cell>
          <cell r="AP165">
            <v>114</v>
          </cell>
          <cell r="AQ165">
            <v>33</v>
          </cell>
        </row>
        <row r="166">
          <cell r="A166">
            <v>2011</v>
          </cell>
          <cell r="B166" t="str">
            <v>RAM DE GUERANDE</v>
          </cell>
          <cell r="C166">
            <v>200200644</v>
          </cell>
          <cell r="D166" t="str">
            <v>Catherine CAILLAULT</v>
          </cell>
          <cell r="E166" t="str">
            <v>02 51 83 45 21</v>
          </cell>
          <cell r="F166">
            <v>418</v>
          </cell>
          <cell r="G166">
            <v>121</v>
          </cell>
          <cell r="H166">
            <v>62</v>
          </cell>
          <cell r="I166">
            <v>157</v>
          </cell>
          <cell r="J166">
            <v>140</v>
          </cell>
          <cell r="K166">
            <v>453</v>
          </cell>
          <cell r="L166">
            <v>149</v>
          </cell>
          <cell r="M166">
            <v>121</v>
          </cell>
          <cell r="N166">
            <v>183</v>
          </cell>
          <cell r="O166">
            <v>266</v>
          </cell>
          <cell r="P166" t="str">
            <v>63,6</v>
          </cell>
          <cell r="Q166">
            <v>46</v>
          </cell>
          <cell r="R166" t="str">
            <v>11,0</v>
          </cell>
          <cell r="S166">
            <v>52</v>
          </cell>
          <cell r="T166" t="str">
            <v>12,4</v>
          </cell>
          <cell r="U166">
            <v>5</v>
          </cell>
          <cell r="V166">
            <v>155</v>
          </cell>
          <cell r="W166">
            <v>0</v>
          </cell>
          <cell r="X166">
            <v>287</v>
          </cell>
          <cell r="Y166">
            <v>181</v>
          </cell>
          <cell r="Z166" t="str">
            <v>43,3</v>
          </cell>
          <cell r="AA166">
            <v>54</v>
          </cell>
          <cell r="AB166">
            <v>71</v>
          </cell>
          <cell r="AC166">
            <v>66</v>
          </cell>
          <cell r="AD166">
            <v>23</v>
          </cell>
          <cell r="AE166">
            <v>15</v>
          </cell>
          <cell r="AF166">
            <v>6</v>
          </cell>
          <cell r="AG166" t="str">
            <v>3,3</v>
          </cell>
          <cell r="AH166">
            <v>135</v>
          </cell>
          <cell r="AI166">
            <v>101</v>
          </cell>
          <cell r="AJ166" t="str">
            <v>74,8</v>
          </cell>
          <cell r="AK166">
            <v>88</v>
          </cell>
          <cell r="AL166" t="str">
            <v>65,2</v>
          </cell>
          <cell r="AM166">
            <v>16</v>
          </cell>
          <cell r="AN166" t="str">
            <v>15,8</v>
          </cell>
          <cell r="AO166" t="str">
            <v>0,9</v>
          </cell>
          <cell r="AP166">
            <v>150</v>
          </cell>
          <cell r="AQ166">
            <v>69</v>
          </cell>
        </row>
        <row r="167">
          <cell r="A167">
            <v>2011</v>
          </cell>
          <cell r="B167" t="str">
            <v>RAM DE LA BAULE</v>
          </cell>
          <cell r="C167">
            <v>200200647</v>
          </cell>
          <cell r="D167" t="str">
            <v>Catherine CAILLAULT</v>
          </cell>
          <cell r="E167" t="str">
            <v>02 51 83 45 21</v>
          </cell>
          <cell r="F167">
            <v>270</v>
          </cell>
          <cell r="G167">
            <v>98</v>
          </cell>
          <cell r="H167">
            <v>59</v>
          </cell>
          <cell r="I167">
            <v>81</v>
          </cell>
          <cell r="J167">
            <v>91</v>
          </cell>
          <cell r="K167">
            <v>259</v>
          </cell>
          <cell r="L167">
            <v>86</v>
          </cell>
          <cell r="M167">
            <v>82</v>
          </cell>
          <cell r="N167">
            <v>91</v>
          </cell>
          <cell r="O167">
            <v>179</v>
          </cell>
          <cell r="P167" t="str">
            <v>66,3</v>
          </cell>
          <cell r="Q167">
            <v>30</v>
          </cell>
          <cell r="R167" t="str">
            <v>11,1</v>
          </cell>
          <cell r="S167">
            <v>31</v>
          </cell>
          <cell r="T167" t="str">
            <v>11,5</v>
          </cell>
          <cell r="U167">
            <v>4</v>
          </cell>
          <cell r="V167">
            <v>98</v>
          </cell>
          <cell r="W167">
            <v>0</v>
          </cell>
          <cell r="X167">
            <v>132</v>
          </cell>
          <cell r="Y167">
            <v>107</v>
          </cell>
          <cell r="Z167" t="str">
            <v>39,6</v>
          </cell>
          <cell r="AA167">
            <v>32</v>
          </cell>
          <cell r="AB167">
            <v>41</v>
          </cell>
          <cell r="AC167">
            <v>31</v>
          </cell>
          <cell r="AD167">
            <v>18</v>
          </cell>
          <cell r="AE167">
            <v>5</v>
          </cell>
          <cell r="AF167">
            <v>13</v>
          </cell>
          <cell r="AG167" t="str">
            <v>2,9</v>
          </cell>
          <cell r="AH167">
            <v>79</v>
          </cell>
          <cell r="AI167">
            <v>52</v>
          </cell>
          <cell r="AJ167" t="str">
            <v>65,8</v>
          </cell>
          <cell r="AK167">
            <v>45</v>
          </cell>
          <cell r="AL167" t="str">
            <v>57,0</v>
          </cell>
          <cell r="AM167">
            <v>15</v>
          </cell>
          <cell r="AN167" t="str">
            <v>28,8</v>
          </cell>
          <cell r="AO167" t="str">
            <v>0,5</v>
          </cell>
          <cell r="AP167">
            <v>158</v>
          </cell>
          <cell r="AQ167">
            <v>24</v>
          </cell>
        </row>
        <row r="168">
          <cell r="A168">
            <v>2011</v>
          </cell>
          <cell r="B168" t="str">
            <v>RAM DE LA CHAPELLE SUR ERDRE</v>
          </cell>
          <cell r="C168">
            <v>200200648</v>
          </cell>
          <cell r="D168" t="str">
            <v>Jacques MALLARD</v>
          </cell>
          <cell r="E168" t="str">
            <v>02 51 83 33 87</v>
          </cell>
          <cell r="F168">
            <v>578</v>
          </cell>
          <cell r="G168">
            <v>185</v>
          </cell>
          <cell r="H168">
            <v>85</v>
          </cell>
          <cell r="I168">
            <v>202</v>
          </cell>
          <cell r="J168">
            <v>191</v>
          </cell>
          <cell r="K168">
            <v>575</v>
          </cell>
          <cell r="L168">
            <v>186</v>
          </cell>
          <cell r="M168">
            <v>193</v>
          </cell>
          <cell r="N168">
            <v>196</v>
          </cell>
          <cell r="O168">
            <v>400</v>
          </cell>
          <cell r="P168" t="str">
            <v>69,2</v>
          </cell>
          <cell r="Q168">
            <v>41</v>
          </cell>
          <cell r="R168" t="str">
            <v>7,1</v>
          </cell>
          <cell r="S168">
            <v>58</v>
          </cell>
          <cell r="T168" t="str">
            <v>10,0</v>
          </cell>
          <cell r="U168">
            <v>14</v>
          </cell>
          <cell r="V168">
            <v>250</v>
          </cell>
          <cell r="W168">
            <v>0</v>
          </cell>
          <cell r="X168">
            <v>431</v>
          </cell>
          <cell r="Y168">
            <v>305</v>
          </cell>
          <cell r="Z168" t="str">
            <v>52,8</v>
          </cell>
          <cell r="AA168">
            <v>85</v>
          </cell>
          <cell r="AB168">
            <v>114</v>
          </cell>
          <cell r="AC168">
            <v>99</v>
          </cell>
          <cell r="AD168">
            <v>52</v>
          </cell>
          <cell r="AE168">
            <v>32</v>
          </cell>
          <cell r="AF168">
            <v>22</v>
          </cell>
          <cell r="AG168" t="str">
            <v>3,1</v>
          </cell>
          <cell r="AH168">
            <v>177</v>
          </cell>
          <cell r="AI168">
            <v>152</v>
          </cell>
          <cell r="AJ168" t="str">
            <v>85,9</v>
          </cell>
          <cell r="AK168">
            <v>137</v>
          </cell>
          <cell r="AL168" t="str">
            <v>77,4</v>
          </cell>
          <cell r="AM168">
            <v>32</v>
          </cell>
          <cell r="AN168" t="str">
            <v>21,1</v>
          </cell>
          <cell r="AO168">
            <v>1</v>
          </cell>
          <cell r="AP168">
            <v>177</v>
          </cell>
          <cell r="AQ168">
            <v>85</v>
          </cell>
        </row>
        <row r="169">
          <cell r="A169">
            <v>2011</v>
          </cell>
          <cell r="B169" t="str">
            <v>RAM DE LA CHEVROLIERE</v>
          </cell>
          <cell r="C169">
            <v>200200649</v>
          </cell>
          <cell r="D169" t="str">
            <v>Pascale GOBIN</v>
          </cell>
          <cell r="E169" t="str">
            <v>02 51 83 45 12</v>
          </cell>
          <cell r="F169">
            <v>222</v>
          </cell>
          <cell r="G169">
            <v>63</v>
          </cell>
          <cell r="H169">
            <v>34</v>
          </cell>
          <cell r="I169">
            <v>69</v>
          </cell>
          <cell r="J169">
            <v>90</v>
          </cell>
          <cell r="K169">
            <v>180</v>
          </cell>
          <cell r="L169">
            <v>62</v>
          </cell>
          <cell r="M169">
            <v>61</v>
          </cell>
          <cell r="N169">
            <v>57</v>
          </cell>
          <cell r="O169">
            <v>169</v>
          </cell>
          <cell r="P169" t="str">
            <v>76,1</v>
          </cell>
          <cell r="Q169">
            <v>12</v>
          </cell>
          <cell r="R169" t="str">
            <v>5,4</v>
          </cell>
          <cell r="S169">
            <v>21</v>
          </cell>
          <cell r="T169" t="str">
            <v>9,5</v>
          </cell>
          <cell r="U169">
            <v>2</v>
          </cell>
          <cell r="V169">
            <v>127</v>
          </cell>
          <cell r="W169">
            <v>0</v>
          </cell>
          <cell r="X169">
            <v>152</v>
          </cell>
          <cell r="Y169">
            <v>148</v>
          </cell>
          <cell r="Z169" t="str">
            <v>66,7</v>
          </cell>
          <cell r="AA169">
            <v>33</v>
          </cell>
          <cell r="AB169">
            <v>57</v>
          </cell>
          <cell r="AC169">
            <v>62</v>
          </cell>
          <cell r="AD169">
            <v>12</v>
          </cell>
          <cell r="AE169">
            <v>19</v>
          </cell>
          <cell r="AF169">
            <v>8</v>
          </cell>
          <cell r="AG169" t="str">
            <v>2,7</v>
          </cell>
          <cell r="AH169">
            <v>74</v>
          </cell>
          <cell r="AI169">
            <v>62</v>
          </cell>
          <cell r="AJ169" t="str">
            <v>83,8</v>
          </cell>
          <cell r="AK169">
            <v>56</v>
          </cell>
          <cell r="AL169" t="str">
            <v>75,7</v>
          </cell>
          <cell r="AM169">
            <v>13</v>
          </cell>
          <cell r="AN169" t="str">
            <v>21,0</v>
          </cell>
          <cell r="AO169" t="str">
            <v>0,5</v>
          </cell>
          <cell r="AP169">
            <v>148</v>
          </cell>
          <cell r="AQ169">
            <v>35</v>
          </cell>
        </row>
        <row r="170">
          <cell r="A170">
            <v>2011</v>
          </cell>
          <cell r="B170" t="str">
            <v>RAM DE LA REGION DE BLAIN</v>
          </cell>
          <cell r="C170">
            <v>200400101</v>
          </cell>
          <cell r="D170" t="str">
            <v>Stéphane ROSE</v>
          </cell>
          <cell r="E170" t="str">
            <v>02 51 83 45 13</v>
          </cell>
          <cell r="F170">
            <v>717</v>
          </cell>
          <cell r="G170">
            <v>195</v>
          </cell>
          <cell r="H170">
            <v>74</v>
          </cell>
          <cell r="I170">
            <v>269</v>
          </cell>
          <cell r="J170">
            <v>253</v>
          </cell>
          <cell r="K170">
            <v>738</v>
          </cell>
          <cell r="L170">
            <v>257</v>
          </cell>
          <cell r="M170">
            <v>242</v>
          </cell>
          <cell r="N170">
            <v>239</v>
          </cell>
          <cell r="O170">
            <v>479</v>
          </cell>
          <cell r="P170" t="str">
            <v>66,8</v>
          </cell>
          <cell r="Q170">
            <v>68</v>
          </cell>
          <cell r="R170" t="str">
            <v>9,5</v>
          </cell>
          <cell r="S170">
            <v>73</v>
          </cell>
          <cell r="T170" t="str">
            <v>10,2</v>
          </cell>
          <cell r="U170">
            <v>2</v>
          </cell>
          <cell r="V170">
            <v>374</v>
          </cell>
          <cell r="W170">
            <v>0</v>
          </cell>
          <cell r="X170">
            <v>590</v>
          </cell>
          <cell r="Y170">
            <v>417</v>
          </cell>
          <cell r="Z170" t="str">
            <v>58,2</v>
          </cell>
          <cell r="AA170">
            <v>109</v>
          </cell>
          <cell r="AB170">
            <v>169</v>
          </cell>
          <cell r="AC170">
            <v>149</v>
          </cell>
          <cell r="AD170">
            <v>100</v>
          </cell>
          <cell r="AE170">
            <v>80</v>
          </cell>
          <cell r="AF170">
            <v>57</v>
          </cell>
          <cell r="AG170" t="str">
            <v>3,2</v>
          </cell>
          <cell r="AH170">
            <v>267</v>
          </cell>
          <cell r="AI170">
            <v>208</v>
          </cell>
          <cell r="AJ170" t="str">
            <v>77,9</v>
          </cell>
          <cell r="AK170">
            <v>186</v>
          </cell>
          <cell r="AL170" t="str">
            <v>69,7</v>
          </cell>
          <cell r="AM170">
            <v>38</v>
          </cell>
          <cell r="AN170" t="str">
            <v>18,3</v>
          </cell>
          <cell r="AO170" t="str">
            <v>1,2</v>
          </cell>
          <cell r="AP170">
            <v>223</v>
          </cell>
          <cell r="AQ170">
            <v>104</v>
          </cell>
        </row>
        <row r="171">
          <cell r="A171">
            <v>2011</v>
          </cell>
          <cell r="B171" t="str">
            <v>RAM DE LA TURBALLE</v>
          </cell>
          <cell r="C171">
            <v>200500128</v>
          </cell>
          <cell r="D171" t="str">
            <v>Catherine CAILLAULT</v>
          </cell>
          <cell r="E171" t="str">
            <v>02 51 83 45 21</v>
          </cell>
          <cell r="F171">
            <v>249</v>
          </cell>
          <cell r="G171">
            <v>65</v>
          </cell>
          <cell r="H171">
            <v>17</v>
          </cell>
          <cell r="I171">
            <v>99</v>
          </cell>
          <cell r="J171">
            <v>85</v>
          </cell>
          <cell r="K171">
            <v>257</v>
          </cell>
          <cell r="L171">
            <v>96</v>
          </cell>
          <cell r="M171">
            <v>87</v>
          </cell>
          <cell r="N171">
            <v>74</v>
          </cell>
          <cell r="O171">
            <v>157</v>
          </cell>
          <cell r="P171" t="str">
            <v>63,1</v>
          </cell>
          <cell r="Q171">
            <v>27</v>
          </cell>
          <cell r="R171" t="str">
            <v>10,8</v>
          </cell>
          <cell r="S171">
            <v>40</v>
          </cell>
          <cell r="T171" t="str">
            <v>16,1</v>
          </cell>
          <cell r="U171">
            <v>0</v>
          </cell>
          <cell r="V171">
            <v>98</v>
          </cell>
          <cell r="W171">
            <v>0</v>
          </cell>
          <cell r="X171">
            <v>141</v>
          </cell>
          <cell r="Y171">
            <v>110</v>
          </cell>
          <cell r="Z171" t="str">
            <v>44,2</v>
          </cell>
          <cell r="AA171">
            <v>22</v>
          </cell>
          <cell r="AB171">
            <v>54</v>
          </cell>
          <cell r="AC171">
            <v>38</v>
          </cell>
          <cell r="AD171">
            <v>25</v>
          </cell>
          <cell r="AE171">
            <v>12</v>
          </cell>
          <cell r="AF171">
            <v>6</v>
          </cell>
          <cell r="AG171" t="str">
            <v>3,7</v>
          </cell>
          <cell r="AH171">
            <v>56</v>
          </cell>
          <cell r="AI171">
            <v>42</v>
          </cell>
          <cell r="AJ171" t="str">
            <v>75,0</v>
          </cell>
          <cell r="AK171">
            <v>38</v>
          </cell>
          <cell r="AL171" t="str">
            <v>67,9</v>
          </cell>
          <cell r="AM171">
            <v>9</v>
          </cell>
          <cell r="AN171" t="str">
            <v>21,4</v>
          </cell>
          <cell r="AO171" t="str">
            <v>0,5</v>
          </cell>
          <cell r="AP171">
            <v>112</v>
          </cell>
          <cell r="AQ171">
            <v>29</v>
          </cell>
        </row>
        <row r="172">
          <cell r="A172">
            <v>2011</v>
          </cell>
          <cell r="B172" t="str">
            <v>RAM DE MESANGER / OUDON</v>
          </cell>
          <cell r="C172">
            <v>200400121</v>
          </cell>
          <cell r="D172" t="str">
            <v>Aline FOURNIER</v>
          </cell>
          <cell r="E172" t="str">
            <v>02 51 83 45 20</v>
          </cell>
          <cell r="F172">
            <v>402</v>
          </cell>
          <cell r="G172">
            <v>121</v>
          </cell>
          <cell r="H172">
            <v>40</v>
          </cell>
          <cell r="I172">
            <v>145</v>
          </cell>
          <cell r="J172">
            <v>136</v>
          </cell>
          <cell r="K172">
            <v>437</v>
          </cell>
          <cell r="L172">
            <v>149</v>
          </cell>
          <cell r="M172">
            <v>136</v>
          </cell>
          <cell r="N172">
            <v>152</v>
          </cell>
          <cell r="O172">
            <v>275</v>
          </cell>
          <cell r="P172" t="str">
            <v>68,4</v>
          </cell>
          <cell r="Q172">
            <v>28</v>
          </cell>
          <cell r="R172" t="str">
            <v>7,0</v>
          </cell>
          <cell r="S172">
            <v>50</v>
          </cell>
          <cell r="T172" t="str">
            <v>12,4</v>
          </cell>
          <cell r="U172">
            <v>2</v>
          </cell>
          <cell r="V172">
            <v>210</v>
          </cell>
          <cell r="W172">
            <v>0</v>
          </cell>
          <cell r="X172">
            <v>313</v>
          </cell>
          <cell r="Y172">
            <v>241</v>
          </cell>
          <cell r="Z172" t="str">
            <v>60,0</v>
          </cell>
          <cell r="AA172">
            <v>63</v>
          </cell>
          <cell r="AB172">
            <v>100</v>
          </cell>
          <cell r="AC172">
            <v>85</v>
          </cell>
          <cell r="AD172">
            <v>56</v>
          </cell>
          <cell r="AE172">
            <v>37</v>
          </cell>
          <cell r="AF172">
            <v>29</v>
          </cell>
          <cell r="AG172" t="str">
            <v>3,1</v>
          </cell>
          <cell r="AH172">
            <v>141</v>
          </cell>
          <cell r="AI172">
            <v>117</v>
          </cell>
          <cell r="AJ172" t="str">
            <v>83,0</v>
          </cell>
          <cell r="AK172">
            <v>102</v>
          </cell>
          <cell r="AL172" t="str">
            <v>72,3</v>
          </cell>
          <cell r="AM172">
            <v>15</v>
          </cell>
          <cell r="AN172" t="str">
            <v>12,8</v>
          </cell>
          <cell r="AO172" t="str">
            <v>0,71</v>
          </cell>
          <cell r="AP172">
            <v>199</v>
          </cell>
          <cell r="AQ172">
            <v>50</v>
          </cell>
        </row>
        <row r="173">
          <cell r="A173">
            <v>2011</v>
          </cell>
          <cell r="B173" t="str">
            <v>RAM DE NANTES</v>
          </cell>
          <cell r="C173" t="str">
            <v>.</v>
          </cell>
          <cell r="D173" t="str">
            <v>Isabelle GAUTIER</v>
          </cell>
          <cell r="E173" t="str">
            <v>02 51 83 45 16</v>
          </cell>
          <cell r="F173">
            <v>10282</v>
          </cell>
          <cell r="G173">
            <v>3428</v>
          </cell>
          <cell r="H173">
            <v>1710</v>
          </cell>
          <cell r="I173">
            <v>3596</v>
          </cell>
          <cell r="J173">
            <v>3258</v>
          </cell>
          <cell r="K173">
            <v>8711</v>
          </cell>
          <cell r="L173">
            <v>2918</v>
          </cell>
          <cell r="M173">
            <v>2984</v>
          </cell>
          <cell r="N173">
            <v>2809</v>
          </cell>
          <cell r="O173">
            <v>5292</v>
          </cell>
          <cell r="P173" t="str">
            <v>51,5</v>
          </cell>
          <cell r="Q173">
            <v>2831</v>
          </cell>
          <cell r="R173" t="str">
            <v>27,5</v>
          </cell>
          <cell r="S173">
            <v>920</v>
          </cell>
          <cell r="T173" t="str">
            <v>8,9</v>
          </cell>
          <cell r="U173">
            <v>383</v>
          </cell>
          <cell r="V173">
            <v>2390</v>
          </cell>
          <cell r="W173">
            <v>34</v>
          </cell>
          <cell r="X173">
            <v>3125</v>
          </cell>
          <cell r="Y173">
            <v>3019</v>
          </cell>
          <cell r="Z173" t="str">
            <v>29,4</v>
          </cell>
          <cell r="AA173">
            <v>766</v>
          </cell>
          <cell r="AB173">
            <v>1068</v>
          </cell>
          <cell r="AC173">
            <v>775</v>
          </cell>
          <cell r="AD173">
            <v>262</v>
          </cell>
          <cell r="AE173">
            <v>215</v>
          </cell>
          <cell r="AF173">
            <v>142</v>
          </cell>
          <cell r="AG173" t="str">
            <v>2,8</v>
          </cell>
          <cell r="AH173">
            <v>1592</v>
          </cell>
          <cell r="AI173">
            <v>1284</v>
          </cell>
          <cell r="AJ173" t="str">
            <v>80,7</v>
          </cell>
          <cell r="AK173">
            <v>1108</v>
          </cell>
          <cell r="AL173" t="str">
            <v>69,6</v>
          </cell>
          <cell r="AM173">
            <v>247</v>
          </cell>
          <cell r="AN173" t="str">
            <v>19,2</v>
          </cell>
          <cell r="AO173" t="str">
            <v>8,4</v>
          </cell>
          <cell r="AP173">
            <v>190</v>
          </cell>
          <cell r="AQ173">
            <v>699</v>
          </cell>
        </row>
        <row r="174">
          <cell r="A174">
            <v>2011</v>
          </cell>
          <cell r="B174" t="str">
            <v>RAM DE NORT SUR ERDRE</v>
          </cell>
          <cell r="C174">
            <v>200200659</v>
          </cell>
          <cell r="D174" t="str">
            <v>Cédric BERNIER</v>
          </cell>
          <cell r="E174" t="str">
            <v>02 51 83 45 19</v>
          </cell>
          <cell r="F174">
            <v>449</v>
          </cell>
          <cell r="G174">
            <v>140</v>
          </cell>
          <cell r="H174">
            <v>65</v>
          </cell>
          <cell r="I174">
            <v>170</v>
          </cell>
          <cell r="J174">
            <v>139</v>
          </cell>
          <cell r="K174">
            <v>510</v>
          </cell>
          <cell r="L174">
            <v>162</v>
          </cell>
          <cell r="M174">
            <v>183</v>
          </cell>
          <cell r="N174">
            <v>165</v>
          </cell>
          <cell r="O174">
            <v>321</v>
          </cell>
          <cell r="P174" t="str">
            <v>71,5</v>
          </cell>
          <cell r="Q174">
            <v>38</v>
          </cell>
          <cell r="R174" t="str">
            <v>8,5</v>
          </cell>
          <cell r="S174">
            <v>54</v>
          </cell>
          <cell r="T174" t="str">
            <v>12,0</v>
          </cell>
          <cell r="U174">
            <v>2</v>
          </cell>
          <cell r="V174">
            <v>242</v>
          </cell>
          <cell r="W174">
            <v>0</v>
          </cell>
          <cell r="X174">
            <v>462</v>
          </cell>
          <cell r="Y174">
            <v>281</v>
          </cell>
          <cell r="Z174" t="str">
            <v>62,6</v>
          </cell>
          <cell r="AA174">
            <v>73</v>
          </cell>
          <cell r="AB174">
            <v>112</v>
          </cell>
          <cell r="AC174">
            <v>100</v>
          </cell>
          <cell r="AD174">
            <v>69</v>
          </cell>
          <cell r="AE174">
            <v>58</v>
          </cell>
          <cell r="AF174">
            <v>40</v>
          </cell>
          <cell r="AG174" t="str">
            <v>3,4</v>
          </cell>
          <cell r="AH174">
            <v>173</v>
          </cell>
          <cell r="AI174">
            <v>149</v>
          </cell>
          <cell r="AJ174" t="str">
            <v>86,1</v>
          </cell>
          <cell r="AK174">
            <v>137</v>
          </cell>
          <cell r="AL174" t="str">
            <v>79,2</v>
          </cell>
          <cell r="AM174">
            <v>28</v>
          </cell>
          <cell r="AN174" t="str">
            <v>18,8</v>
          </cell>
          <cell r="AO174" t="str">
            <v>0,86</v>
          </cell>
          <cell r="AP174">
            <v>201</v>
          </cell>
          <cell r="AQ174">
            <v>89</v>
          </cell>
        </row>
        <row r="175">
          <cell r="A175">
            <v>2011</v>
          </cell>
          <cell r="B175" t="str">
            <v>RAM DE PONT ST MARTIN</v>
          </cell>
          <cell r="C175">
            <v>200200662</v>
          </cell>
          <cell r="D175" t="str">
            <v>Pascale GOBIN</v>
          </cell>
          <cell r="E175" t="str">
            <v>02 51 83 45 12</v>
          </cell>
          <cell r="F175">
            <v>202</v>
          </cell>
          <cell r="G175">
            <v>58</v>
          </cell>
          <cell r="H175">
            <v>16</v>
          </cell>
          <cell r="I175">
            <v>69</v>
          </cell>
          <cell r="J175">
            <v>75</v>
          </cell>
          <cell r="K175">
            <v>229</v>
          </cell>
          <cell r="L175">
            <v>71</v>
          </cell>
          <cell r="M175">
            <v>79</v>
          </cell>
          <cell r="N175">
            <v>79</v>
          </cell>
          <cell r="O175">
            <v>145</v>
          </cell>
          <cell r="P175" t="str">
            <v>71,8</v>
          </cell>
          <cell r="Q175">
            <v>11</v>
          </cell>
          <cell r="R175" t="str">
            <v>5,4</v>
          </cell>
          <cell r="S175">
            <v>23</v>
          </cell>
          <cell r="T175" t="str">
            <v>11,4</v>
          </cell>
          <cell r="U175">
            <v>2</v>
          </cell>
          <cell r="V175">
            <v>103</v>
          </cell>
          <cell r="W175">
            <v>0</v>
          </cell>
          <cell r="X175">
            <v>184</v>
          </cell>
          <cell r="Y175">
            <v>119</v>
          </cell>
          <cell r="Z175" t="str">
            <v>58,9</v>
          </cell>
          <cell r="AA175">
            <v>22</v>
          </cell>
          <cell r="AB175">
            <v>54</v>
          </cell>
          <cell r="AC175">
            <v>45</v>
          </cell>
          <cell r="AD175">
            <v>20</v>
          </cell>
          <cell r="AE175">
            <v>28</v>
          </cell>
          <cell r="AF175">
            <v>22</v>
          </cell>
          <cell r="AG175" t="str">
            <v>3,1</v>
          </cell>
          <cell r="AH175">
            <v>82</v>
          </cell>
          <cell r="AI175">
            <v>67</v>
          </cell>
          <cell r="AJ175" t="str">
            <v>81,7</v>
          </cell>
          <cell r="AK175">
            <v>59</v>
          </cell>
          <cell r="AL175" t="str">
            <v>72,0</v>
          </cell>
          <cell r="AM175">
            <v>11</v>
          </cell>
          <cell r="AN175" t="str">
            <v>16,4</v>
          </cell>
          <cell r="AO175" t="str">
            <v>0,86</v>
          </cell>
          <cell r="AP175">
            <v>95</v>
          </cell>
          <cell r="AQ175">
            <v>34</v>
          </cell>
        </row>
        <row r="176">
          <cell r="A176">
            <v>2011</v>
          </cell>
          <cell r="B176" t="str">
            <v>RAM DE PORNICHET</v>
          </cell>
          <cell r="C176">
            <v>200200664</v>
          </cell>
          <cell r="D176" t="str">
            <v>Jacques MALLARD</v>
          </cell>
          <cell r="E176" t="str">
            <v>02 51 83 33 87</v>
          </cell>
          <cell r="F176">
            <v>191</v>
          </cell>
          <cell r="G176">
            <v>73</v>
          </cell>
          <cell r="H176">
            <v>25</v>
          </cell>
          <cell r="I176">
            <v>65</v>
          </cell>
          <cell r="J176">
            <v>53</v>
          </cell>
          <cell r="K176">
            <v>248</v>
          </cell>
          <cell r="L176">
            <v>83</v>
          </cell>
          <cell r="M176">
            <v>85</v>
          </cell>
          <cell r="N176">
            <v>80</v>
          </cell>
          <cell r="O176">
            <v>129</v>
          </cell>
          <cell r="P176" t="str">
            <v>67,5</v>
          </cell>
          <cell r="Q176">
            <v>20</v>
          </cell>
          <cell r="R176" t="str">
            <v>10,5</v>
          </cell>
          <cell r="S176">
            <v>22</v>
          </cell>
          <cell r="T176" t="str">
            <v>11,5</v>
          </cell>
          <cell r="U176">
            <v>3</v>
          </cell>
          <cell r="V176">
            <v>66</v>
          </cell>
          <cell r="W176">
            <v>0</v>
          </cell>
          <cell r="X176">
            <v>146</v>
          </cell>
          <cell r="Y176">
            <v>79</v>
          </cell>
          <cell r="Z176" t="str">
            <v>41,4</v>
          </cell>
          <cell r="AA176">
            <v>27</v>
          </cell>
          <cell r="AB176">
            <v>26</v>
          </cell>
          <cell r="AC176">
            <v>27</v>
          </cell>
          <cell r="AD176">
            <v>16</v>
          </cell>
          <cell r="AE176">
            <v>18</v>
          </cell>
          <cell r="AF176">
            <v>11</v>
          </cell>
          <cell r="AG176" t="str">
            <v>3,5</v>
          </cell>
          <cell r="AH176">
            <v>61</v>
          </cell>
          <cell r="AI176">
            <v>49</v>
          </cell>
          <cell r="AJ176" t="str">
            <v>80,3</v>
          </cell>
          <cell r="AK176">
            <v>42</v>
          </cell>
          <cell r="AL176" t="str">
            <v>68,9</v>
          </cell>
          <cell r="AM176">
            <v>15</v>
          </cell>
          <cell r="AN176" t="str">
            <v>30,6</v>
          </cell>
          <cell r="AO176" t="str">
            <v>0,83</v>
          </cell>
          <cell r="AP176">
            <v>73</v>
          </cell>
          <cell r="AQ176">
            <v>32</v>
          </cell>
        </row>
        <row r="177">
          <cell r="A177">
            <v>2011</v>
          </cell>
          <cell r="B177" t="str">
            <v>RAM DE REZE</v>
          </cell>
          <cell r="C177">
            <v>200200665</v>
          </cell>
          <cell r="D177" t="str">
            <v>Jocelyne MOREAU</v>
          </cell>
          <cell r="E177" t="str">
            <v>02 51 83 45 15</v>
          </cell>
          <cell r="F177">
            <v>1467</v>
          </cell>
          <cell r="G177">
            <v>443</v>
          </cell>
          <cell r="H177">
            <v>207</v>
          </cell>
          <cell r="I177">
            <v>531</v>
          </cell>
          <cell r="J177">
            <v>493</v>
          </cell>
          <cell r="K177">
            <v>1385</v>
          </cell>
          <cell r="L177">
            <v>459</v>
          </cell>
          <cell r="M177">
            <v>464</v>
          </cell>
          <cell r="N177">
            <v>462</v>
          </cell>
          <cell r="O177">
            <v>885</v>
          </cell>
          <cell r="P177" t="str">
            <v>60,3</v>
          </cell>
          <cell r="Q177">
            <v>279</v>
          </cell>
          <cell r="R177" t="str">
            <v>19,0</v>
          </cell>
          <cell r="S177">
            <v>128</v>
          </cell>
          <cell r="T177" t="str">
            <v>8,7</v>
          </cell>
          <cell r="U177">
            <v>24</v>
          </cell>
          <cell r="V177">
            <v>575</v>
          </cell>
          <cell r="W177">
            <v>0</v>
          </cell>
          <cell r="X177">
            <v>908</v>
          </cell>
          <cell r="Y177">
            <v>652</v>
          </cell>
          <cell r="Z177" t="str">
            <v>44,4</v>
          </cell>
          <cell r="AA177">
            <v>147</v>
          </cell>
          <cell r="AB177">
            <v>270</v>
          </cell>
          <cell r="AC177">
            <v>219</v>
          </cell>
          <cell r="AD177">
            <v>89</v>
          </cell>
          <cell r="AE177">
            <v>62</v>
          </cell>
          <cell r="AF177">
            <v>64</v>
          </cell>
          <cell r="AG177" t="str">
            <v>3,2</v>
          </cell>
          <cell r="AH177">
            <v>409</v>
          </cell>
          <cell r="AI177">
            <v>328</v>
          </cell>
          <cell r="AJ177" t="str">
            <v>80,2</v>
          </cell>
          <cell r="AK177">
            <v>286</v>
          </cell>
          <cell r="AL177" t="str">
            <v>69,9</v>
          </cell>
          <cell r="AM177">
            <v>81</v>
          </cell>
          <cell r="AN177" t="str">
            <v>24,7</v>
          </cell>
          <cell r="AO177">
            <v>2</v>
          </cell>
          <cell r="AP177">
            <v>205</v>
          </cell>
          <cell r="AQ177">
            <v>192</v>
          </cell>
        </row>
        <row r="178">
          <cell r="A178">
            <v>2011</v>
          </cell>
          <cell r="B178" t="str">
            <v>RAM DE SAUTRON</v>
          </cell>
          <cell r="C178">
            <v>200702598</v>
          </cell>
          <cell r="D178" t="str">
            <v>Ghislaine HERY PIVAUT</v>
          </cell>
          <cell r="E178" t="str">
            <v>02 51 83 45 18</v>
          </cell>
          <cell r="F178">
            <v>165</v>
          </cell>
          <cell r="G178">
            <v>46</v>
          </cell>
          <cell r="H178">
            <v>16</v>
          </cell>
          <cell r="I178">
            <v>58</v>
          </cell>
          <cell r="J178">
            <v>61</v>
          </cell>
          <cell r="K178">
            <v>200</v>
          </cell>
          <cell r="L178">
            <v>51</v>
          </cell>
          <cell r="M178">
            <v>81</v>
          </cell>
          <cell r="N178">
            <v>68</v>
          </cell>
          <cell r="O178">
            <v>113</v>
          </cell>
          <cell r="P178" t="str">
            <v>68,5</v>
          </cell>
          <cell r="Q178">
            <v>15</v>
          </cell>
          <cell r="R178" t="str">
            <v>9,1</v>
          </cell>
          <cell r="S178">
            <v>20</v>
          </cell>
          <cell r="T178" t="str">
            <v>12,1</v>
          </cell>
          <cell r="U178">
            <v>3</v>
          </cell>
          <cell r="V178">
            <v>61</v>
          </cell>
          <cell r="W178">
            <v>0</v>
          </cell>
          <cell r="X178">
            <v>156</v>
          </cell>
          <cell r="Y178">
            <v>72</v>
          </cell>
          <cell r="Z178" t="str">
            <v>43,6</v>
          </cell>
          <cell r="AA178">
            <v>20</v>
          </cell>
          <cell r="AB178">
            <v>25</v>
          </cell>
          <cell r="AC178">
            <v>28</v>
          </cell>
          <cell r="AD178">
            <v>13</v>
          </cell>
          <cell r="AE178">
            <v>17</v>
          </cell>
          <cell r="AF178">
            <v>8</v>
          </cell>
          <cell r="AG178" t="str">
            <v>3,1</v>
          </cell>
          <cell r="AH178">
            <v>63</v>
          </cell>
          <cell r="AI178">
            <v>55</v>
          </cell>
          <cell r="AJ178" t="str">
            <v>87,3</v>
          </cell>
          <cell r="AK178">
            <v>50</v>
          </cell>
          <cell r="AL178" t="str">
            <v>79,4</v>
          </cell>
          <cell r="AM178">
            <v>20</v>
          </cell>
          <cell r="AN178" t="str">
            <v>36,4</v>
          </cell>
          <cell r="AO178" t="str">
            <v>0,6</v>
          </cell>
          <cell r="AP178">
            <v>105</v>
          </cell>
          <cell r="AQ178">
            <v>33</v>
          </cell>
        </row>
        <row r="179">
          <cell r="A179">
            <v>2011</v>
          </cell>
          <cell r="B179" t="str">
            <v>RAM DE ST-ANDRE DES EAUX</v>
          </cell>
          <cell r="C179">
            <v>201000775</v>
          </cell>
          <cell r="D179" t="str">
            <v>Jacques MALLARD</v>
          </cell>
          <cell r="E179" t="str">
            <v>02 51 83 33 87</v>
          </cell>
          <cell r="F179">
            <v>210</v>
          </cell>
          <cell r="G179">
            <v>63</v>
          </cell>
          <cell r="H179">
            <v>23</v>
          </cell>
          <cell r="I179">
            <v>78</v>
          </cell>
          <cell r="J179">
            <v>69</v>
          </cell>
          <cell r="K179">
            <v>237</v>
          </cell>
          <cell r="L179">
            <v>75</v>
          </cell>
          <cell r="M179">
            <v>84</v>
          </cell>
          <cell r="N179">
            <v>78</v>
          </cell>
          <cell r="O179">
            <v>156</v>
          </cell>
          <cell r="P179" t="str">
            <v>74,3</v>
          </cell>
          <cell r="Q179">
            <v>9</v>
          </cell>
          <cell r="R179" t="str">
            <v>4,3</v>
          </cell>
          <cell r="S179">
            <v>23</v>
          </cell>
          <cell r="T179" t="str">
            <v>11,0</v>
          </cell>
          <cell r="U179">
            <v>1</v>
          </cell>
          <cell r="V179">
            <v>114</v>
          </cell>
          <cell r="W179">
            <v>0</v>
          </cell>
          <cell r="X179">
            <v>154</v>
          </cell>
          <cell r="Y179">
            <v>128</v>
          </cell>
          <cell r="Z179" t="str">
            <v>61,0</v>
          </cell>
          <cell r="AA179">
            <v>35</v>
          </cell>
          <cell r="AB179">
            <v>48</v>
          </cell>
          <cell r="AC179">
            <v>49</v>
          </cell>
          <cell r="AD179">
            <v>21</v>
          </cell>
          <cell r="AE179">
            <v>13</v>
          </cell>
          <cell r="AF179">
            <v>6</v>
          </cell>
          <cell r="AG179" t="str">
            <v>2,8</v>
          </cell>
          <cell r="AH179">
            <v>69</v>
          </cell>
          <cell r="AI179">
            <v>62</v>
          </cell>
          <cell r="AJ179" t="str">
            <v>89,9</v>
          </cell>
          <cell r="AK179">
            <v>56</v>
          </cell>
          <cell r="AL179" t="str">
            <v>81,2</v>
          </cell>
          <cell r="AM179">
            <v>9</v>
          </cell>
          <cell r="AN179" t="str">
            <v>14,5</v>
          </cell>
          <cell r="AO179" t="str">
            <v>0,4</v>
          </cell>
          <cell r="AP179">
            <v>173</v>
          </cell>
          <cell r="AQ179">
            <v>43</v>
          </cell>
        </row>
        <row r="180">
          <cell r="A180">
            <v>2011</v>
          </cell>
          <cell r="B180" t="str">
            <v>RAM DE ST-MARS LA JAILLE</v>
          </cell>
          <cell r="C180">
            <v>201001147</v>
          </cell>
          <cell r="D180" t="str">
            <v>Aline FOURNIER</v>
          </cell>
          <cell r="E180" t="str">
            <v>02 51 83 45 20</v>
          </cell>
          <cell r="F180">
            <v>277</v>
          </cell>
          <cell r="G180">
            <v>97</v>
          </cell>
          <cell r="H180">
            <v>37</v>
          </cell>
          <cell r="I180">
            <v>80</v>
          </cell>
          <cell r="J180">
            <v>100</v>
          </cell>
          <cell r="K180">
            <v>265</v>
          </cell>
          <cell r="L180">
            <v>86</v>
          </cell>
          <cell r="M180">
            <v>81</v>
          </cell>
          <cell r="N180">
            <v>98</v>
          </cell>
          <cell r="O180">
            <v>156</v>
          </cell>
          <cell r="P180" t="str">
            <v>56,3</v>
          </cell>
          <cell r="Q180">
            <v>31</v>
          </cell>
          <cell r="R180" t="str">
            <v>11,2</v>
          </cell>
          <cell r="S180">
            <v>28</v>
          </cell>
          <cell r="T180" t="str">
            <v>10,1</v>
          </cell>
          <cell r="U180">
            <v>1</v>
          </cell>
          <cell r="V180">
            <v>140</v>
          </cell>
          <cell r="W180">
            <v>0</v>
          </cell>
          <cell r="X180">
            <v>256</v>
          </cell>
          <cell r="Y180">
            <v>163</v>
          </cell>
          <cell r="Z180" t="str">
            <v>58,8</v>
          </cell>
          <cell r="AA180">
            <v>43</v>
          </cell>
          <cell r="AB180">
            <v>62</v>
          </cell>
          <cell r="AC180">
            <v>61</v>
          </cell>
          <cell r="AD180">
            <v>45</v>
          </cell>
          <cell r="AE180">
            <v>25</v>
          </cell>
          <cell r="AF180">
            <v>29</v>
          </cell>
          <cell r="AG180" t="str">
            <v>3,7</v>
          </cell>
          <cell r="AH180">
            <v>91</v>
          </cell>
          <cell r="AI180">
            <v>75</v>
          </cell>
          <cell r="AJ180" t="str">
            <v>82,4</v>
          </cell>
          <cell r="AK180">
            <v>70</v>
          </cell>
          <cell r="AL180" t="str">
            <v>76,9</v>
          </cell>
          <cell r="AM180">
            <v>11</v>
          </cell>
          <cell r="AN180" t="str">
            <v>14,7</v>
          </cell>
          <cell r="AO180" t="str">
            <v>0,5</v>
          </cell>
          <cell r="AP180">
            <v>182</v>
          </cell>
          <cell r="AQ180">
            <v>34</v>
          </cell>
        </row>
        <row r="181">
          <cell r="A181">
            <v>2011</v>
          </cell>
          <cell r="B181" t="str">
            <v>RAM DE ST-NAZAIRE</v>
          </cell>
          <cell r="C181">
            <v>200200668</v>
          </cell>
          <cell r="D181" t="str">
            <v>Jacques MALLARD</v>
          </cell>
          <cell r="E181" t="str">
            <v>02 51 83 33 87</v>
          </cell>
          <cell r="F181">
            <v>2286</v>
          </cell>
          <cell r="G181">
            <v>785</v>
          </cell>
          <cell r="H181">
            <v>337</v>
          </cell>
          <cell r="I181">
            <v>761</v>
          </cell>
          <cell r="J181">
            <v>740</v>
          </cell>
          <cell r="K181">
            <v>2090</v>
          </cell>
          <cell r="L181">
            <v>681</v>
          </cell>
          <cell r="M181">
            <v>697</v>
          </cell>
          <cell r="N181">
            <v>712</v>
          </cell>
          <cell r="O181">
            <v>1102</v>
          </cell>
          <cell r="P181" t="str">
            <v>48,2</v>
          </cell>
          <cell r="Q181">
            <v>715</v>
          </cell>
          <cell r="R181" t="str">
            <v>31,3</v>
          </cell>
          <cell r="S181">
            <v>266</v>
          </cell>
          <cell r="T181" t="str">
            <v>11,6</v>
          </cell>
          <cell r="U181">
            <v>15</v>
          </cell>
          <cell r="V181">
            <v>555</v>
          </cell>
          <cell r="W181">
            <v>0</v>
          </cell>
          <cell r="X181">
            <v>835</v>
          </cell>
          <cell r="Y181">
            <v>605</v>
          </cell>
          <cell r="Z181" t="str">
            <v>26,5</v>
          </cell>
          <cell r="AA181">
            <v>182</v>
          </cell>
          <cell r="AB181">
            <v>238</v>
          </cell>
          <cell r="AC181">
            <v>197</v>
          </cell>
          <cell r="AD181">
            <v>74</v>
          </cell>
          <cell r="AE181">
            <v>75</v>
          </cell>
          <cell r="AF181">
            <v>54</v>
          </cell>
          <cell r="AG181" t="str">
            <v>2,7</v>
          </cell>
          <cell r="AH181">
            <v>469</v>
          </cell>
          <cell r="AI181">
            <v>345</v>
          </cell>
          <cell r="AJ181" t="str">
            <v>73,6</v>
          </cell>
          <cell r="AK181">
            <v>310</v>
          </cell>
          <cell r="AL181" t="str">
            <v>66,1</v>
          </cell>
          <cell r="AM181">
            <v>74</v>
          </cell>
          <cell r="AN181" t="str">
            <v>21,4</v>
          </cell>
          <cell r="AO181" t="str">
            <v>1,8</v>
          </cell>
          <cell r="AP181">
            <v>261</v>
          </cell>
          <cell r="AQ181">
            <v>213</v>
          </cell>
        </row>
        <row r="182">
          <cell r="A182">
            <v>2011</v>
          </cell>
          <cell r="B182" t="str">
            <v>RAM DE ST-PHILBERT DE GD LIEU</v>
          </cell>
          <cell r="C182">
            <v>200200670</v>
          </cell>
          <cell r="D182" t="str">
            <v>Pascale GOBIN</v>
          </cell>
          <cell r="E182" t="str">
            <v>02 51 83 45 12</v>
          </cell>
          <cell r="F182">
            <v>770</v>
          </cell>
          <cell r="G182">
            <v>252</v>
          </cell>
          <cell r="H182">
            <v>94</v>
          </cell>
          <cell r="I182">
            <v>266</v>
          </cell>
          <cell r="J182">
            <v>252</v>
          </cell>
          <cell r="K182">
            <v>732</v>
          </cell>
          <cell r="L182">
            <v>235</v>
          </cell>
          <cell r="M182">
            <v>253</v>
          </cell>
          <cell r="N182">
            <v>244</v>
          </cell>
          <cell r="O182">
            <v>510</v>
          </cell>
          <cell r="P182" t="str">
            <v>66,2</v>
          </cell>
          <cell r="Q182">
            <v>31</v>
          </cell>
          <cell r="R182" t="str">
            <v>4,0</v>
          </cell>
          <cell r="S182">
            <v>104</v>
          </cell>
          <cell r="T182" t="str">
            <v>13,5</v>
          </cell>
          <cell r="U182">
            <v>4</v>
          </cell>
          <cell r="V182">
            <v>377</v>
          </cell>
          <cell r="W182">
            <v>0</v>
          </cell>
          <cell r="X182">
            <v>656</v>
          </cell>
          <cell r="Y182">
            <v>437</v>
          </cell>
          <cell r="Z182" t="str">
            <v>56,8</v>
          </cell>
          <cell r="AA182">
            <v>107</v>
          </cell>
          <cell r="AB182">
            <v>184</v>
          </cell>
          <cell r="AC182">
            <v>151</v>
          </cell>
          <cell r="AD182">
            <v>78</v>
          </cell>
          <cell r="AE182">
            <v>71</v>
          </cell>
          <cell r="AF182">
            <v>62</v>
          </cell>
          <cell r="AG182" t="str">
            <v>3,4</v>
          </cell>
          <cell r="AH182">
            <v>265</v>
          </cell>
          <cell r="AI182">
            <v>216</v>
          </cell>
          <cell r="AJ182" t="str">
            <v>81,5</v>
          </cell>
          <cell r="AK182">
            <v>192</v>
          </cell>
          <cell r="AL182" t="str">
            <v>72,5</v>
          </cell>
          <cell r="AM182">
            <v>42</v>
          </cell>
          <cell r="AN182" t="str">
            <v>19,4</v>
          </cell>
          <cell r="AO182">
            <v>1</v>
          </cell>
          <cell r="AP182">
            <v>265</v>
          </cell>
          <cell r="AQ182">
            <v>128</v>
          </cell>
        </row>
        <row r="183">
          <cell r="A183">
            <v>2011</v>
          </cell>
          <cell r="B183" t="str">
            <v>RAM DE ST-SEBASTIEN SUR LOIRE</v>
          </cell>
          <cell r="C183">
            <v>200200677</v>
          </cell>
          <cell r="D183" t="str">
            <v>Jocelyne MOREAU</v>
          </cell>
          <cell r="E183" t="str">
            <v>02 51 83 45 15</v>
          </cell>
          <cell r="F183">
            <v>819</v>
          </cell>
          <cell r="G183">
            <v>261</v>
          </cell>
          <cell r="H183">
            <v>126</v>
          </cell>
          <cell r="I183">
            <v>282</v>
          </cell>
          <cell r="J183">
            <v>276</v>
          </cell>
          <cell r="K183">
            <v>773</v>
          </cell>
          <cell r="L183">
            <v>230</v>
          </cell>
          <cell r="M183">
            <v>287</v>
          </cell>
          <cell r="N183">
            <v>256</v>
          </cell>
          <cell r="O183">
            <v>538</v>
          </cell>
          <cell r="P183" t="str">
            <v>65,7</v>
          </cell>
          <cell r="Q183">
            <v>89</v>
          </cell>
          <cell r="R183" t="str">
            <v>10,9</v>
          </cell>
          <cell r="S183">
            <v>89</v>
          </cell>
          <cell r="T183" t="str">
            <v>10,9</v>
          </cell>
          <cell r="U183">
            <v>16</v>
          </cell>
          <cell r="V183">
            <v>368</v>
          </cell>
          <cell r="W183">
            <v>3</v>
          </cell>
          <cell r="X183">
            <v>542</v>
          </cell>
          <cell r="Y183">
            <v>418</v>
          </cell>
          <cell r="Z183" t="str">
            <v>51,0</v>
          </cell>
          <cell r="AA183">
            <v>105</v>
          </cell>
          <cell r="AB183">
            <v>157</v>
          </cell>
          <cell r="AC183">
            <v>142</v>
          </cell>
          <cell r="AD183">
            <v>45</v>
          </cell>
          <cell r="AE183">
            <v>55</v>
          </cell>
          <cell r="AF183">
            <v>29</v>
          </cell>
          <cell r="AG183" t="str">
            <v>3,2</v>
          </cell>
          <cell r="AH183">
            <v>265</v>
          </cell>
          <cell r="AI183">
            <v>187</v>
          </cell>
          <cell r="AJ183" t="str">
            <v>70,6</v>
          </cell>
          <cell r="AK183">
            <v>168</v>
          </cell>
          <cell r="AL183" t="str">
            <v>63,4</v>
          </cell>
          <cell r="AM183">
            <v>44</v>
          </cell>
          <cell r="AN183" t="str">
            <v>23,5</v>
          </cell>
          <cell r="AO183" t="str">
            <v>1,35</v>
          </cell>
          <cell r="AP183">
            <v>196</v>
          </cell>
          <cell r="AQ183">
            <v>104</v>
          </cell>
        </row>
        <row r="184">
          <cell r="A184">
            <v>2011</v>
          </cell>
          <cell r="B184" t="str">
            <v>RAM DE STE-LUCE SUR LOIRE</v>
          </cell>
          <cell r="C184">
            <v>200200678</v>
          </cell>
          <cell r="D184" t="str">
            <v>Jocelyne MOREAU</v>
          </cell>
          <cell r="E184" t="str">
            <v>02 51 83 45 15</v>
          </cell>
          <cell r="F184">
            <v>460</v>
          </cell>
          <cell r="G184">
            <v>144</v>
          </cell>
          <cell r="H184">
            <v>72</v>
          </cell>
          <cell r="I184">
            <v>171</v>
          </cell>
          <cell r="J184">
            <v>145</v>
          </cell>
          <cell r="K184">
            <v>416</v>
          </cell>
          <cell r="L184">
            <v>133</v>
          </cell>
          <cell r="M184">
            <v>150</v>
          </cell>
          <cell r="N184">
            <v>133</v>
          </cell>
          <cell r="O184">
            <v>315</v>
          </cell>
          <cell r="P184" t="str">
            <v>68,5</v>
          </cell>
          <cell r="Q184">
            <v>41</v>
          </cell>
          <cell r="R184" t="str">
            <v>8,9</v>
          </cell>
          <cell r="S184">
            <v>40</v>
          </cell>
          <cell r="T184" t="str">
            <v>8,7</v>
          </cell>
          <cell r="U184">
            <v>6</v>
          </cell>
          <cell r="V184">
            <v>237</v>
          </cell>
          <cell r="W184">
            <v>0</v>
          </cell>
          <cell r="X184">
            <v>352</v>
          </cell>
          <cell r="Y184">
            <v>264</v>
          </cell>
          <cell r="Z184" t="str">
            <v>57,4</v>
          </cell>
          <cell r="AA184">
            <v>79</v>
          </cell>
          <cell r="AB184">
            <v>111</v>
          </cell>
          <cell r="AC184">
            <v>89</v>
          </cell>
          <cell r="AD184">
            <v>37</v>
          </cell>
          <cell r="AE184">
            <v>36</v>
          </cell>
          <cell r="AF184">
            <v>15</v>
          </cell>
          <cell r="AG184" t="str">
            <v>3,4</v>
          </cell>
          <cell r="AH184">
            <v>140</v>
          </cell>
          <cell r="AI184">
            <v>121</v>
          </cell>
          <cell r="AJ184" t="str">
            <v>86,4</v>
          </cell>
          <cell r="AK184">
            <v>105</v>
          </cell>
          <cell r="AL184" t="str">
            <v>75,0</v>
          </cell>
          <cell r="AM184">
            <v>33</v>
          </cell>
          <cell r="AN184" t="str">
            <v>27,3</v>
          </cell>
          <cell r="AO184">
            <v>1</v>
          </cell>
          <cell r="AP184">
            <v>140</v>
          </cell>
          <cell r="AQ184">
            <v>57</v>
          </cell>
        </row>
        <row r="185">
          <cell r="A185">
            <v>2011</v>
          </cell>
          <cell r="B185" t="str">
            <v>RAM DE SUCE SUR ERDRE</v>
          </cell>
          <cell r="C185">
            <v>200200671</v>
          </cell>
          <cell r="D185" t="str">
            <v>Cédric BERNIER</v>
          </cell>
          <cell r="E185" t="str">
            <v>02 51 83 45 19</v>
          </cell>
          <cell r="F185">
            <v>169</v>
          </cell>
          <cell r="G185">
            <v>49</v>
          </cell>
          <cell r="H185">
            <v>23</v>
          </cell>
          <cell r="I185">
            <v>65</v>
          </cell>
          <cell r="J185">
            <v>55</v>
          </cell>
          <cell r="K185">
            <v>202</v>
          </cell>
          <cell r="L185">
            <v>56</v>
          </cell>
          <cell r="M185">
            <v>72</v>
          </cell>
          <cell r="N185">
            <v>74</v>
          </cell>
          <cell r="O185">
            <v>131</v>
          </cell>
          <cell r="P185" t="str">
            <v>77,5</v>
          </cell>
          <cell r="Q185">
            <v>9</v>
          </cell>
          <cell r="R185" t="str">
            <v>5,3</v>
          </cell>
          <cell r="S185">
            <v>13</v>
          </cell>
          <cell r="T185" t="str">
            <v>7,7</v>
          </cell>
          <cell r="U185">
            <v>1</v>
          </cell>
          <cell r="V185">
            <v>88</v>
          </cell>
          <cell r="W185">
            <v>0</v>
          </cell>
          <cell r="X185">
            <v>149</v>
          </cell>
          <cell r="Y185">
            <v>99</v>
          </cell>
          <cell r="Z185" t="str">
            <v>58,6</v>
          </cell>
          <cell r="AA185">
            <v>26</v>
          </cell>
          <cell r="AB185">
            <v>44</v>
          </cell>
          <cell r="AC185">
            <v>35</v>
          </cell>
          <cell r="AD185">
            <v>19</v>
          </cell>
          <cell r="AE185">
            <v>17</v>
          </cell>
          <cell r="AF185">
            <v>7</v>
          </cell>
          <cell r="AG185" t="str">
            <v>3,5</v>
          </cell>
          <cell r="AH185">
            <v>57</v>
          </cell>
          <cell r="AI185">
            <v>46</v>
          </cell>
          <cell r="AJ185" t="str">
            <v>80,7</v>
          </cell>
          <cell r="AK185">
            <v>43</v>
          </cell>
          <cell r="AL185" t="str">
            <v>75,4</v>
          </cell>
          <cell r="AM185">
            <v>12</v>
          </cell>
          <cell r="AN185" t="str">
            <v>26,1</v>
          </cell>
          <cell r="AO185" t="str">
            <v>0,64</v>
          </cell>
          <cell r="AP185">
            <v>89</v>
          </cell>
          <cell r="AQ185">
            <v>31</v>
          </cell>
        </row>
        <row r="186">
          <cell r="A186">
            <v>2011</v>
          </cell>
          <cell r="B186" t="str">
            <v>RAM DE TREILLIERES</v>
          </cell>
          <cell r="C186">
            <v>200200679</v>
          </cell>
          <cell r="D186" t="str">
            <v>Cédric BERNIER</v>
          </cell>
          <cell r="E186" t="str">
            <v>02 51 83 45 19</v>
          </cell>
          <cell r="F186">
            <v>281</v>
          </cell>
          <cell r="G186">
            <v>84</v>
          </cell>
          <cell r="H186">
            <v>37</v>
          </cell>
          <cell r="I186">
            <v>92</v>
          </cell>
          <cell r="J186">
            <v>105</v>
          </cell>
          <cell r="K186">
            <v>285</v>
          </cell>
          <cell r="L186">
            <v>76</v>
          </cell>
          <cell r="M186">
            <v>104</v>
          </cell>
          <cell r="N186">
            <v>105</v>
          </cell>
          <cell r="O186">
            <v>197</v>
          </cell>
          <cell r="P186" t="str">
            <v>70,1</v>
          </cell>
          <cell r="Q186">
            <v>17</v>
          </cell>
          <cell r="R186" t="str">
            <v>6,0</v>
          </cell>
          <cell r="S186">
            <v>31</v>
          </cell>
          <cell r="T186" t="str">
            <v>11,0</v>
          </cell>
          <cell r="U186">
            <v>3</v>
          </cell>
          <cell r="V186">
            <v>156</v>
          </cell>
          <cell r="W186">
            <v>0</v>
          </cell>
          <cell r="X186">
            <v>224</v>
          </cell>
          <cell r="Y186">
            <v>171</v>
          </cell>
          <cell r="Z186" t="str">
            <v>60,9</v>
          </cell>
          <cell r="AA186">
            <v>38</v>
          </cell>
          <cell r="AB186">
            <v>72</v>
          </cell>
          <cell r="AC186">
            <v>69</v>
          </cell>
          <cell r="AD186">
            <v>19</v>
          </cell>
          <cell r="AE186">
            <v>26</v>
          </cell>
          <cell r="AF186">
            <v>17</v>
          </cell>
          <cell r="AG186" t="str">
            <v>3,1</v>
          </cell>
          <cell r="AH186">
            <v>91</v>
          </cell>
          <cell r="AI186">
            <v>78</v>
          </cell>
          <cell r="AJ186" t="str">
            <v>85,7</v>
          </cell>
          <cell r="AK186">
            <v>73</v>
          </cell>
          <cell r="AL186" t="str">
            <v>80,2</v>
          </cell>
          <cell r="AM186">
            <v>11</v>
          </cell>
          <cell r="AN186" t="str">
            <v>14,1</v>
          </cell>
          <cell r="AO186" t="str">
            <v>0,86</v>
          </cell>
          <cell r="AP186">
            <v>106</v>
          </cell>
          <cell r="AQ186">
            <v>42</v>
          </cell>
        </row>
        <row r="187">
          <cell r="A187">
            <v>2011</v>
          </cell>
          <cell r="B187" t="str">
            <v>RAM DE VERTOU</v>
          </cell>
          <cell r="C187">
            <v>200200683</v>
          </cell>
          <cell r="D187" t="str">
            <v>Isabelle GAUTIER</v>
          </cell>
          <cell r="E187" t="str">
            <v>02 51 83 45 16</v>
          </cell>
          <cell r="F187">
            <v>603</v>
          </cell>
          <cell r="G187">
            <v>206</v>
          </cell>
          <cell r="H187">
            <v>97</v>
          </cell>
          <cell r="I187">
            <v>208</v>
          </cell>
          <cell r="J187">
            <v>189</v>
          </cell>
          <cell r="K187">
            <v>690</v>
          </cell>
          <cell r="L187">
            <v>210</v>
          </cell>
          <cell r="M187">
            <v>223</v>
          </cell>
          <cell r="N187">
            <v>257</v>
          </cell>
          <cell r="O187">
            <v>412</v>
          </cell>
          <cell r="P187" t="str">
            <v>68,3</v>
          </cell>
          <cell r="Q187">
            <v>52</v>
          </cell>
          <cell r="R187" t="str">
            <v>8,6</v>
          </cell>
          <cell r="S187">
            <v>72</v>
          </cell>
          <cell r="T187" t="str">
            <v>11,9</v>
          </cell>
          <cell r="U187">
            <v>15</v>
          </cell>
          <cell r="V187">
            <v>285</v>
          </cell>
          <cell r="W187">
            <v>9</v>
          </cell>
          <cell r="X187">
            <v>562</v>
          </cell>
          <cell r="Y187">
            <v>331</v>
          </cell>
          <cell r="Z187" t="str">
            <v>54,9</v>
          </cell>
          <cell r="AA187">
            <v>113</v>
          </cell>
          <cell r="AB187">
            <v>118</v>
          </cell>
          <cell r="AC187">
            <v>114</v>
          </cell>
          <cell r="AD187">
            <v>70</v>
          </cell>
          <cell r="AE187">
            <v>48</v>
          </cell>
          <cell r="AF187">
            <v>33</v>
          </cell>
          <cell r="AG187" t="str">
            <v>3,5</v>
          </cell>
          <cell r="AH187">
            <v>210</v>
          </cell>
          <cell r="AI187">
            <v>183</v>
          </cell>
          <cell r="AJ187" t="str">
            <v>87,1</v>
          </cell>
          <cell r="AK187">
            <v>160</v>
          </cell>
          <cell r="AL187" t="str">
            <v>76,2</v>
          </cell>
          <cell r="AM187">
            <v>62</v>
          </cell>
          <cell r="AN187" t="str">
            <v>33,9</v>
          </cell>
          <cell r="AO187">
            <v>1</v>
          </cell>
          <cell r="AP187">
            <v>210</v>
          </cell>
          <cell r="AQ187">
            <v>91</v>
          </cell>
        </row>
        <row r="188">
          <cell r="A188">
            <v>2011</v>
          </cell>
          <cell r="B188" t="str">
            <v>RAM DE VIGNEUX DE BRETAGNE</v>
          </cell>
          <cell r="C188">
            <v>200600349</v>
          </cell>
          <cell r="D188" t="str">
            <v>Cédric BERNIER</v>
          </cell>
          <cell r="E188" t="str">
            <v>02 51 83 45 19</v>
          </cell>
          <cell r="F188">
            <v>528</v>
          </cell>
          <cell r="G188">
            <v>181</v>
          </cell>
          <cell r="H188">
            <v>71</v>
          </cell>
          <cell r="I188">
            <v>182</v>
          </cell>
          <cell r="J188">
            <v>165</v>
          </cell>
          <cell r="K188">
            <v>462</v>
          </cell>
          <cell r="L188">
            <v>146</v>
          </cell>
          <cell r="M188">
            <v>156</v>
          </cell>
          <cell r="N188">
            <v>160</v>
          </cell>
          <cell r="O188">
            <v>399</v>
          </cell>
          <cell r="P188" t="str">
            <v>75,6</v>
          </cell>
          <cell r="Q188">
            <v>26</v>
          </cell>
          <cell r="R188" t="str">
            <v>4,9</v>
          </cell>
          <cell r="S188">
            <v>48</v>
          </cell>
          <cell r="T188" t="str">
            <v>9,1</v>
          </cell>
          <cell r="U188">
            <v>3</v>
          </cell>
          <cell r="V188">
            <v>298</v>
          </cell>
          <cell r="W188">
            <v>0</v>
          </cell>
          <cell r="X188">
            <v>409</v>
          </cell>
          <cell r="Y188">
            <v>331</v>
          </cell>
          <cell r="Z188" t="str">
            <v>62,7</v>
          </cell>
          <cell r="AA188">
            <v>96</v>
          </cell>
          <cell r="AB188">
            <v>135</v>
          </cell>
          <cell r="AC188">
            <v>119</v>
          </cell>
          <cell r="AD188">
            <v>56</v>
          </cell>
          <cell r="AE188">
            <v>53</v>
          </cell>
          <cell r="AF188">
            <v>24</v>
          </cell>
          <cell r="AG188" t="str">
            <v>3,4</v>
          </cell>
          <cell r="AH188">
            <v>151</v>
          </cell>
          <cell r="AI188">
            <v>135</v>
          </cell>
          <cell r="AJ188" t="str">
            <v>89,4</v>
          </cell>
          <cell r="AK188">
            <v>121</v>
          </cell>
          <cell r="AL188" t="str">
            <v>80,1</v>
          </cell>
          <cell r="AM188">
            <v>22</v>
          </cell>
          <cell r="AN188" t="str">
            <v>16,3</v>
          </cell>
          <cell r="AO188">
            <v>1</v>
          </cell>
          <cell r="AP188">
            <v>151</v>
          </cell>
          <cell r="AQ188">
            <v>86</v>
          </cell>
        </row>
        <row r="189">
          <cell r="A189">
            <v>2011</v>
          </cell>
          <cell r="B189" t="str">
            <v>RAM DES SORINIERES</v>
          </cell>
          <cell r="C189">
            <v>201200242</v>
          </cell>
          <cell r="D189" t="str">
            <v>Pascale GOBIN</v>
          </cell>
          <cell r="E189" t="str">
            <v>02 51 83 45 12</v>
          </cell>
          <cell r="F189">
            <v>270</v>
          </cell>
          <cell r="G189">
            <v>92</v>
          </cell>
          <cell r="H189">
            <v>39</v>
          </cell>
          <cell r="I189">
            <v>93</v>
          </cell>
          <cell r="J189">
            <v>85</v>
          </cell>
          <cell r="K189">
            <v>248</v>
          </cell>
          <cell r="L189">
            <v>77</v>
          </cell>
          <cell r="M189">
            <v>98</v>
          </cell>
          <cell r="N189">
            <v>73</v>
          </cell>
          <cell r="O189">
            <v>180</v>
          </cell>
          <cell r="P189" t="str">
            <v>66,7</v>
          </cell>
          <cell r="Q189">
            <v>25</v>
          </cell>
          <cell r="R189" t="str">
            <v>9,3</v>
          </cell>
          <cell r="S189">
            <v>26</v>
          </cell>
          <cell r="T189" t="str">
            <v>9,6</v>
          </cell>
          <cell r="U189">
            <v>1</v>
          </cell>
          <cell r="V189">
            <v>140</v>
          </cell>
          <cell r="W189">
            <v>0</v>
          </cell>
          <cell r="X189">
            <v>329</v>
          </cell>
          <cell r="Y189">
            <v>158</v>
          </cell>
          <cell r="Z189" t="str">
            <v>58,5</v>
          </cell>
          <cell r="AA189">
            <v>44</v>
          </cell>
          <cell r="AB189">
            <v>64</v>
          </cell>
          <cell r="AC189">
            <v>51</v>
          </cell>
          <cell r="AD189">
            <v>31</v>
          </cell>
          <cell r="AE189">
            <v>24</v>
          </cell>
          <cell r="AF189">
            <v>21</v>
          </cell>
          <cell r="AG189" t="str">
            <v>3,7</v>
          </cell>
          <cell r="AH189">
            <v>118</v>
          </cell>
          <cell r="AI189">
            <v>95</v>
          </cell>
          <cell r="AJ189" t="str">
            <v>80,5</v>
          </cell>
          <cell r="AK189">
            <v>88</v>
          </cell>
          <cell r="AL189" t="str">
            <v>74,6</v>
          </cell>
          <cell r="AM189">
            <v>29</v>
          </cell>
          <cell r="AN189" t="str">
            <v>30,5</v>
          </cell>
          <cell r="AO189" t="str">
            <v>0,8</v>
          </cell>
          <cell r="AP189">
            <v>148</v>
          </cell>
          <cell r="AQ189">
            <v>50</v>
          </cell>
        </row>
        <row r="190">
          <cell r="A190">
            <v>2011</v>
          </cell>
          <cell r="B190" t="str">
            <v>RAM DU CROISIC</v>
          </cell>
          <cell r="C190">
            <v>200500129</v>
          </cell>
          <cell r="D190" t="str">
            <v>Catherine CAILLAULT</v>
          </cell>
          <cell r="E190" t="str">
            <v>02 51 83 45 21</v>
          </cell>
          <cell r="F190">
            <v>68</v>
          </cell>
          <cell r="G190">
            <v>21</v>
          </cell>
          <cell r="H190">
            <v>8</v>
          </cell>
          <cell r="I190">
            <v>24</v>
          </cell>
          <cell r="J190">
            <v>23</v>
          </cell>
          <cell r="K190">
            <v>65</v>
          </cell>
          <cell r="L190">
            <v>23</v>
          </cell>
          <cell r="M190">
            <v>21</v>
          </cell>
          <cell r="N190">
            <v>21</v>
          </cell>
          <cell r="O190">
            <v>42</v>
          </cell>
          <cell r="P190" t="str">
            <v>61,8</v>
          </cell>
          <cell r="Q190">
            <v>16</v>
          </cell>
          <cell r="R190" t="str">
            <v>23,5</v>
          </cell>
          <cell r="S190">
            <v>8</v>
          </cell>
          <cell r="T190" t="str">
            <v>11,8</v>
          </cell>
          <cell r="U190">
            <v>0</v>
          </cell>
          <cell r="V190">
            <v>32</v>
          </cell>
          <cell r="W190">
            <v>0</v>
          </cell>
          <cell r="X190">
            <v>48</v>
          </cell>
          <cell r="Y190">
            <v>36</v>
          </cell>
          <cell r="Z190" t="str">
            <v>52,9</v>
          </cell>
          <cell r="AA190">
            <v>9</v>
          </cell>
          <cell r="AB190">
            <v>14</v>
          </cell>
          <cell r="AC190">
            <v>13</v>
          </cell>
          <cell r="AD190">
            <v>6</v>
          </cell>
          <cell r="AE190">
            <v>1</v>
          </cell>
          <cell r="AF190">
            <v>2</v>
          </cell>
          <cell r="AG190" t="str">
            <v>3,4</v>
          </cell>
          <cell r="AH190">
            <v>18</v>
          </cell>
          <cell r="AI190">
            <v>16</v>
          </cell>
          <cell r="AJ190" t="str">
            <v>88,9</v>
          </cell>
          <cell r="AK190">
            <v>14</v>
          </cell>
          <cell r="AL190" t="str">
            <v>77,8</v>
          </cell>
          <cell r="AM190">
            <v>2</v>
          </cell>
          <cell r="AN190" t="str">
            <v>12,5</v>
          </cell>
          <cell r="AO190" t="str">
            <v>0,5</v>
          </cell>
          <cell r="AP190">
            <v>36</v>
          </cell>
          <cell r="AQ190">
            <v>11</v>
          </cell>
        </row>
        <row r="191">
          <cell r="A191">
            <v>2011</v>
          </cell>
          <cell r="B191" t="str">
            <v>RAM DU PELLERIN</v>
          </cell>
          <cell r="C191">
            <v>200200680</v>
          </cell>
          <cell r="D191" t="str">
            <v>Ghislaine HERY PIVAUT</v>
          </cell>
          <cell r="E191" t="str">
            <v>02 51 83 45 18</v>
          </cell>
          <cell r="F191">
            <v>462</v>
          </cell>
          <cell r="G191">
            <v>145</v>
          </cell>
          <cell r="H191">
            <v>65</v>
          </cell>
          <cell r="I191">
            <v>162</v>
          </cell>
          <cell r="J191">
            <v>155</v>
          </cell>
          <cell r="K191">
            <v>427</v>
          </cell>
          <cell r="L191">
            <v>128</v>
          </cell>
          <cell r="M191">
            <v>156</v>
          </cell>
          <cell r="N191">
            <v>143</v>
          </cell>
          <cell r="O191">
            <v>300</v>
          </cell>
          <cell r="P191" t="str">
            <v>64,9</v>
          </cell>
          <cell r="Q191">
            <v>41</v>
          </cell>
          <cell r="R191" t="str">
            <v>8,9</v>
          </cell>
          <cell r="S191">
            <v>54</v>
          </cell>
          <cell r="T191" t="str">
            <v>11,7</v>
          </cell>
          <cell r="U191">
            <v>2</v>
          </cell>
          <cell r="V191">
            <v>224</v>
          </cell>
          <cell r="W191">
            <v>0</v>
          </cell>
          <cell r="X191">
            <v>374</v>
          </cell>
          <cell r="Y191">
            <v>245</v>
          </cell>
          <cell r="Z191" t="str">
            <v>53,0</v>
          </cell>
          <cell r="AA191">
            <v>64</v>
          </cell>
          <cell r="AB191">
            <v>106</v>
          </cell>
          <cell r="AC191">
            <v>89</v>
          </cell>
          <cell r="AD191">
            <v>46</v>
          </cell>
          <cell r="AE191">
            <v>35</v>
          </cell>
          <cell r="AF191">
            <v>24</v>
          </cell>
          <cell r="AG191" t="str">
            <v>3,2</v>
          </cell>
          <cell r="AH191">
            <v>165</v>
          </cell>
          <cell r="AI191">
            <v>135</v>
          </cell>
          <cell r="AJ191" t="str">
            <v>81,8</v>
          </cell>
          <cell r="AK191">
            <v>117</v>
          </cell>
          <cell r="AL191" t="str">
            <v>70,9</v>
          </cell>
          <cell r="AM191">
            <v>23</v>
          </cell>
          <cell r="AN191" t="str">
            <v>17,0</v>
          </cell>
          <cell r="AO191" t="str">
            <v>0,8</v>
          </cell>
          <cell r="AP191">
            <v>206</v>
          </cell>
          <cell r="AQ191">
            <v>85</v>
          </cell>
        </row>
        <row r="192">
          <cell r="A192">
            <v>2011</v>
          </cell>
          <cell r="B192" t="str">
            <v>RAM DU POULIGUEN</v>
          </cell>
          <cell r="C192">
            <v>200901282</v>
          </cell>
          <cell r="D192" t="str">
            <v>Catherine CAILLAULT</v>
          </cell>
          <cell r="E192" t="str">
            <v>02 51 83 45 21</v>
          </cell>
          <cell r="F192">
            <v>155</v>
          </cell>
          <cell r="G192">
            <v>57</v>
          </cell>
          <cell r="H192">
            <v>26</v>
          </cell>
          <cell r="I192">
            <v>49</v>
          </cell>
          <cell r="J192">
            <v>49</v>
          </cell>
          <cell r="K192">
            <v>145</v>
          </cell>
          <cell r="L192">
            <v>40</v>
          </cell>
          <cell r="M192">
            <v>50</v>
          </cell>
          <cell r="N192">
            <v>55</v>
          </cell>
          <cell r="O192">
            <v>90</v>
          </cell>
          <cell r="P192" t="str">
            <v>58,1</v>
          </cell>
          <cell r="Q192">
            <v>14</v>
          </cell>
          <cell r="R192" t="str">
            <v>9,0</v>
          </cell>
          <cell r="S192">
            <v>26</v>
          </cell>
          <cell r="T192" t="str">
            <v>16,8</v>
          </cell>
          <cell r="U192">
            <v>1</v>
          </cell>
          <cell r="V192">
            <v>36</v>
          </cell>
          <cell r="W192">
            <v>0</v>
          </cell>
          <cell r="X192">
            <v>65</v>
          </cell>
          <cell r="Y192">
            <v>41</v>
          </cell>
          <cell r="Z192" t="str">
            <v>26,5</v>
          </cell>
          <cell r="AA192">
            <v>16</v>
          </cell>
          <cell r="AB192">
            <v>13</v>
          </cell>
          <cell r="AC192">
            <v>15</v>
          </cell>
          <cell r="AD192">
            <v>5</v>
          </cell>
          <cell r="AE192">
            <v>5</v>
          </cell>
          <cell r="AF192">
            <v>3</v>
          </cell>
          <cell r="AG192" t="str">
            <v>2,6</v>
          </cell>
          <cell r="AH192">
            <v>32</v>
          </cell>
          <cell r="AI192">
            <v>29</v>
          </cell>
          <cell r="AJ192" t="str">
            <v>90,6</v>
          </cell>
          <cell r="AK192">
            <v>25</v>
          </cell>
          <cell r="AL192" t="str">
            <v>78,1</v>
          </cell>
          <cell r="AM192">
            <v>8</v>
          </cell>
          <cell r="AN192" t="str">
            <v>27,6</v>
          </cell>
          <cell r="AO192" t="str">
            <v>0,5</v>
          </cell>
          <cell r="AP192">
            <v>64</v>
          </cell>
          <cell r="AQ192">
            <v>16</v>
          </cell>
        </row>
        <row r="193">
          <cell r="A193">
            <v>2011</v>
          </cell>
          <cell r="B193" t="str">
            <v>RAM INTERCOMMUNAL MACHECOUL</v>
          </cell>
          <cell r="C193">
            <v>200200652</v>
          </cell>
          <cell r="D193" t="str">
            <v>Pascale GOBIN</v>
          </cell>
          <cell r="E193" t="str">
            <v>02 51 83 45 12</v>
          </cell>
          <cell r="F193">
            <v>782</v>
          </cell>
          <cell r="G193">
            <v>260</v>
          </cell>
          <cell r="H193">
            <v>106</v>
          </cell>
          <cell r="I193">
            <v>256</v>
          </cell>
          <cell r="J193">
            <v>266</v>
          </cell>
          <cell r="K193">
            <v>785</v>
          </cell>
          <cell r="L193">
            <v>251</v>
          </cell>
          <cell r="M193">
            <v>279</v>
          </cell>
          <cell r="N193">
            <v>255</v>
          </cell>
          <cell r="O193">
            <v>491</v>
          </cell>
          <cell r="P193" t="str">
            <v>62,8</v>
          </cell>
          <cell r="Q193">
            <v>65</v>
          </cell>
          <cell r="R193" t="str">
            <v>8,3</v>
          </cell>
          <cell r="S193">
            <v>109</v>
          </cell>
          <cell r="T193" t="str">
            <v>13,9</v>
          </cell>
          <cell r="U193">
            <v>5</v>
          </cell>
          <cell r="V193">
            <v>363</v>
          </cell>
          <cell r="W193">
            <v>0</v>
          </cell>
          <cell r="X193">
            <v>604</v>
          </cell>
          <cell r="Y193">
            <v>429</v>
          </cell>
          <cell r="Z193" t="str">
            <v>54,9</v>
          </cell>
          <cell r="AA193">
            <v>117</v>
          </cell>
          <cell r="AB193">
            <v>160</v>
          </cell>
          <cell r="AC193">
            <v>161</v>
          </cell>
          <cell r="AD193">
            <v>101</v>
          </cell>
          <cell r="AE193">
            <v>73</v>
          </cell>
          <cell r="AF193">
            <v>53</v>
          </cell>
          <cell r="AG193" t="str">
            <v>3,1</v>
          </cell>
          <cell r="AH193">
            <v>267</v>
          </cell>
          <cell r="AI193">
            <v>222</v>
          </cell>
          <cell r="AJ193" t="str">
            <v>83,1</v>
          </cell>
          <cell r="AK193">
            <v>198</v>
          </cell>
          <cell r="AL193" t="str">
            <v>74,2</v>
          </cell>
          <cell r="AM193">
            <v>40</v>
          </cell>
          <cell r="AN193" t="str">
            <v>18,0</v>
          </cell>
          <cell r="AO193">
            <v>1</v>
          </cell>
          <cell r="AP193">
            <v>267</v>
          </cell>
          <cell r="AQ193">
            <v>146</v>
          </cell>
        </row>
        <row r="194">
          <cell r="A194">
            <v>2011</v>
          </cell>
          <cell r="B194" t="str">
            <v>RAM LE BIGNON</v>
          </cell>
          <cell r="C194">
            <v>200200104</v>
          </cell>
          <cell r="D194" t="str">
            <v>Pascale GOBIN</v>
          </cell>
          <cell r="E194" t="str">
            <v>02 51 83 45 12</v>
          </cell>
          <cell r="F194">
            <v>428</v>
          </cell>
          <cell r="G194">
            <v>112</v>
          </cell>
          <cell r="H194">
            <v>40</v>
          </cell>
          <cell r="I194">
            <v>145</v>
          </cell>
          <cell r="J194">
            <v>171</v>
          </cell>
          <cell r="K194">
            <v>463</v>
          </cell>
          <cell r="L194">
            <v>141</v>
          </cell>
          <cell r="M194">
            <v>167</v>
          </cell>
          <cell r="N194">
            <v>155</v>
          </cell>
          <cell r="O194">
            <v>311</v>
          </cell>
          <cell r="P194" t="str">
            <v>72,7</v>
          </cell>
          <cell r="Q194">
            <v>34</v>
          </cell>
          <cell r="R194" t="str">
            <v>7,9</v>
          </cell>
          <cell r="S194">
            <v>54</v>
          </cell>
          <cell r="T194" t="str">
            <v>12,6</v>
          </cell>
          <cell r="U194">
            <v>4</v>
          </cell>
          <cell r="V194">
            <v>250</v>
          </cell>
          <cell r="W194">
            <v>0</v>
          </cell>
          <cell r="X194">
            <v>441</v>
          </cell>
          <cell r="Y194">
            <v>284</v>
          </cell>
          <cell r="Z194" t="str">
            <v>66,4</v>
          </cell>
          <cell r="AA194">
            <v>71</v>
          </cell>
          <cell r="AB194">
            <v>108</v>
          </cell>
          <cell r="AC194">
            <v>104</v>
          </cell>
          <cell r="AD194">
            <v>56</v>
          </cell>
          <cell r="AE194">
            <v>57</v>
          </cell>
          <cell r="AF194">
            <v>45</v>
          </cell>
          <cell r="AG194" t="str">
            <v>3,5</v>
          </cell>
          <cell r="AH194">
            <v>165</v>
          </cell>
          <cell r="AI194">
            <v>134</v>
          </cell>
          <cell r="AJ194" t="str">
            <v>81,2</v>
          </cell>
          <cell r="AK194">
            <v>125</v>
          </cell>
          <cell r="AL194" t="str">
            <v>75,8</v>
          </cell>
          <cell r="AM194">
            <v>25</v>
          </cell>
          <cell r="AN194" t="str">
            <v>18,7</v>
          </cell>
          <cell r="AO194" t="str">
            <v>0,9</v>
          </cell>
          <cell r="AP194">
            <v>183</v>
          </cell>
          <cell r="AQ194">
            <v>72</v>
          </cell>
        </row>
        <row r="195">
          <cell r="A195">
            <v>2011</v>
          </cell>
          <cell r="B195" t="str">
            <v>RAM SIVOM D'HERBAUGES</v>
          </cell>
          <cell r="C195">
            <v>200200666</v>
          </cell>
          <cell r="D195" t="str">
            <v>Pascale GOBIN</v>
          </cell>
          <cell r="E195" t="str">
            <v>02 51 83 45 12</v>
          </cell>
          <cell r="F195">
            <v>490</v>
          </cell>
          <cell r="G195">
            <v>151</v>
          </cell>
          <cell r="H195">
            <v>64</v>
          </cell>
          <cell r="I195">
            <v>154</v>
          </cell>
          <cell r="J195">
            <v>185</v>
          </cell>
          <cell r="K195">
            <v>503</v>
          </cell>
          <cell r="L195">
            <v>161</v>
          </cell>
          <cell r="M195">
            <v>170</v>
          </cell>
          <cell r="N195">
            <v>172</v>
          </cell>
          <cell r="O195">
            <v>364</v>
          </cell>
          <cell r="P195" t="str">
            <v>74,3</v>
          </cell>
          <cell r="Q195">
            <v>32</v>
          </cell>
          <cell r="R195" t="str">
            <v>6,5</v>
          </cell>
          <cell r="S195">
            <v>61</v>
          </cell>
          <cell r="T195" t="str">
            <v>12,4</v>
          </cell>
          <cell r="U195">
            <v>1</v>
          </cell>
          <cell r="V195">
            <v>264</v>
          </cell>
          <cell r="W195">
            <v>0</v>
          </cell>
          <cell r="X195">
            <v>504</v>
          </cell>
          <cell r="Y195">
            <v>281</v>
          </cell>
          <cell r="Z195" t="str">
            <v>57,3</v>
          </cell>
          <cell r="AA195">
            <v>70</v>
          </cell>
          <cell r="AB195">
            <v>124</v>
          </cell>
          <cell r="AC195">
            <v>104</v>
          </cell>
          <cell r="AD195">
            <v>67</v>
          </cell>
          <cell r="AE195">
            <v>50</v>
          </cell>
          <cell r="AF195">
            <v>39</v>
          </cell>
          <cell r="AG195" t="str">
            <v>3,3</v>
          </cell>
          <cell r="AH195">
            <v>184</v>
          </cell>
          <cell r="AI195">
            <v>164</v>
          </cell>
          <cell r="AJ195" t="str">
            <v>89,1</v>
          </cell>
          <cell r="AK195">
            <v>151</v>
          </cell>
          <cell r="AL195" t="str">
            <v>82,1</v>
          </cell>
          <cell r="AM195">
            <v>45</v>
          </cell>
          <cell r="AN195" t="str">
            <v>27,4</v>
          </cell>
          <cell r="AO195" t="str">
            <v>0,8</v>
          </cell>
          <cell r="AP195">
            <v>230</v>
          </cell>
          <cell r="AQ195">
            <v>95</v>
          </cell>
        </row>
        <row r="196">
          <cell r="A196">
            <v>2011</v>
          </cell>
          <cell r="B196" t="str">
            <v>RAM SIVOM DU CANTON DE LIGNE</v>
          </cell>
          <cell r="C196">
            <v>200200675</v>
          </cell>
          <cell r="D196" t="str">
            <v>Aline FOURNIER</v>
          </cell>
          <cell r="E196" t="str">
            <v>02 51 83 45 20</v>
          </cell>
          <cell r="F196">
            <v>573</v>
          </cell>
          <cell r="G196">
            <v>172</v>
          </cell>
          <cell r="H196">
            <v>63</v>
          </cell>
          <cell r="I196">
            <v>194</v>
          </cell>
          <cell r="J196">
            <v>207</v>
          </cell>
          <cell r="K196">
            <v>692</v>
          </cell>
          <cell r="L196">
            <v>215</v>
          </cell>
          <cell r="M196">
            <v>235</v>
          </cell>
          <cell r="N196">
            <v>242</v>
          </cell>
          <cell r="O196">
            <v>400</v>
          </cell>
          <cell r="P196" t="str">
            <v>69,8</v>
          </cell>
          <cell r="Q196">
            <v>30</v>
          </cell>
          <cell r="R196" t="str">
            <v>5,2</v>
          </cell>
          <cell r="S196">
            <v>70</v>
          </cell>
          <cell r="T196" t="str">
            <v>12,2</v>
          </cell>
          <cell r="U196">
            <v>4</v>
          </cell>
          <cell r="V196">
            <v>323</v>
          </cell>
          <cell r="W196">
            <v>0</v>
          </cell>
          <cell r="X196">
            <v>626</v>
          </cell>
          <cell r="Y196">
            <v>369</v>
          </cell>
          <cell r="Z196" t="str">
            <v>64,4</v>
          </cell>
          <cell r="AA196">
            <v>115</v>
          </cell>
          <cell r="AB196">
            <v>118</v>
          </cell>
          <cell r="AC196">
            <v>153</v>
          </cell>
          <cell r="AD196">
            <v>92</v>
          </cell>
          <cell r="AE196">
            <v>84</v>
          </cell>
          <cell r="AF196">
            <v>72</v>
          </cell>
          <cell r="AG196" t="str">
            <v>3,8</v>
          </cell>
          <cell r="AH196">
            <v>209</v>
          </cell>
          <cell r="AI196">
            <v>182</v>
          </cell>
          <cell r="AJ196" t="str">
            <v>87,1</v>
          </cell>
          <cell r="AK196">
            <v>163</v>
          </cell>
          <cell r="AL196" t="str">
            <v>78,0</v>
          </cell>
          <cell r="AM196">
            <v>32</v>
          </cell>
          <cell r="AN196" t="str">
            <v>17,6</v>
          </cell>
          <cell r="AO196" t="str">
            <v>1,5</v>
          </cell>
          <cell r="AP196">
            <v>139</v>
          </cell>
          <cell r="AQ196">
            <v>98</v>
          </cell>
        </row>
        <row r="197">
          <cell r="A197">
            <v>2011</v>
          </cell>
          <cell r="B197" t="str">
            <v>RAM SIVOM INDRE / ST-HERBLAIN</v>
          </cell>
          <cell r="C197">
            <v>200300177</v>
          </cell>
          <cell r="D197" t="str">
            <v>Cédric BERNIER</v>
          </cell>
          <cell r="E197" t="str">
            <v>02 51 83 45 19</v>
          </cell>
          <cell r="F197">
            <v>1906</v>
          </cell>
          <cell r="G197">
            <v>624</v>
          </cell>
          <cell r="H197">
            <v>263</v>
          </cell>
          <cell r="I197">
            <v>634</v>
          </cell>
          <cell r="J197">
            <v>648</v>
          </cell>
          <cell r="K197">
            <v>1686</v>
          </cell>
          <cell r="L197">
            <v>584</v>
          </cell>
          <cell r="M197">
            <v>553</v>
          </cell>
          <cell r="N197">
            <v>549</v>
          </cell>
          <cell r="O197">
            <v>1014</v>
          </cell>
          <cell r="P197" t="str">
            <v>53,2</v>
          </cell>
          <cell r="Q197">
            <v>492</v>
          </cell>
          <cell r="R197" t="str">
            <v>25,8</v>
          </cell>
          <cell r="S197">
            <v>196</v>
          </cell>
          <cell r="T197" t="str">
            <v>10,3</v>
          </cell>
          <cell r="U197">
            <v>23</v>
          </cell>
          <cell r="V197">
            <v>503</v>
          </cell>
          <cell r="W197">
            <v>0</v>
          </cell>
          <cell r="X197">
            <v>896</v>
          </cell>
          <cell r="Y197">
            <v>570</v>
          </cell>
          <cell r="Z197" t="str">
            <v>29,9</v>
          </cell>
          <cell r="AA197">
            <v>136</v>
          </cell>
          <cell r="AB197">
            <v>223</v>
          </cell>
          <cell r="AC197">
            <v>198</v>
          </cell>
          <cell r="AD197">
            <v>73</v>
          </cell>
          <cell r="AE197">
            <v>60</v>
          </cell>
          <cell r="AF197">
            <v>38</v>
          </cell>
          <cell r="AG197" t="str">
            <v>2,8</v>
          </cell>
          <cell r="AH197">
            <v>486</v>
          </cell>
          <cell r="AI197">
            <v>375</v>
          </cell>
          <cell r="AJ197" t="str">
            <v>77,2</v>
          </cell>
          <cell r="AK197">
            <v>325</v>
          </cell>
          <cell r="AL197" t="str">
            <v>66,9</v>
          </cell>
          <cell r="AM197">
            <v>81</v>
          </cell>
          <cell r="AN197" t="str">
            <v>21,6</v>
          </cell>
          <cell r="AO197">
            <v>2</v>
          </cell>
          <cell r="AP197">
            <v>243</v>
          </cell>
          <cell r="AQ197">
            <v>217</v>
          </cell>
        </row>
        <row r="198">
          <cell r="A198">
            <v>2011</v>
          </cell>
          <cell r="B198" t="str">
            <v>RAM SIVU 7 COMMUNES</v>
          </cell>
          <cell r="C198">
            <v>200500101</v>
          </cell>
          <cell r="D198" t="str">
            <v>Carole BELLEC-LEGRAND</v>
          </cell>
          <cell r="E198" t="str">
            <v>02 72 64 46 06</v>
          </cell>
          <cell r="F198">
            <v>952</v>
          </cell>
          <cell r="G198">
            <v>277</v>
          </cell>
          <cell r="H198">
            <v>104</v>
          </cell>
          <cell r="I198">
            <v>337</v>
          </cell>
          <cell r="J198">
            <v>338</v>
          </cell>
          <cell r="K198">
            <v>921</v>
          </cell>
          <cell r="L198">
            <v>305</v>
          </cell>
          <cell r="M198">
            <v>309</v>
          </cell>
          <cell r="N198">
            <v>307</v>
          </cell>
          <cell r="O198">
            <v>670</v>
          </cell>
          <cell r="P198" t="str">
            <v>70,4</v>
          </cell>
          <cell r="Q198">
            <v>44</v>
          </cell>
          <cell r="R198" t="str">
            <v>4,6</v>
          </cell>
          <cell r="S198">
            <v>112</v>
          </cell>
          <cell r="T198" t="str">
            <v>11,8</v>
          </cell>
          <cell r="U198">
            <v>6</v>
          </cell>
          <cell r="V198">
            <v>534</v>
          </cell>
          <cell r="W198">
            <v>4</v>
          </cell>
          <cell r="X198">
            <v>782</v>
          </cell>
          <cell r="Y198">
            <v>620</v>
          </cell>
          <cell r="Z198" t="str">
            <v>65,1</v>
          </cell>
          <cell r="AA198">
            <v>163</v>
          </cell>
          <cell r="AB198">
            <v>246</v>
          </cell>
          <cell r="AC198">
            <v>223</v>
          </cell>
          <cell r="AD198">
            <v>115</v>
          </cell>
          <cell r="AE198">
            <v>69</v>
          </cell>
          <cell r="AF198">
            <v>57</v>
          </cell>
          <cell r="AG198" t="str">
            <v>3,2</v>
          </cell>
          <cell r="AH198">
            <v>318</v>
          </cell>
          <cell r="AI198">
            <v>276</v>
          </cell>
          <cell r="AJ198" t="str">
            <v>86,8</v>
          </cell>
          <cell r="AK198">
            <v>246</v>
          </cell>
          <cell r="AL198" t="str">
            <v>77,4</v>
          </cell>
          <cell r="AM198">
            <v>52</v>
          </cell>
          <cell r="AN198" t="str">
            <v>18,8</v>
          </cell>
          <cell r="AO198" t="str">
            <v>1,6</v>
          </cell>
          <cell r="AP198">
            <v>199</v>
          </cell>
          <cell r="AQ198">
            <v>179</v>
          </cell>
        </row>
        <row r="199">
          <cell r="A199">
            <v>2011</v>
          </cell>
          <cell r="B199" t="str">
            <v>RAM ST-MALO / ST-JOACHIM / BESNE</v>
          </cell>
          <cell r="C199">
            <v>200901368</v>
          </cell>
          <cell r="D199" t="str">
            <v>Jacques MALLARD</v>
          </cell>
          <cell r="E199" t="str">
            <v>02 51 83 33 87</v>
          </cell>
          <cell r="F199">
            <v>393</v>
          </cell>
          <cell r="G199">
            <v>110</v>
          </cell>
          <cell r="H199">
            <v>46</v>
          </cell>
          <cell r="I199">
            <v>136</v>
          </cell>
          <cell r="J199">
            <v>147</v>
          </cell>
          <cell r="K199">
            <v>420</v>
          </cell>
          <cell r="L199">
            <v>134</v>
          </cell>
          <cell r="M199">
            <v>135</v>
          </cell>
          <cell r="N199">
            <v>151</v>
          </cell>
          <cell r="O199">
            <v>255</v>
          </cell>
          <cell r="P199" t="str">
            <v>64,9</v>
          </cell>
          <cell r="Q199">
            <v>39</v>
          </cell>
          <cell r="R199" t="str">
            <v>9,9</v>
          </cell>
          <cell r="S199">
            <v>50</v>
          </cell>
          <cell r="T199" t="str">
            <v>12,7</v>
          </cell>
          <cell r="U199">
            <v>2</v>
          </cell>
          <cell r="V199">
            <v>182</v>
          </cell>
          <cell r="W199">
            <v>0</v>
          </cell>
          <cell r="X199">
            <v>332</v>
          </cell>
          <cell r="Y199">
            <v>199</v>
          </cell>
          <cell r="Z199" t="str">
            <v>50,6</v>
          </cell>
          <cell r="AA199">
            <v>52</v>
          </cell>
          <cell r="AB199">
            <v>84</v>
          </cell>
          <cell r="AC199">
            <v>72</v>
          </cell>
          <cell r="AD199">
            <v>41</v>
          </cell>
          <cell r="AE199">
            <v>35</v>
          </cell>
          <cell r="AF199">
            <v>28</v>
          </cell>
          <cell r="AG199" t="str">
            <v>3,2</v>
          </cell>
          <cell r="AH199">
            <v>132</v>
          </cell>
          <cell r="AI199">
            <v>117</v>
          </cell>
          <cell r="AJ199" t="str">
            <v>88,6</v>
          </cell>
          <cell r="AK199">
            <v>105</v>
          </cell>
          <cell r="AL199" t="str">
            <v>79,5</v>
          </cell>
          <cell r="AM199">
            <v>18</v>
          </cell>
          <cell r="AN199" t="str">
            <v>15,4</v>
          </cell>
          <cell r="AO199" t="str">
            <v>0,86</v>
          </cell>
          <cell r="AP199">
            <v>153</v>
          </cell>
          <cell r="AQ199">
            <v>71</v>
          </cell>
        </row>
        <row r="200">
          <cell r="A200">
            <v>2011</v>
          </cell>
          <cell r="B200" t="str">
            <v>RAM ST-MARS DU DESERT / PETIT MARS</v>
          </cell>
          <cell r="C200">
            <v>200400076</v>
          </cell>
          <cell r="D200" t="str">
            <v>Cédric BERNIER</v>
          </cell>
          <cell r="E200" t="str">
            <v>02 51 83 45 19</v>
          </cell>
          <cell r="F200">
            <v>458</v>
          </cell>
          <cell r="G200">
            <v>143</v>
          </cell>
          <cell r="H200">
            <v>59</v>
          </cell>
          <cell r="I200">
            <v>150</v>
          </cell>
          <cell r="J200">
            <v>165</v>
          </cell>
          <cell r="K200">
            <v>479</v>
          </cell>
          <cell r="L200">
            <v>148</v>
          </cell>
          <cell r="M200">
            <v>166</v>
          </cell>
          <cell r="N200">
            <v>165</v>
          </cell>
          <cell r="O200">
            <v>310</v>
          </cell>
          <cell r="P200" t="str">
            <v>67,7</v>
          </cell>
          <cell r="Q200">
            <v>15</v>
          </cell>
          <cell r="R200" t="str">
            <v>3,3</v>
          </cell>
          <cell r="S200">
            <v>66</v>
          </cell>
          <cell r="T200" t="str">
            <v>14,4</v>
          </cell>
          <cell r="U200">
            <v>4</v>
          </cell>
          <cell r="V200">
            <v>250</v>
          </cell>
          <cell r="W200">
            <v>0</v>
          </cell>
          <cell r="X200">
            <v>427</v>
          </cell>
          <cell r="Y200">
            <v>287</v>
          </cell>
          <cell r="Z200" t="str">
            <v>62,7</v>
          </cell>
          <cell r="AA200">
            <v>73</v>
          </cell>
          <cell r="AB200">
            <v>108</v>
          </cell>
          <cell r="AC200">
            <v>105</v>
          </cell>
          <cell r="AD200">
            <v>61</v>
          </cell>
          <cell r="AE200">
            <v>50</v>
          </cell>
          <cell r="AF200">
            <v>31</v>
          </cell>
          <cell r="AG200" t="str">
            <v>3,2</v>
          </cell>
          <cell r="AH200">
            <v>173</v>
          </cell>
          <cell r="AI200">
            <v>147</v>
          </cell>
          <cell r="AJ200" t="str">
            <v>85,0</v>
          </cell>
          <cell r="AK200">
            <v>132</v>
          </cell>
          <cell r="AL200" t="str">
            <v>76,3</v>
          </cell>
          <cell r="AM200">
            <v>27</v>
          </cell>
          <cell r="AN200" t="str">
            <v>18,4</v>
          </cell>
          <cell r="AO200">
            <v>1</v>
          </cell>
          <cell r="AP200">
            <v>173</v>
          </cell>
          <cell r="AQ200">
            <v>92</v>
          </cell>
        </row>
        <row r="201">
          <cell r="A201">
            <v>2011</v>
          </cell>
          <cell r="B201" t="str">
            <v>RAM THOUARE SUR LOIRE / MAUVES</v>
          </cell>
          <cell r="C201">
            <v>200200672</v>
          </cell>
          <cell r="D201" t="str">
            <v>Aline FOURNIER</v>
          </cell>
          <cell r="E201" t="str">
            <v>02 51 83 45 20</v>
          </cell>
          <cell r="F201">
            <v>382</v>
          </cell>
          <cell r="G201">
            <v>128</v>
          </cell>
          <cell r="H201">
            <v>41</v>
          </cell>
          <cell r="I201">
            <v>122</v>
          </cell>
          <cell r="J201">
            <v>132</v>
          </cell>
          <cell r="K201">
            <v>463</v>
          </cell>
          <cell r="L201">
            <v>162</v>
          </cell>
          <cell r="M201">
            <v>159</v>
          </cell>
          <cell r="N201">
            <v>142</v>
          </cell>
          <cell r="O201">
            <v>267</v>
          </cell>
          <cell r="P201" t="str">
            <v>69,9</v>
          </cell>
          <cell r="Q201">
            <v>26</v>
          </cell>
          <cell r="R201" t="str">
            <v>6,8</v>
          </cell>
          <cell r="S201">
            <v>45</v>
          </cell>
          <cell r="T201" t="str">
            <v>11,8</v>
          </cell>
          <cell r="U201">
            <v>7</v>
          </cell>
          <cell r="V201">
            <v>182</v>
          </cell>
          <cell r="W201">
            <v>0</v>
          </cell>
          <cell r="X201">
            <v>323</v>
          </cell>
          <cell r="Y201">
            <v>211</v>
          </cell>
          <cell r="Z201" t="str">
            <v>55,2</v>
          </cell>
          <cell r="AA201">
            <v>62</v>
          </cell>
          <cell r="AB201">
            <v>93</v>
          </cell>
          <cell r="AC201">
            <v>79</v>
          </cell>
          <cell r="AD201">
            <v>40</v>
          </cell>
          <cell r="AE201">
            <v>20</v>
          </cell>
          <cell r="AF201">
            <v>23</v>
          </cell>
          <cell r="AG201" t="str">
            <v>3,4</v>
          </cell>
          <cell r="AH201">
            <v>132</v>
          </cell>
          <cell r="AI201">
            <v>107</v>
          </cell>
          <cell r="AJ201" t="str">
            <v>81,1</v>
          </cell>
          <cell r="AK201">
            <v>96</v>
          </cell>
          <cell r="AL201" t="str">
            <v>72,7</v>
          </cell>
          <cell r="AM201">
            <v>20</v>
          </cell>
          <cell r="AN201" t="str">
            <v>18,7</v>
          </cell>
          <cell r="AO201" t="str">
            <v>0,86</v>
          </cell>
          <cell r="AP201">
            <v>153</v>
          </cell>
          <cell r="AQ201">
            <v>72</v>
          </cell>
        </row>
        <row r="202">
          <cell r="A202">
            <v>2011</v>
          </cell>
          <cell r="B202" t="str">
            <v>RAM1 CC PONTCHATEAU ST GILDAS</v>
          </cell>
          <cell r="C202">
            <v>200400001</v>
          </cell>
          <cell r="D202" t="str">
            <v>Catherine CAILLAULT</v>
          </cell>
          <cell r="E202" t="str">
            <v>02 51 83 45 21</v>
          </cell>
          <cell r="F202">
            <v>728</v>
          </cell>
          <cell r="G202">
            <v>219</v>
          </cell>
          <cell r="H202">
            <v>82</v>
          </cell>
          <cell r="I202">
            <v>243</v>
          </cell>
          <cell r="J202">
            <v>266</v>
          </cell>
          <cell r="K202">
            <v>710</v>
          </cell>
          <cell r="L202">
            <v>221</v>
          </cell>
          <cell r="M202">
            <v>241</v>
          </cell>
          <cell r="N202">
            <v>248</v>
          </cell>
          <cell r="O202">
            <v>429</v>
          </cell>
          <cell r="P202" t="str">
            <v>58,9</v>
          </cell>
          <cell r="Q202">
            <v>57</v>
          </cell>
          <cell r="R202" t="str">
            <v>7,8</v>
          </cell>
          <cell r="S202">
            <v>122</v>
          </cell>
          <cell r="T202" t="str">
            <v>16,8</v>
          </cell>
          <cell r="U202">
            <v>1</v>
          </cell>
          <cell r="V202">
            <v>320</v>
          </cell>
          <cell r="W202">
            <v>0</v>
          </cell>
          <cell r="X202">
            <v>499</v>
          </cell>
          <cell r="Y202">
            <v>360</v>
          </cell>
          <cell r="Z202" t="str">
            <v>49,5</v>
          </cell>
          <cell r="AA202">
            <v>86</v>
          </cell>
          <cell r="AB202">
            <v>144</v>
          </cell>
          <cell r="AC202">
            <v>138</v>
          </cell>
          <cell r="AD202">
            <v>63</v>
          </cell>
          <cell r="AE202">
            <v>56</v>
          </cell>
          <cell r="AF202">
            <v>44</v>
          </cell>
          <cell r="AG202" t="str">
            <v>3,2</v>
          </cell>
          <cell r="AH202">
            <v>221</v>
          </cell>
          <cell r="AI202">
            <v>184</v>
          </cell>
          <cell r="AJ202" t="str">
            <v>83,3</v>
          </cell>
          <cell r="AK202">
            <v>158</v>
          </cell>
          <cell r="AL202" t="str">
            <v>71,5</v>
          </cell>
          <cell r="AM202">
            <v>22</v>
          </cell>
          <cell r="AN202" t="str">
            <v>12,0</v>
          </cell>
          <cell r="AO202" t="str">
            <v>0,8</v>
          </cell>
          <cell r="AP202">
            <v>276</v>
          </cell>
          <cell r="AQ202">
            <v>114</v>
          </cell>
        </row>
        <row r="203">
          <cell r="A203">
            <v>2011</v>
          </cell>
          <cell r="B203" t="str">
            <v>RAM2 CC PONTCHATEAU ST GILDAS</v>
          </cell>
          <cell r="C203">
            <v>200600092</v>
          </cell>
          <cell r="D203" t="str">
            <v>Catherine CAILLAULT</v>
          </cell>
          <cell r="E203" t="str">
            <v>02 51 83 45 21</v>
          </cell>
          <cell r="F203">
            <v>838</v>
          </cell>
          <cell r="G203">
            <v>253</v>
          </cell>
          <cell r="H203">
            <v>103</v>
          </cell>
          <cell r="I203">
            <v>307</v>
          </cell>
          <cell r="J203">
            <v>278</v>
          </cell>
          <cell r="K203">
            <v>860</v>
          </cell>
          <cell r="L203">
            <v>286</v>
          </cell>
          <cell r="M203">
            <v>297</v>
          </cell>
          <cell r="N203">
            <v>277</v>
          </cell>
          <cell r="O203">
            <v>549</v>
          </cell>
          <cell r="P203" t="str">
            <v>65,5</v>
          </cell>
          <cell r="Q203">
            <v>68</v>
          </cell>
          <cell r="R203" t="str">
            <v>8,1</v>
          </cell>
          <cell r="S203">
            <v>123</v>
          </cell>
          <cell r="T203" t="str">
            <v>14,7</v>
          </cell>
          <cell r="U203">
            <v>3</v>
          </cell>
          <cell r="V203">
            <v>421</v>
          </cell>
          <cell r="W203">
            <v>0</v>
          </cell>
          <cell r="X203">
            <v>577</v>
          </cell>
          <cell r="Y203">
            <v>449</v>
          </cell>
          <cell r="Z203" t="str">
            <v>53,6</v>
          </cell>
          <cell r="AA203">
            <v>120</v>
          </cell>
          <cell r="AB203">
            <v>187</v>
          </cell>
          <cell r="AC203">
            <v>169</v>
          </cell>
          <cell r="AD203">
            <v>95</v>
          </cell>
          <cell r="AE203">
            <v>63</v>
          </cell>
          <cell r="AF203">
            <v>44</v>
          </cell>
          <cell r="AG203" t="str">
            <v>3,2</v>
          </cell>
          <cell r="AH203">
            <v>249</v>
          </cell>
          <cell r="AI203">
            <v>209</v>
          </cell>
          <cell r="AJ203" t="str">
            <v>83,9</v>
          </cell>
          <cell r="AK203">
            <v>180</v>
          </cell>
          <cell r="AL203" t="str">
            <v>72,3</v>
          </cell>
          <cell r="AM203">
            <v>30</v>
          </cell>
          <cell r="AN203" t="str">
            <v>14,4</v>
          </cell>
          <cell r="AO203" t="str">
            <v>0,91</v>
          </cell>
          <cell r="AP203">
            <v>274</v>
          </cell>
          <cell r="AQ203">
            <v>123</v>
          </cell>
        </row>
        <row r="204">
          <cell r="A204">
            <v>2011</v>
          </cell>
          <cell r="B204" t="str">
            <v>RIPAME CC PAYS  REDON / GUEMENE</v>
          </cell>
          <cell r="C204">
            <v>200801524</v>
          </cell>
          <cell r="D204" t="str">
            <v>Stéphane ROSE</v>
          </cell>
          <cell r="E204" t="str">
            <v>02 51 83 45 13</v>
          </cell>
          <cell r="F204">
            <v>558</v>
          </cell>
          <cell r="G204">
            <v>168</v>
          </cell>
          <cell r="H204">
            <v>63</v>
          </cell>
          <cell r="I204">
            <v>176</v>
          </cell>
          <cell r="J204">
            <v>214</v>
          </cell>
          <cell r="K204">
            <v>546</v>
          </cell>
          <cell r="L204">
            <v>168</v>
          </cell>
          <cell r="M204">
            <v>187</v>
          </cell>
          <cell r="N204">
            <v>191</v>
          </cell>
          <cell r="O204">
            <v>276</v>
          </cell>
          <cell r="P204" t="str">
            <v>49,5</v>
          </cell>
          <cell r="Q204">
            <v>94</v>
          </cell>
          <cell r="R204" t="str">
            <v>16,8</v>
          </cell>
          <cell r="S204">
            <v>96</v>
          </cell>
          <cell r="T204" t="str">
            <v>17,2</v>
          </cell>
          <cell r="U204">
            <v>3</v>
          </cell>
          <cell r="V204">
            <v>210</v>
          </cell>
          <cell r="W204">
            <v>0</v>
          </cell>
          <cell r="X204">
            <v>341</v>
          </cell>
          <cell r="Y204">
            <v>251</v>
          </cell>
          <cell r="Z204" t="str">
            <v>45,0</v>
          </cell>
          <cell r="AA204">
            <v>56</v>
          </cell>
          <cell r="AB204">
            <v>102</v>
          </cell>
          <cell r="AC204">
            <v>114</v>
          </cell>
          <cell r="AD204">
            <v>54</v>
          </cell>
          <cell r="AE204">
            <v>35</v>
          </cell>
          <cell r="AF204">
            <v>32</v>
          </cell>
          <cell r="AG204" t="str">
            <v>3,2</v>
          </cell>
          <cell r="AH204">
            <v>164</v>
          </cell>
          <cell r="AI204">
            <v>121</v>
          </cell>
          <cell r="AJ204" t="str">
            <v>73,8</v>
          </cell>
          <cell r="AK204">
            <v>108</v>
          </cell>
          <cell r="AL204" t="str">
            <v>65,9</v>
          </cell>
          <cell r="AM204">
            <v>18</v>
          </cell>
          <cell r="AN204" t="str">
            <v>14,9</v>
          </cell>
          <cell r="AO204">
            <v>1</v>
          </cell>
          <cell r="AP204">
            <v>164</v>
          </cell>
          <cell r="AQ204">
            <v>83</v>
          </cell>
        </row>
        <row r="205">
          <cell r="A205">
            <v>2011</v>
          </cell>
          <cell r="B205" t="str">
            <v>RIPAME CC PAYS  REDON / ST-NICOLAS</v>
          </cell>
          <cell r="C205">
            <v>200702147</v>
          </cell>
          <cell r="D205" t="str">
            <v>Stéphane ROSE</v>
          </cell>
          <cell r="E205" t="str">
            <v>02 51 83 45 13</v>
          </cell>
          <cell r="F205">
            <v>256</v>
          </cell>
          <cell r="G205">
            <v>84</v>
          </cell>
          <cell r="H205">
            <v>31</v>
          </cell>
          <cell r="I205">
            <v>62</v>
          </cell>
          <cell r="J205">
            <v>110</v>
          </cell>
          <cell r="K205">
            <v>297</v>
          </cell>
          <cell r="L205">
            <v>88</v>
          </cell>
          <cell r="M205">
            <v>108</v>
          </cell>
          <cell r="N205">
            <v>101</v>
          </cell>
          <cell r="O205">
            <v>140</v>
          </cell>
          <cell r="P205" t="str">
            <v>54,7</v>
          </cell>
          <cell r="Q205">
            <v>41</v>
          </cell>
          <cell r="R205" t="str">
            <v>16,0</v>
          </cell>
          <cell r="S205">
            <v>41</v>
          </cell>
          <cell r="T205" t="str">
            <v>16,0</v>
          </cell>
          <cell r="U205">
            <v>3</v>
          </cell>
          <cell r="V205">
            <v>94</v>
          </cell>
          <cell r="W205">
            <v>0</v>
          </cell>
          <cell r="X205">
            <v>167</v>
          </cell>
          <cell r="Y205">
            <v>112</v>
          </cell>
          <cell r="Z205" t="str">
            <v>43,8</v>
          </cell>
          <cell r="AA205">
            <v>32</v>
          </cell>
          <cell r="AB205">
            <v>36</v>
          </cell>
          <cell r="AC205">
            <v>48</v>
          </cell>
          <cell r="AD205">
            <v>28</v>
          </cell>
          <cell r="AE205">
            <v>12</v>
          </cell>
          <cell r="AF205">
            <v>9</v>
          </cell>
          <cell r="AG205" t="str">
            <v>3,2</v>
          </cell>
          <cell r="AH205">
            <v>80</v>
          </cell>
          <cell r="AI205">
            <v>64</v>
          </cell>
          <cell r="AJ205" t="str">
            <v>80,0</v>
          </cell>
          <cell r="AK205">
            <v>52</v>
          </cell>
          <cell r="AL205" t="str">
            <v>65,0</v>
          </cell>
          <cell r="AM205">
            <v>11</v>
          </cell>
          <cell r="AN205" t="str">
            <v>17,2</v>
          </cell>
          <cell r="AO205" t="str">
            <v>0,8</v>
          </cell>
          <cell r="AP205">
            <v>100</v>
          </cell>
          <cell r="AQ205">
            <v>40</v>
          </cell>
        </row>
        <row r="207">
          <cell r="A207">
            <v>2012</v>
          </cell>
          <cell r="B207" t="str">
            <v>RAM 1 CC SUD ESTUAIRE</v>
          </cell>
          <cell r="C207">
            <v>200200661</v>
          </cell>
          <cell r="D207" t="str">
            <v>Ghislaine HERY PIVAUT</v>
          </cell>
          <cell r="E207" t="str">
            <v>02 51 83 45 18</v>
          </cell>
          <cell r="F207">
            <v>690</v>
          </cell>
          <cell r="G207">
            <v>193</v>
          </cell>
          <cell r="H207">
            <v>66</v>
          </cell>
          <cell r="I207">
            <v>230</v>
          </cell>
          <cell r="J207">
            <v>267</v>
          </cell>
          <cell r="K207">
            <v>777</v>
          </cell>
          <cell r="L207">
            <v>253</v>
          </cell>
          <cell r="M207">
            <v>241</v>
          </cell>
          <cell r="N207">
            <v>283</v>
          </cell>
          <cell r="O207">
            <v>458</v>
          </cell>
          <cell r="P207" t="str">
            <v>66,4</v>
          </cell>
          <cell r="Q207">
            <v>78</v>
          </cell>
          <cell r="R207" t="str">
            <v>11,3</v>
          </cell>
          <cell r="S207">
            <v>78</v>
          </cell>
          <cell r="T207" t="str">
            <v>11,3</v>
          </cell>
          <cell r="U207">
            <v>2</v>
          </cell>
          <cell r="V207">
            <v>323</v>
          </cell>
          <cell r="W207">
            <v>0</v>
          </cell>
          <cell r="X207">
            <v>506</v>
          </cell>
          <cell r="Y207">
            <v>349</v>
          </cell>
          <cell r="Z207" t="str">
            <v>50,6</v>
          </cell>
          <cell r="AA207">
            <v>68</v>
          </cell>
          <cell r="AB207">
            <v>130</v>
          </cell>
          <cell r="AC207">
            <v>154</v>
          </cell>
          <cell r="AD207">
            <v>55</v>
          </cell>
          <cell r="AE207">
            <v>65</v>
          </cell>
          <cell r="AF207">
            <v>48</v>
          </cell>
          <cell r="AG207" t="str">
            <v>3,3</v>
          </cell>
          <cell r="AH207">
            <v>242</v>
          </cell>
          <cell r="AI207">
            <v>177</v>
          </cell>
          <cell r="AJ207" t="str">
            <v>73,1</v>
          </cell>
          <cell r="AK207">
            <v>155</v>
          </cell>
          <cell r="AL207" t="str">
            <v>64,0</v>
          </cell>
          <cell r="AM207">
            <v>41</v>
          </cell>
          <cell r="AN207" t="str">
            <v>23,2</v>
          </cell>
          <cell r="AO207" t="str">
            <v>0,86</v>
          </cell>
          <cell r="AP207">
            <v>281</v>
          </cell>
          <cell r="AQ207">
            <v>89</v>
          </cell>
          <cell r="AR207" t="str">
            <v xml:space="preserve"> </v>
          </cell>
        </row>
        <row r="208">
          <cell r="A208">
            <v>2012</v>
          </cell>
          <cell r="B208" t="str">
            <v>RAM 2 CC SUD ESTUAIRE</v>
          </cell>
          <cell r="C208">
            <v>200600568</v>
          </cell>
          <cell r="D208" t="str">
            <v>Ghislaine HERY PIVAUT</v>
          </cell>
          <cell r="E208" t="str">
            <v>02 51 83 45 18</v>
          </cell>
          <cell r="F208">
            <v>286</v>
          </cell>
          <cell r="G208">
            <v>93</v>
          </cell>
          <cell r="H208">
            <v>37</v>
          </cell>
          <cell r="I208">
            <v>93</v>
          </cell>
          <cell r="J208">
            <v>100</v>
          </cell>
          <cell r="K208">
            <v>293</v>
          </cell>
          <cell r="L208">
            <v>99</v>
          </cell>
          <cell r="M208">
            <v>90</v>
          </cell>
          <cell r="N208">
            <v>104</v>
          </cell>
          <cell r="O208">
            <v>195</v>
          </cell>
          <cell r="P208" t="str">
            <v>68,2</v>
          </cell>
          <cell r="Q208">
            <v>15</v>
          </cell>
          <cell r="R208" t="str">
            <v>5,2</v>
          </cell>
          <cell r="S208">
            <v>41</v>
          </cell>
          <cell r="T208" t="str">
            <v>14,3</v>
          </cell>
          <cell r="U208">
            <v>2</v>
          </cell>
          <cell r="V208">
            <v>145</v>
          </cell>
          <cell r="W208">
            <v>0</v>
          </cell>
          <cell r="X208">
            <v>200</v>
          </cell>
          <cell r="Y208">
            <v>164</v>
          </cell>
          <cell r="Z208" t="str">
            <v>57,3</v>
          </cell>
          <cell r="AA208">
            <v>31</v>
          </cell>
          <cell r="AB208">
            <v>65</v>
          </cell>
          <cell r="AC208">
            <v>65</v>
          </cell>
          <cell r="AD208">
            <v>27</v>
          </cell>
          <cell r="AE208">
            <v>30</v>
          </cell>
          <cell r="AF208">
            <v>19</v>
          </cell>
          <cell r="AG208" t="str">
            <v>2,9</v>
          </cell>
          <cell r="AH208">
            <v>102</v>
          </cell>
          <cell r="AI208">
            <v>80</v>
          </cell>
          <cell r="AJ208" t="str">
            <v>78,4</v>
          </cell>
          <cell r="AK208">
            <v>70</v>
          </cell>
          <cell r="AL208" t="str">
            <v>68,6</v>
          </cell>
          <cell r="AM208">
            <v>11</v>
          </cell>
          <cell r="AN208" t="str">
            <v>13,8</v>
          </cell>
          <cell r="AO208" t="str">
            <v>0,47</v>
          </cell>
          <cell r="AP208">
            <v>217</v>
          </cell>
          <cell r="AQ208">
            <v>79</v>
          </cell>
          <cell r="AR208" t="str">
            <v xml:space="preserve"> </v>
          </cell>
        </row>
        <row r="209">
          <cell r="A209">
            <v>2012</v>
          </cell>
          <cell r="B209" t="str">
            <v>RAM CANTON DE RIAILLE</v>
          </cell>
          <cell r="C209">
            <v>200701531</v>
          </cell>
          <cell r="D209" t="str">
            <v>Aline FOURNIER</v>
          </cell>
          <cell r="E209" t="str">
            <v>02 51 83 45 20</v>
          </cell>
          <cell r="F209">
            <v>457</v>
          </cell>
          <cell r="G209">
            <v>144</v>
          </cell>
          <cell r="H209">
            <v>54</v>
          </cell>
          <cell r="I209">
            <v>153</v>
          </cell>
          <cell r="J209">
            <v>160</v>
          </cell>
          <cell r="K209">
            <v>458</v>
          </cell>
          <cell r="L209">
            <v>161</v>
          </cell>
          <cell r="M209">
            <v>148</v>
          </cell>
          <cell r="N209">
            <v>149</v>
          </cell>
          <cell r="O209">
            <v>273</v>
          </cell>
          <cell r="P209" t="str">
            <v>59,7</v>
          </cell>
          <cell r="Q209">
            <v>48</v>
          </cell>
          <cell r="R209" t="str">
            <v>10,5</v>
          </cell>
          <cell r="S209">
            <v>61</v>
          </cell>
          <cell r="T209" t="str">
            <v>13,3</v>
          </cell>
          <cell r="U209">
            <v>1</v>
          </cell>
          <cell r="V209">
            <v>215</v>
          </cell>
          <cell r="W209">
            <v>0</v>
          </cell>
          <cell r="X209">
            <v>404</v>
          </cell>
          <cell r="Y209">
            <v>259</v>
          </cell>
          <cell r="Z209" t="str">
            <v>56,7</v>
          </cell>
          <cell r="AA209">
            <v>60</v>
          </cell>
          <cell r="AB209">
            <v>102</v>
          </cell>
          <cell r="AC209">
            <v>103</v>
          </cell>
          <cell r="AD209">
            <v>82</v>
          </cell>
          <cell r="AE209">
            <v>52</v>
          </cell>
          <cell r="AF209">
            <v>45</v>
          </cell>
          <cell r="AG209" t="str">
            <v>3,8</v>
          </cell>
          <cell r="AH209">
            <v>149</v>
          </cell>
          <cell r="AI209">
            <v>122</v>
          </cell>
          <cell r="AJ209" t="str">
            <v>81,9</v>
          </cell>
          <cell r="AK209">
            <v>106</v>
          </cell>
          <cell r="AL209" t="str">
            <v>71,1</v>
          </cell>
          <cell r="AM209">
            <v>25</v>
          </cell>
          <cell r="AN209" t="str">
            <v>20,5</v>
          </cell>
          <cell r="AO209">
            <v>1</v>
          </cell>
          <cell r="AP209">
            <v>149</v>
          </cell>
          <cell r="AQ209">
            <v>65</v>
          </cell>
          <cell r="AR209" t="str">
            <v xml:space="preserve"> </v>
          </cell>
        </row>
        <row r="210">
          <cell r="A210">
            <v>2012</v>
          </cell>
          <cell r="B210" t="str">
            <v>RAM CC CASTELBRIANTAIS</v>
          </cell>
          <cell r="C210">
            <v>200200681</v>
          </cell>
          <cell r="D210" t="str">
            <v>Aurélie MONFORT</v>
          </cell>
          <cell r="E210" t="str">
            <v>02 72 64 46 32</v>
          </cell>
          <cell r="F210">
            <v>1252</v>
          </cell>
          <cell r="G210">
            <v>373</v>
          </cell>
          <cell r="H210">
            <v>128</v>
          </cell>
          <cell r="I210">
            <v>444</v>
          </cell>
          <cell r="J210">
            <v>435</v>
          </cell>
          <cell r="K210">
            <v>1198</v>
          </cell>
          <cell r="L210">
            <v>387</v>
          </cell>
          <cell r="M210">
            <v>401</v>
          </cell>
          <cell r="N210">
            <v>410</v>
          </cell>
          <cell r="O210">
            <v>648</v>
          </cell>
          <cell r="P210" t="str">
            <v>51,8</v>
          </cell>
          <cell r="Q210">
            <v>274</v>
          </cell>
          <cell r="R210" t="str">
            <v>21,9</v>
          </cell>
          <cell r="S210">
            <v>152</v>
          </cell>
          <cell r="T210" t="str">
            <v>12,1</v>
          </cell>
          <cell r="U210">
            <v>2</v>
          </cell>
          <cell r="V210">
            <v>485</v>
          </cell>
          <cell r="W210">
            <v>0</v>
          </cell>
          <cell r="X210">
            <v>954</v>
          </cell>
          <cell r="Y210">
            <v>549</v>
          </cell>
          <cell r="Z210" t="str">
            <v>43,8</v>
          </cell>
          <cell r="AA210">
            <v>121</v>
          </cell>
          <cell r="AB210">
            <v>219</v>
          </cell>
          <cell r="AC210">
            <v>215</v>
          </cell>
          <cell r="AD210">
            <v>163</v>
          </cell>
          <cell r="AE210">
            <v>130</v>
          </cell>
          <cell r="AF210">
            <v>100</v>
          </cell>
          <cell r="AG210" t="str">
            <v>3,5</v>
          </cell>
          <cell r="AH210">
            <v>366</v>
          </cell>
          <cell r="AI210">
            <v>304</v>
          </cell>
          <cell r="AJ210" t="str">
            <v>83,1</v>
          </cell>
          <cell r="AK210">
            <v>274</v>
          </cell>
          <cell r="AL210" t="str">
            <v>74,9</v>
          </cell>
          <cell r="AM210">
            <v>72</v>
          </cell>
          <cell r="AN210" t="str">
            <v>23,7</v>
          </cell>
          <cell r="AO210" t="str">
            <v>2,86</v>
          </cell>
          <cell r="AP210">
            <v>128</v>
          </cell>
          <cell r="AQ210">
            <v>185</v>
          </cell>
          <cell r="AR210" t="str">
            <v xml:space="preserve"> </v>
          </cell>
        </row>
        <row r="211">
          <cell r="A211">
            <v>2012</v>
          </cell>
          <cell r="B211" t="str">
            <v>RAM CC CŒUR ESTUAIRE</v>
          </cell>
          <cell r="C211">
            <v>200300157</v>
          </cell>
          <cell r="D211" t="str">
            <v>Anne MONNIER</v>
          </cell>
          <cell r="E211" t="str">
            <v>02 51 83 45 17</v>
          </cell>
          <cell r="F211">
            <v>472</v>
          </cell>
          <cell r="G211">
            <v>139</v>
          </cell>
          <cell r="H211">
            <v>46</v>
          </cell>
          <cell r="I211">
            <v>155</v>
          </cell>
          <cell r="J211">
            <v>178</v>
          </cell>
          <cell r="K211">
            <v>458</v>
          </cell>
          <cell r="L211">
            <v>141</v>
          </cell>
          <cell r="M211">
            <v>149</v>
          </cell>
          <cell r="N211">
            <v>168</v>
          </cell>
          <cell r="O211">
            <v>326</v>
          </cell>
          <cell r="P211" t="str">
            <v>69,1</v>
          </cell>
          <cell r="Q211">
            <v>26</v>
          </cell>
          <cell r="R211" t="str">
            <v>5,5</v>
          </cell>
          <cell r="S211">
            <v>54</v>
          </cell>
          <cell r="T211" t="str">
            <v>11,4</v>
          </cell>
          <cell r="U211">
            <v>3</v>
          </cell>
          <cell r="V211">
            <v>261</v>
          </cell>
          <cell r="W211">
            <v>0</v>
          </cell>
          <cell r="X211">
            <v>437</v>
          </cell>
          <cell r="Y211">
            <v>291</v>
          </cell>
          <cell r="Z211" t="str">
            <v>61,7</v>
          </cell>
          <cell r="AA211">
            <v>62</v>
          </cell>
          <cell r="AB211">
            <v>118</v>
          </cell>
          <cell r="AC211">
            <v>118</v>
          </cell>
          <cell r="AD211">
            <v>53</v>
          </cell>
          <cell r="AE211">
            <v>34</v>
          </cell>
          <cell r="AF211">
            <v>33</v>
          </cell>
          <cell r="AG211" t="str">
            <v>3,3</v>
          </cell>
          <cell r="AH211">
            <v>167</v>
          </cell>
          <cell r="AI211">
            <v>145</v>
          </cell>
          <cell r="AJ211" t="str">
            <v>86,8</v>
          </cell>
          <cell r="AK211">
            <v>131</v>
          </cell>
          <cell r="AL211" t="str">
            <v>78,4</v>
          </cell>
          <cell r="AM211">
            <v>27</v>
          </cell>
          <cell r="AN211" t="str">
            <v>18,6</v>
          </cell>
          <cell r="AO211" t="str">
            <v>0,8</v>
          </cell>
          <cell r="AP211">
            <v>209</v>
          </cell>
          <cell r="AQ211">
            <v>98</v>
          </cell>
          <cell r="AR211" t="str">
            <v xml:space="preserve"> </v>
          </cell>
        </row>
        <row r="212">
          <cell r="A212">
            <v>2012</v>
          </cell>
          <cell r="B212" t="str">
            <v>RAM CC DE VALLET</v>
          </cell>
          <cell r="C212">
            <v>200200674</v>
          </cell>
          <cell r="D212" t="str">
            <v>Carole BELLEC-LEGRAND</v>
          </cell>
          <cell r="E212" t="str">
            <v>02 72 64 46 06</v>
          </cell>
          <cell r="F212">
            <v>915</v>
          </cell>
          <cell r="G212">
            <v>267</v>
          </cell>
          <cell r="H212">
            <v>108</v>
          </cell>
          <cell r="I212">
            <v>294</v>
          </cell>
          <cell r="J212">
            <v>354</v>
          </cell>
          <cell r="K212">
            <v>939</v>
          </cell>
          <cell r="L212">
            <v>284</v>
          </cell>
          <cell r="M212">
            <v>330</v>
          </cell>
          <cell r="N212">
            <v>325</v>
          </cell>
          <cell r="O212">
            <v>652</v>
          </cell>
          <cell r="P212" t="str">
            <v>71,3</v>
          </cell>
          <cell r="Q212">
            <v>28</v>
          </cell>
          <cell r="R212" t="str">
            <v>3,1</v>
          </cell>
          <cell r="S212">
            <v>91</v>
          </cell>
          <cell r="T212" t="str">
            <v>9,9</v>
          </cell>
          <cell r="U212">
            <v>8</v>
          </cell>
          <cell r="V212">
            <v>532</v>
          </cell>
          <cell r="W212">
            <v>0</v>
          </cell>
          <cell r="X212">
            <v>862</v>
          </cell>
          <cell r="Y212">
            <v>605</v>
          </cell>
          <cell r="Z212" t="str">
            <v>66,1</v>
          </cell>
          <cell r="AA212">
            <v>138</v>
          </cell>
          <cell r="AB212">
            <v>235</v>
          </cell>
          <cell r="AC212">
            <v>254</v>
          </cell>
          <cell r="AD212">
            <v>108</v>
          </cell>
          <cell r="AE212">
            <v>92</v>
          </cell>
          <cell r="AF212">
            <v>60</v>
          </cell>
          <cell r="AG212" t="str">
            <v>3,3</v>
          </cell>
          <cell r="AH212">
            <v>347</v>
          </cell>
          <cell r="AI212">
            <v>298</v>
          </cell>
          <cell r="AJ212" t="str">
            <v>85,9</v>
          </cell>
          <cell r="AK212">
            <v>262</v>
          </cell>
          <cell r="AL212" t="str">
            <v>75,5</v>
          </cell>
          <cell r="AM212">
            <v>55</v>
          </cell>
          <cell r="AN212" t="str">
            <v>18,5</v>
          </cell>
          <cell r="AO212">
            <v>1</v>
          </cell>
          <cell r="AP212">
            <v>347</v>
          </cell>
          <cell r="AQ212">
            <v>195</v>
          </cell>
          <cell r="AR212" t="str">
            <v xml:space="preserve"> </v>
          </cell>
        </row>
        <row r="213">
          <cell r="A213">
            <v>2012</v>
          </cell>
          <cell r="B213" t="str">
            <v>RAM CC LOIRE DIVATTE</v>
          </cell>
          <cell r="C213">
            <v>200200650</v>
          </cell>
          <cell r="D213" t="str">
            <v>Jocelyne MOREAU</v>
          </cell>
          <cell r="E213" t="str">
            <v>02 51 83 45 15</v>
          </cell>
          <cell r="F213">
            <v>1107</v>
          </cell>
          <cell r="G213">
            <v>352</v>
          </cell>
          <cell r="H213">
            <v>142</v>
          </cell>
          <cell r="I213">
            <v>369</v>
          </cell>
          <cell r="J213">
            <v>386</v>
          </cell>
          <cell r="K213">
            <v>1088</v>
          </cell>
          <cell r="L213">
            <v>354</v>
          </cell>
          <cell r="M213">
            <v>378</v>
          </cell>
          <cell r="N213">
            <v>356</v>
          </cell>
          <cell r="O213">
            <v>763</v>
          </cell>
          <cell r="P213" t="str">
            <v>68,9</v>
          </cell>
          <cell r="Q213">
            <v>74</v>
          </cell>
          <cell r="R213" t="str">
            <v>6,7</v>
          </cell>
          <cell r="S213">
            <v>121</v>
          </cell>
          <cell r="T213" t="str">
            <v>10,9</v>
          </cell>
          <cell r="U213">
            <v>12</v>
          </cell>
          <cell r="V213">
            <v>585</v>
          </cell>
          <cell r="W213">
            <v>0</v>
          </cell>
          <cell r="X213">
            <v>1001</v>
          </cell>
          <cell r="Y213">
            <v>684</v>
          </cell>
          <cell r="Z213" t="str">
            <v>61,8</v>
          </cell>
          <cell r="AA213">
            <v>158</v>
          </cell>
          <cell r="AB213">
            <v>260</v>
          </cell>
          <cell r="AC213">
            <v>273</v>
          </cell>
          <cell r="AD213">
            <v>140</v>
          </cell>
          <cell r="AE213">
            <v>121</v>
          </cell>
          <cell r="AF213">
            <v>78</v>
          </cell>
          <cell r="AG213" t="str">
            <v>3,4</v>
          </cell>
          <cell r="AH213">
            <v>368</v>
          </cell>
          <cell r="AI213">
            <v>322</v>
          </cell>
          <cell r="AJ213" t="str">
            <v>87,5</v>
          </cell>
          <cell r="AK213">
            <v>295</v>
          </cell>
          <cell r="AL213" t="str">
            <v>80,2</v>
          </cell>
          <cell r="AM213">
            <v>66</v>
          </cell>
          <cell r="AN213" t="str">
            <v>20,5</v>
          </cell>
          <cell r="AO213">
            <v>2</v>
          </cell>
          <cell r="AP213">
            <v>184</v>
          </cell>
          <cell r="AQ213">
            <v>206</v>
          </cell>
          <cell r="AR213" t="str">
            <v xml:space="preserve"> </v>
          </cell>
        </row>
        <row r="214">
          <cell r="A214">
            <v>2012</v>
          </cell>
          <cell r="B214" t="str">
            <v>RAM CC LOIRE SILLON</v>
          </cell>
          <cell r="C214">
            <v>200701961</v>
          </cell>
          <cell r="D214" t="str">
            <v>Anne MONNIER</v>
          </cell>
          <cell r="E214" t="str">
            <v>02 51 83 45 17</v>
          </cell>
          <cell r="F214">
            <v>1137</v>
          </cell>
          <cell r="G214">
            <v>342</v>
          </cell>
          <cell r="H214">
            <v>135</v>
          </cell>
          <cell r="I214">
            <v>386</v>
          </cell>
          <cell r="J214">
            <v>409</v>
          </cell>
          <cell r="K214">
            <v>1148</v>
          </cell>
          <cell r="L214">
            <v>396</v>
          </cell>
          <cell r="M214">
            <v>382</v>
          </cell>
          <cell r="N214">
            <v>370</v>
          </cell>
          <cell r="O214">
            <v>808</v>
          </cell>
          <cell r="P214" t="str">
            <v>71,1</v>
          </cell>
          <cell r="Q214">
            <v>62</v>
          </cell>
          <cell r="R214" t="str">
            <v>5,5</v>
          </cell>
          <cell r="S214">
            <v>146</v>
          </cell>
          <cell r="T214" t="str">
            <v>12,8</v>
          </cell>
          <cell r="U214">
            <v>10</v>
          </cell>
          <cell r="V214">
            <v>667</v>
          </cell>
          <cell r="W214">
            <v>0</v>
          </cell>
          <cell r="X214">
            <v>1078</v>
          </cell>
          <cell r="Y214">
            <v>751</v>
          </cell>
          <cell r="Z214" t="str">
            <v>66,1</v>
          </cell>
          <cell r="AA214">
            <v>160</v>
          </cell>
          <cell r="AB214">
            <v>280</v>
          </cell>
          <cell r="AC214">
            <v>302</v>
          </cell>
          <cell r="AD214">
            <v>151</v>
          </cell>
          <cell r="AE214">
            <v>113</v>
          </cell>
          <cell r="AF214">
            <v>80</v>
          </cell>
          <cell r="AG214" t="str">
            <v>3,1</v>
          </cell>
          <cell r="AH214">
            <v>438</v>
          </cell>
          <cell r="AI214">
            <v>375</v>
          </cell>
          <cell r="AJ214" t="str">
            <v>85,6</v>
          </cell>
          <cell r="AK214">
            <v>346</v>
          </cell>
          <cell r="AL214" t="str">
            <v>79,0</v>
          </cell>
          <cell r="AM214">
            <v>52</v>
          </cell>
          <cell r="AN214" t="str">
            <v>13,9</v>
          </cell>
          <cell r="AO214" t="str">
            <v>1,8</v>
          </cell>
          <cell r="AP214">
            <v>243</v>
          </cell>
          <cell r="AQ214">
            <v>231</v>
          </cell>
          <cell r="AR214" t="str">
            <v xml:space="preserve"> </v>
          </cell>
        </row>
        <row r="215">
          <cell r="A215">
            <v>2012</v>
          </cell>
          <cell r="B215" t="str">
            <v>RAM CC PAYS DE RETZ  NORD</v>
          </cell>
          <cell r="C215">
            <v>201100460</v>
          </cell>
          <cell r="D215" t="str">
            <v>Ghislaine HERY PIVAUT</v>
          </cell>
          <cell r="E215" t="str">
            <v>02 51 83 45 18</v>
          </cell>
          <cell r="F215">
            <v>340</v>
          </cell>
          <cell r="G215">
            <v>111</v>
          </cell>
          <cell r="H215">
            <v>47</v>
          </cell>
          <cell r="I215">
            <v>113</v>
          </cell>
          <cell r="J215">
            <v>116</v>
          </cell>
          <cell r="K215">
            <v>355</v>
          </cell>
          <cell r="L215">
            <v>137</v>
          </cell>
          <cell r="M215">
            <v>112</v>
          </cell>
          <cell r="N215">
            <v>106</v>
          </cell>
          <cell r="O215">
            <v>244</v>
          </cell>
          <cell r="P215" t="str">
            <v>71,8</v>
          </cell>
          <cell r="Q215">
            <v>11</v>
          </cell>
          <cell r="R215" t="str">
            <v>3,2</v>
          </cell>
          <cell r="S215">
            <v>41</v>
          </cell>
          <cell r="T215" t="str">
            <v>12,1</v>
          </cell>
          <cell r="U215">
            <v>4</v>
          </cell>
          <cell r="V215">
            <v>187</v>
          </cell>
          <cell r="W215">
            <v>0</v>
          </cell>
          <cell r="X215">
            <v>271</v>
          </cell>
          <cell r="Y215">
            <v>215</v>
          </cell>
          <cell r="Z215" t="str">
            <v>63,2</v>
          </cell>
          <cell r="AA215">
            <v>48</v>
          </cell>
          <cell r="AB215">
            <v>81</v>
          </cell>
          <cell r="AC215">
            <v>87</v>
          </cell>
          <cell r="AD215">
            <v>45</v>
          </cell>
          <cell r="AE215">
            <v>29</v>
          </cell>
          <cell r="AF215">
            <v>13</v>
          </cell>
          <cell r="AG215" t="str">
            <v>3,1</v>
          </cell>
          <cell r="AH215">
            <v>127</v>
          </cell>
          <cell r="AI215">
            <v>94</v>
          </cell>
          <cell r="AJ215" t="str">
            <v>74,0</v>
          </cell>
          <cell r="AK215">
            <v>87</v>
          </cell>
          <cell r="AL215" t="str">
            <v>68,5</v>
          </cell>
          <cell r="AM215">
            <v>20</v>
          </cell>
          <cell r="AN215" t="str">
            <v>21,3</v>
          </cell>
          <cell r="AO215" t="str">
            <v>0,9</v>
          </cell>
          <cell r="AP215">
            <v>141</v>
          </cell>
          <cell r="AQ215">
            <v>65</v>
          </cell>
          <cell r="AR215" t="str">
            <v xml:space="preserve"> </v>
          </cell>
        </row>
        <row r="216">
          <cell r="A216">
            <v>2012</v>
          </cell>
          <cell r="B216" t="str">
            <v>RAM CC PAYS DE RETZ  SUD</v>
          </cell>
          <cell r="C216">
            <v>201100461</v>
          </cell>
          <cell r="D216" t="str">
            <v>Ghislaine HERY PIVAUT</v>
          </cell>
          <cell r="E216" t="str">
            <v>02 51 83 45 18</v>
          </cell>
          <cell r="F216">
            <v>538</v>
          </cell>
          <cell r="G216">
            <v>161</v>
          </cell>
          <cell r="H216">
            <v>56</v>
          </cell>
          <cell r="I216">
            <v>179</v>
          </cell>
          <cell r="J216">
            <v>198</v>
          </cell>
          <cell r="K216">
            <v>518</v>
          </cell>
          <cell r="L216">
            <v>164</v>
          </cell>
          <cell r="M216">
            <v>191</v>
          </cell>
          <cell r="N216">
            <v>163</v>
          </cell>
          <cell r="O216">
            <v>358</v>
          </cell>
          <cell r="P216" t="str">
            <v>66,5</v>
          </cell>
          <cell r="Q216">
            <v>34</v>
          </cell>
          <cell r="R216" t="str">
            <v>6,3</v>
          </cell>
          <cell r="S216">
            <v>76</v>
          </cell>
          <cell r="T216" t="str">
            <v>14,1</v>
          </cell>
          <cell r="U216">
            <v>4</v>
          </cell>
          <cell r="V216">
            <v>278</v>
          </cell>
          <cell r="W216">
            <v>0</v>
          </cell>
          <cell r="X216">
            <v>433</v>
          </cell>
          <cell r="Y216">
            <v>307</v>
          </cell>
          <cell r="Z216" t="str">
            <v>57,1</v>
          </cell>
          <cell r="AA216">
            <v>70</v>
          </cell>
          <cell r="AB216">
            <v>123</v>
          </cell>
          <cell r="AC216">
            <v>121</v>
          </cell>
          <cell r="AD216">
            <v>51</v>
          </cell>
          <cell r="AE216">
            <v>41</v>
          </cell>
          <cell r="AF216">
            <v>19</v>
          </cell>
          <cell r="AG216" t="str">
            <v>3,0</v>
          </cell>
          <cell r="AH216">
            <v>192</v>
          </cell>
          <cell r="AI216">
            <v>163</v>
          </cell>
          <cell r="AJ216" t="str">
            <v>84,9</v>
          </cell>
          <cell r="AK216">
            <v>145</v>
          </cell>
          <cell r="AL216" t="str">
            <v>75,5</v>
          </cell>
          <cell r="AM216">
            <v>25</v>
          </cell>
          <cell r="AN216" t="str">
            <v>15,3</v>
          </cell>
          <cell r="AO216" t="str">
            <v>0,8</v>
          </cell>
          <cell r="AP216">
            <v>240</v>
          </cell>
          <cell r="AQ216">
            <v>109</v>
          </cell>
          <cell r="AR216" t="str">
            <v xml:space="preserve"> </v>
          </cell>
        </row>
        <row r="217">
          <cell r="A217">
            <v>2012</v>
          </cell>
          <cell r="B217" t="str">
            <v>RAM CC PORNIC / ARTHON EN RETZ</v>
          </cell>
          <cell r="C217">
            <v>201200276</v>
          </cell>
          <cell r="D217" t="str">
            <v>Ghislaine HERY PIVAUT</v>
          </cell>
          <cell r="E217" t="str">
            <v>02 51 83 45 18</v>
          </cell>
          <cell r="F217">
            <v>382</v>
          </cell>
          <cell r="G217">
            <v>132</v>
          </cell>
          <cell r="H217">
            <v>45</v>
          </cell>
          <cell r="I217">
            <v>126</v>
          </cell>
          <cell r="J217">
            <v>124</v>
          </cell>
          <cell r="K217">
            <v>422</v>
          </cell>
          <cell r="L217">
            <v>142</v>
          </cell>
          <cell r="M217">
            <v>144</v>
          </cell>
          <cell r="N217">
            <v>136</v>
          </cell>
          <cell r="O217">
            <v>246</v>
          </cell>
          <cell r="P217" t="str">
            <v>64,4</v>
          </cell>
          <cell r="Q217">
            <v>27</v>
          </cell>
          <cell r="R217" t="str">
            <v>7,1</v>
          </cell>
          <cell r="S217">
            <v>57</v>
          </cell>
          <cell r="T217" t="str">
            <v>14,9</v>
          </cell>
          <cell r="U217">
            <v>4</v>
          </cell>
          <cell r="V217">
            <v>179</v>
          </cell>
          <cell r="W217">
            <v>0</v>
          </cell>
          <cell r="X217">
            <v>256</v>
          </cell>
          <cell r="Y217">
            <v>206</v>
          </cell>
          <cell r="Z217" t="str">
            <v>53,9</v>
          </cell>
          <cell r="AA217">
            <v>48</v>
          </cell>
          <cell r="AB217">
            <v>79</v>
          </cell>
          <cell r="AC217">
            <v>85</v>
          </cell>
          <cell r="AD217">
            <v>30</v>
          </cell>
          <cell r="AE217">
            <v>36</v>
          </cell>
          <cell r="AF217">
            <v>21</v>
          </cell>
          <cell r="AG217" t="str">
            <v>2,9</v>
          </cell>
          <cell r="AH217">
            <v>134</v>
          </cell>
          <cell r="AI217">
            <v>99</v>
          </cell>
          <cell r="AJ217" t="str">
            <v>73,9</v>
          </cell>
          <cell r="AK217">
            <v>87</v>
          </cell>
          <cell r="AL217" t="str">
            <v>64,9</v>
          </cell>
          <cell r="AM217">
            <v>17</v>
          </cell>
          <cell r="AN217" t="str">
            <v>17,2</v>
          </cell>
          <cell r="AO217" t="str">
            <v>0,86</v>
          </cell>
          <cell r="AP217">
            <v>156</v>
          </cell>
          <cell r="AQ217">
            <v>83</v>
          </cell>
          <cell r="AR217" t="str">
            <v xml:space="preserve"> </v>
          </cell>
        </row>
        <row r="218">
          <cell r="A218">
            <v>2012</v>
          </cell>
          <cell r="B218" t="str">
            <v>RAM CC PORNIC / PORNIC</v>
          </cell>
          <cell r="C218">
            <v>201200226</v>
          </cell>
          <cell r="D218" t="str">
            <v>Ghislaine HERY PIVAUT</v>
          </cell>
          <cell r="E218" t="str">
            <v>02 51 83 45 18</v>
          </cell>
          <cell r="F218">
            <v>323</v>
          </cell>
          <cell r="G218">
            <v>99</v>
          </cell>
          <cell r="H218">
            <v>47</v>
          </cell>
          <cell r="I218">
            <v>104</v>
          </cell>
          <cell r="J218">
            <v>120</v>
          </cell>
          <cell r="K218">
            <v>335</v>
          </cell>
          <cell r="L218">
            <v>110</v>
          </cell>
          <cell r="M218">
            <v>88</v>
          </cell>
          <cell r="N218">
            <v>137</v>
          </cell>
          <cell r="O218">
            <v>196</v>
          </cell>
          <cell r="P218" t="str">
            <v>60,7</v>
          </cell>
          <cell r="Q218">
            <v>41</v>
          </cell>
          <cell r="R218" t="str">
            <v>12,7</v>
          </cell>
          <cell r="S218">
            <v>50</v>
          </cell>
          <cell r="T218" t="str">
            <v>15,5</v>
          </cell>
          <cell r="U218">
            <v>2</v>
          </cell>
          <cell r="V218">
            <v>140</v>
          </cell>
          <cell r="W218">
            <v>0</v>
          </cell>
          <cell r="X218">
            <v>249</v>
          </cell>
          <cell r="Y218">
            <v>153</v>
          </cell>
          <cell r="Z218" t="str">
            <v>47,4</v>
          </cell>
          <cell r="AA218">
            <v>34</v>
          </cell>
          <cell r="AB218">
            <v>50</v>
          </cell>
          <cell r="AC218">
            <v>64</v>
          </cell>
          <cell r="AD218">
            <v>36</v>
          </cell>
          <cell r="AE218">
            <v>16</v>
          </cell>
          <cell r="AF218">
            <v>24</v>
          </cell>
          <cell r="AG218" t="str">
            <v>3,1</v>
          </cell>
          <cell r="AH218">
            <v>121</v>
          </cell>
          <cell r="AI218">
            <v>89</v>
          </cell>
          <cell r="AJ218" t="str">
            <v>73,6</v>
          </cell>
          <cell r="AK218">
            <v>80</v>
          </cell>
          <cell r="AL218" t="str">
            <v>66,1</v>
          </cell>
          <cell r="AM218">
            <v>25</v>
          </cell>
          <cell r="AN218" t="str">
            <v>28,1</v>
          </cell>
          <cell r="AO218" t="str">
            <v>0,9</v>
          </cell>
          <cell r="AP218">
            <v>134</v>
          </cell>
          <cell r="AQ218">
            <v>62</v>
          </cell>
          <cell r="AR218" t="str">
            <v xml:space="preserve"> </v>
          </cell>
        </row>
        <row r="219">
          <cell r="A219">
            <v>2012</v>
          </cell>
          <cell r="B219" t="str">
            <v>RAM CC PORNIC / ST-MICHEL CHEF CHEF</v>
          </cell>
          <cell r="C219">
            <v>201200227</v>
          </cell>
          <cell r="D219" t="str">
            <v>Ghislaine HERY PIVAUT</v>
          </cell>
          <cell r="E219" t="str">
            <v>02 51 83 45 18</v>
          </cell>
          <cell r="F219">
            <v>297</v>
          </cell>
          <cell r="G219">
            <v>99</v>
          </cell>
          <cell r="H219">
            <v>48</v>
          </cell>
          <cell r="I219">
            <v>99</v>
          </cell>
          <cell r="J219">
            <v>99</v>
          </cell>
          <cell r="K219">
            <v>282</v>
          </cell>
          <cell r="L219">
            <v>96</v>
          </cell>
          <cell r="M219">
            <v>85</v>
          </cell>
          <cell r="N219">
            <v>101</v>
          </cell>
          <cell r="O219">
            <v>182</v>
          </cell>
          <cell r="P219" t="str">
            <v>61,3</v>
          </cell>
          <cell r="Q219">
            <v>42</v>
          </cell>
          <cell r="R219" t="str">
            <v>14,1</v>
          </cell>
          <cell r="S219">
            <v>41</v>
          </cell>
          <cell r="T219" t="str">
            <v>13,8</v>
          </cell>
          <cell r="U219">
            <v>2</v>
          </cell>
          <cell r="V219">
            <v>120</v>
          </cell>
          <cell r="W219">
            <v>0</v>
          </cell>
          <cell r="X219">
            <v>180</v>
          </cell>
          <cell r="Y219">
            <v>143</v>
          </cell>
          <cell r="Z219" t="str">
            <v>48,1</v>
          </cell>
          <cell r="AA219">
            <v>40</v>
          </cell>
          <cell r="AB219">
            <v>42</v>
          </cell>
          <cell r="AC219">
            <v>53</v>
          </cell>
          <cell r="AD219">
            <v>25</v>
          </cell>
          <cell r="AE219">
            <v>18</v>
          </cell>
          <cell r="AF219">
            <v>24</v>
          </cell>
          <cell r="AG219" t="str">
            <v>3,2</v>
          </cell>
          <cell r="AH219">
            <v>92</v>
          </cell>
          <cell r="AI219">
            <v>62</v>
          </cell>
          <cell r="AJ219" t="str">
            <v>67,4</v>
          </cell>
          <cell r="AK219">
            <v>56</v>
          </cell>
          <cell r="AL219" t="str">
            <v>60,9</v>
          </cell>
          <cell r="AM219">
            <v>14</v>
          </cell>
          <cell r="AN219" t="str">
            <v>22,6</v>
          </cell>
          <cell r="AO219" t="str">
            <v>0,8</v>
          </cell>
          <cell r="AP219">
            <v>115</v>
          </cell>
          <cell r="AQ219">
            <v>41</v>
          </cell>
          <cell r="AR219" t="str">
            <v xml:space="preserve"> </v>
          </cell>
        </row>
        <row r="220">
          <cell r="A220">
            <v>2012</v>
          </cell>
          <cell r="B220" t="str">
            <v>RAM CC REGION DE NOZAY</v>
          </cell>
          <cell r="C220" t="str">
            <v>.</v>
          </cell>
          <cell r="D220" t="str">
            <v>Aurélie MONFORT</v>
          </cell>
          <cell r="E220" t="str">
            <v>02 72 64 46 32</v>
          </cell>
          <cell r="F220">
            <v>800</v>
          </cell>
          <cell r="G220">
            <v>272</v>
          </cell>
          <cell r="H220">
            <v>95</v>
          </cell>
          <cell r="I220">
            <v>280</v>
          </cell>
          <cell r="J220">
            <v>248</v>
          </cell>
          <cell r="K220">
            <v>824</v>
          </cell>
          <cell r="L220">
            <v>285</v>
          </cell>
          <cell r="M220">
            <v>286</v>
          </cell>
          <cell r="N220">
            <v>253</v>
          </cell>
          <cell r="O220">
            <v>496</v>
          </cell>
          <cell r="P220" t="str">
            <v>62,0</v>
          </cell>
          <cell r="Q220">
            <v>73</v>
          </cell>
          <cell r="R220" t="str">
            <v>9,1</v>
          </cell>
          <cell r="S220">
            <v>107</v>
          </cell>
          <cell r="T220" t="str">
            <v>13,4</v>
          </cell>
          <cell r="U220">
            <v>9</v>
          </cell>
          <cell r="V220">
            <v>373</v>
          </cell>
          <cell r="W220">
            <v>0</v>
          </cell>
          <cell r="X220">
            <v>719</v>
          </cell>
          <cell r="Y220">
            <v>439</v>
          </cell>
          <cell r="Z220" t="str">
            <v>54,9</v>
          </cell>
          <cell r="AA220">
            <v>99</v>
          </cell>
          <cell r="AB220">
            <v>181</v>
          </cell>
          <cell r="AC220">
            <v>156</v>
          </cell>
          <cell r="AD220">
            <v>134</v>
          </cell>
          <cell r="AE220">
            <v>96</v>
          </cell>
          <cell r="AF220">
            <v>57</v>
          </cell>
          <cell r="AG220" t="str">
            <v>3,6</v>
          </cell>
          <cell r="AH220">
            <v>257</v>
          </cell>
          <cell r="AI220">
            <v>215</v>
          </cell>
          <cell r="AJ220" t="str">
            <v>83,7</v>
          </cell>
          <cell r="AK220">
            <v>201</v>
          </cell>
          <cell r="AL220" t="str">
            <v>78,2</v>
          </cell>
          <cell r="AM220">
            <v>34</v>
          </cell>
          <cell r="AN220" t="str">
            <v>15,8</v>
          </cell>
          <cell r="AO220" t="str">
            <v>1,7</v>
          </cell>
          <cell r="AP220">
            <v>151</v>
          </cell>
          <cell r="AQ220">
            <v>136</v>
          </cell>
          <cell r="AR220" t="str">
            <v xml:space="preserve"> </v>
          </cell>
        </row>
        <row r="221">
          <cell r="A221">
            <v>2012</v>
          </cell>
          <cell r="B221" t="str">
            <v>RAM CC SECTEUR DE DERVAL</v>
          </cell>
          <cell r="C221">
            <v>200400020</v>
          </cell>
          <cell r="D221" t="str">
            <v>Aurélie MONFORT</v>
          </cell>
          <cell r="E221" t="str">
            <v>02 72 64 46 32</v>
          </cell>
          <cell r="F221">
            <v>480</v>
          </cell>
          <cell r="G221">
            <v>160</v>
          </cell>
          <cell r="H221">
            <v>61</v>
          </cell>
          <cell r="I221">
            <v>139</v>
          </cell>
          <cell r="J221">
            <v>181</v>
          </cell>
          <cell r="K221">
            <v>550</v>
          </cell>
          <cell r="L221">
            <v>177</v>
          </cell>
          <cell r="M221">
            <v>194</v>
          </cell>
          <cell r="N221">
            <v>179</v>
          </cell>
          <cell r="O221">
            <v>267</v>
          </cell>
          <cell r="P221" t="str">
            <v>55,6</v>
          </cell>
          <cell r="Q221">
            <v>68</v>
          </cell>
          <cell r="R221" t="str">
            <v>14,2</v>
          </cell>
          <cell r="S221">
            <v>66</v>
          </cell>
          <cell r="T221" t="str">
            <v>13,8</v>
          </cell>
          <cell r="U221">
            <v>5</v>
          </cell>
          <cell r="V221">
            <v>210</v>
          </cell>
          <cell r="W221">
            <v>0</v>
          </cell>
          <cell r="X221">
            <v>430</v>
          </cell>
          <cell r="Y221">
            <v>256</v>
          </cell>
          <cell r="Z221" t="str">
            <v>53,3</v>
          </cell>
          <cell r="AA221">
            <v>62</v>
          </cell>
          <cell r="AB221">
            <v>94</v>
          </cell>
          <cell r="AC221">
            <v>106</v>
          </cell>
          <cell r="AD221">
            <v>87</v>
          </cell>
          <cell r="AE221">
            <v>62</v>
          </cell>
          <cell r="AF221">
            <v>48</v>
          </cell>
          <cell r="AG221" t="str">
            <v>3,4</v>
          </cell>
          <cell r="AH221">
            <v>175</v>
          </cell>
          <cell r="AI221">
            <v>141</v>
          </cell>
          <cell r="AJ221" t="str">
            <v>80,6</v>
          </cell>
          <cell r="AK221">
            <v>126</v>
          </cell>
          <cell r="AL221" t="str">
            <v>72,0</v>
          </cell>
          <cell r="AM221">
            <v>22</v>
          </cell>
          <cell r="AN221" t="str">
            <v>15,6</v>
          </cell>
          <cell r="AO221" t="str">
            <v>1,6</v>
          </cell>
          <cell r="AP221">
            <v>109</v>
          </cell>
          <cell r="AQ221">
            <v>91</v>
          </cell>
          <cell r="AR221" t="str">
            <v xml:space="preserve"> </v>
          </cell>
        </row>
        <row r="222">
          <cell r="A222">
            <v>2012</v>
          </cell>
          <cell r="B222" t="str">
            <v>RAM CC SEVRE MAINE</v>
          </cell>
          <cell r="C222">
            <v>200400059</v>
          </cell>
          <cell r="D222" t="str">
            <v>Jocelyne MOREAU</v>
          </cell>
          <cell r="E222" t="str">
            <v>02 51 83 45 15</v>
          </cell>
          <cell r="F222">
            <v>457</v>
          </cell>
          <cell r="G222">
            <v>138</v>
          </cell>
          <cell r="H222">
            <v>58</v>
          </cell>
          <cell r="I222">
            <v>137</v>
          </cell>
          <cell r="J222">
            <v>182</v>
          </cell>
          <cell r="K222">
            <v>500</v>
          </cell>
          <cell r="L222">
            <v>156</v>
          </cell>
          <cell r="M222">
            <v>168</v>
          </cell>
          <cell r="N222">
            <v>176</v>
          </cell>
          <cell r="O222">
            <v>322</v>
          </cell>
          <cell r="P222" t="str">
            <v>70,5</v>
          </cell>
          <cell r="Q222">
            <v>31</v>
          </cell>
          <cell r="R222" t="str">
            <v>6,8</v>
          </cell>
          <cell r="S222">
            <v>47</v>
          </cell>
          <cell r="T222" t="str">
            <v>10,3</v>
          </cell>
          <cell r="U222">
            <v>2</v>
          </cell>
          <cell r="V222">
            <v>256</v>
          </cell>
          <cell r="W222">
            <v>1</v>
          </cell>
          <cell r="X222">
            <v>452</v>
          </cell>
          <cell r="Y222">
            <v>290</v>
          </cell>
          <cell r="Z222" t="str">
            <v>63,5</v>
          </cell>
          <cell r="AA222">
            <v>65</v>
          </cell>
          <cell r="AB222">
            <v>107</v>
          </cell>
          <cell r="AC222">
            <v>124</v>
          </cell>
          <cell r="AD222">
            <v>55</v>
          </cell>
          <cell r="AE222">
            <v>42</v>
          </cell>
          <cell r="AF222">
            <v>28</v>
          </cell>
          <cell r="AG222" t="str">
            <v>3,2</v>
          </cell>
          <cell r="AH222">
            <v>176</v>
          </cell>
          <cell r="AI222">
            <v>155</v>
          </cell>
          <cell r="AJ222" t="str">
            <v>88,1</v>
          </cell>
          <cell r="AK222">
            <v>140</v>
          </cell>
          <cell r="AL222" t="str">
            <v>79,5</v>
          </cell>
          <cell r="AM222">
            <v>27</v>
          </cell>
          <cell r="AN222" t="str">
            <v>17,4</v>
          </cell>
          <cell r="AO222" t="str">
            <v>1,6</v>
          </cell>
          <cell r="AP222">
            <v>110</v>
          </cell>
          <cell r="AQ222">
            <v>95</v>
          </cell>
          <cell r="AR222" t="str">
            <v xml:space="preserve"> </v>
          </cell>
        </row>
        <row r="223">
          <cell r="A223">
            <v>2012</v>
          </cell>
          <cell r="B223" t="str">
            <v>RAM CIAS DU SECTEUR DE VARADES</v>
          </cell>
          <cell r="C223">
            <v>200900899</v>
          </cell>
          <cell r="D223" t="str">
            <v>Aline FOURNIER</v>
          </cell>
          <cell r="E223" t="str">
            <v>02 51 83 45 20</v>
          </cell>
          <cell r="F223">
            <v>299</v>
          </cell>
          <cell r="G223">
            <v>94</v>
          </cell>
          <cell r="H223">
            <v>36</v>
          </cell>
          <cell r="I223">
            <v>111</v>
          </cell>
          <cell r="J223">
            <v>94</v>
          </cell>
          <cell r="K223">
            <v>315</v>
          </cell>
          <cell r="L223">
            <v>102</v>
          </cell>
          <cell r="M223">
            <v>117</v>
          </cell>
          <cell r="N223">
            <v>96</v>
          </cell>
          <cell r="O223">
            <v>175</v>
          </cell>
          <cell r="P223" t="str">
            <v>58,5</v>
          </cell>
          <cell r="Q223">
            <v>23</v>
          </cell>
          <cell r="R223" t="str">
            <v>7,7</v>
          </cell>
          <cell r="S223">
            <v>45</v>
          </cell>
          <cell r="T223" t="str">
            <v>15,1</v>
          </cell>
          <cell r="U223">
            <v>0</v>
          </cell>
          <cell r="V223">
            <v>145</v>
          </cell>
          <cell r="W223">
            <v>0</v>
          </cell>
          <cell r="X223">
            <v>309</v>
          </cell>
          <cell r="Y223">
            <v>175</v>
          </cell>
          <cell r="Z223" t="str">
            <v>58,5</v>
          </cell>
          <cell r="AA223">
            <v>41</v>
          </cell>
          <cell r="AB223">
            <v>70</v>
          </cell>
          <cell r="AC223">
            <v>68</v>
          </cell>
          <cell r="AD223">
            <v>70</v>
          </cell>
          <cell r="AE223">
            <v>36</v>
          </cell>
          <cell r="AF223">
            <v>31</v>
          </cell>
          <cell r="AG223" t="str">
            <v>3,3</v>
          </cell>
          <cell r="AH223">
            <v>119</v>
          </cell>
          <cell r="AI223">
            <v>106</v>
          </cell>
          <cell r="AJ223" t="str">
            <v>89,1</v>
          </cell>
          <cell r="AK223">
            <v>95</v>
          </cell>
          <cell r="AL223" t="str">
            <v>79,8</v>
          </cell>
          <cell r="AM223">
            <v>15</v>
          </cell>
          <cell r="AN223" t="str">
            <v>14,2</v>
          </cell>
          <cell r="AO223" t="str">
            <v>0,83</v>
          </cell>
          <cell r="AP223">
            <v>143</v>
          </cell>
          <cell r="AQ223">
            <v>43</v>
          </cell>
          <cell r="AR223" t="str">
            <v xml:space="preserve"> </v>
          </cell>
        </row>
        <row r="224">
          <cell r="A224">
            <v>2012</v>
          </cell>
          <cell r="B224" t="str">
            <v>RAM D'ANCENIS</v>
          </cell>
          <cell r="C224">
            <v>200300212</v>
          </cell>
          <cell r="D224" t="str">
            <v>Aline FOURNIER</v>
          </cell>
          <cell r="E224" t="str">
            <v>02 51 83 45 20</v>
          </cell>
          <cell r="F224">
            <v>653</v>
          </cell>
          <cell r="G224">
            <v>194</v>
          </cell>
          <cell r="H224">
            <v>69</v>
          </cell>
          <cell r="I224">
            <v>222</v>
          </cell>
          <cell r="J224">
            <v>237</v>
          </cell>
          <cell r="K224">
            <v>667</v>
          </cell>
          <cell r="L224">
            <v>205</v>
          </cell>
          <cell r="M224">
            <v>236</v>
          </cell>
          <cell r="N224">
            <v>226</v>
          </cell>
          <cell r="O224">
            <v>409</v>
          </cell>
          <cell r="P224" t="str">
            <v>62,6</v>
          </cell>
          <cell r="Q224">
            <v>80</v>
          </cell>
          <cell r="R224" t="str">
            <v>12,3</v>
          </cell>
          <cell r="S224">
            <v>67</v>
          </cell>
          <cell r="T224" t="str">
            <v>10,3</v>
          </cell>
          <cell r="U224">
            <v>3</v>
          </cell>
          <cell r="V224">
            <v>312</v>
          </cell>
          <cell r="W224">
            <v>0</v>
          </cell>
          <cell r="X224">
            <v>647</v>
          </cell>
          <cell r="Y224">
            <v>367</v>
          </cell>
          <cell r="Z224" t="str">
            <v>56,2</v>
          </cell>
          <cell r="AA224">
            <v>85</v>
          </cell>
          <cell r="AB224">
            <v>136</v>
          </cell>
          <cell r="AC224">
            <v>144</v>
          </cell>
          <cell r="AD224">
            <v>81</v>
          </cell>
          <cell r="AE224">
            <v>85</v>
          </cell>
          <cell r="AF224">
            <v>57</v>
          </cell>
          <cell r="AG224" t="str">
            <v>3,2</v>
          </cell>
          <cell r="AH224">
            <v>271</v>
          </cell>
          <cell r="AI224">
            <v>220</v>
          </cell>
          <cell r="AJ224" t="str">
            <v>81,2</v>
          </cell>
          <cell r="AK224">
            <v>202</v>
          </cell>
          <cell r="AL224" t="str">
            <v>74,5</v>
          </cell>
          <cell r="AM224">
            <v>50</v>
          </cell>
          <cell r="AN224" t="str">
            <v>22,7</v>
          </cell>
          <cell r="AO224" t="str">
            <v>1,5</v>
          </cell>
          <cell r="AP224">
            <v>181</v>
          </cell>
          <cell r="AQ224">
            <v>135</v>
          </cell>
          <cell r="AR224" t="str">
            <v xml:space="preserve"> </v>
          </cell>
        </row>
        <row r="225">
          <cell r="A225">
            <v>2012</v>
          </cell>
          <cell r="B225" t="str">
            <v>RAM D'HERBIGNAC</v>
          </cell>
          <cell r="C225">
            <v>200400005</v>
          </cell>
          <cell r="D225" t="str">
            <v>Catherine CAILLAULT</v>
          </cell>
          <cell r="E225" t="str">
            <v>02 51 83 45 21</v>
          </cell>
          <cell r="F225">
            <v>709</v>
          </cell>
          <cell r="G225">
            <v>233</v>
          </cell>
          <cell r="H225">
            <v>82</v>
          </cell>
          <cell r="I225">
            <v>218</v>
          </cell>
          <cell r="J225">
            <v>258</v>
          </cell>
          <cell r="K225">
            <v>747</v>
          </cell>
          <cell r="L225">
            <v>251</v>
          </cell>
          <cell r="M225">
            <v>247</v>
          </cell>
          <cell r="N225">
            <v>249</v>
          </cell>
          <cell r="O225">
            <v>434</v>
          </cell>
          <cell r="P225" t="str">
            <v>61,2</v>
          </cell>
          <cell r="Q225">
            <v>51</v>
          </cell>
          <cell r="R225" t="str">
            <v>7,2</v>
          </cell>
          <cell r="S225">
            <v>112</v>
          </cell>
          <cell r="T225" t="str">
            <v>15,8</v>
          </cell>
          <cell r="U225">
            <v>0</v>
          </cell>
          <cell r="V225">
            <v>297</v>
          </cell>
          <cell r="W225">
            <v>0</v>
          </cell>
          <cell r="X225">
            <v>522</v>
          </cell>
          <cell r="Y225">
            <v>331</v>
          </cell>
          <cell r="Z225" t="str">
            <v>46,7</v>
          </cell>
          <cell r="AA225">
            <v>77</v>
          </cell>
          <cell r="AB225">
            <v>123</v>
          </cell>
          <cell r="AC225">
            <v>146</v>
          </cell>
          <cell r="AD225">
            <v>77</v>
          </cell>
          <cell r="AE225">
            <v>56</v>
          </cell>
          <cell r="AF225">
            <v>50</v>
          </cell>
          <cell r="AG225" t="str">
            <v>3,2</v>
          </cell>
          <cell r="AH225">
            <v>225</v>
          </cell>
          <cell r="AI225">
            <v>183</v>
          </cell>
          <cell r="AJ225" t="str">
            <v>81,3</v>
          </cell>
          <cell r="AK225">
            <v>163</v>
          </cell>
          <cell r="AL225" t="str">
            <v>72,4</v>
          </cell>
          <cell r="AM225">
            <v>29</v>
          </cell>
          <cell r="AN225" t="str">
            <v>15,8</v>
          </cell>
          <cell r="AO225" t="str">
            <v>1,5</v>
          </cell>
          <cell r="AP225">
            <v>150</v>
          </cell>
          <cell r="AQ225">
            <v>141</v>
          </cell>
          <cell r="AR225" t="str">
            <v xml:space="preserve"> </v>
          </cell>
        </row>
        <row r="226">
          <cell r="A226">
            <v>2012</v>
          </cell>
          <cell r="B226" t="str">
            <v>RAM D'HERIC</v>
          </cell>
          <cell r="C226">
            <v>200200646</v>
          </cell>
          <cell r="D226" t="str">
            <v>Cédric BERNIER</v>
          </cell>
          <cell r="E226" t="str">
            <v>02 51 83 45 19</v>
          </cell>
          <cell r="F226">
            <v>292</v>
          </cell>
          <cell r="G226">
            <v>93</v>
          </cell>
          <cell r="H226">
            <v>42</v>
          </cell>
          <cell r="I226">
            <v>110</v>
          </cell>
          <cell r="J226">
            <v>89</v>
          </cell>
          <cell r="K226">
            <v>255</v>
          </cell>
          <cell r="L226">
            <v>81</v>
          </cell>
          <cell r="M226">
            <v>90</v>
          </cell>
          <cell r="N226">
            <v>84</v>
          </cell>
          <cell r="O226">
            <v>203</v>
          </cell>
          <cell r="P226" t="str">
            <v>69,5</v>
          </cell>
          <cell r="Q226">
            <v>13</v>
          </cell>
          <cell r="R226" t="str">
            <v>4,5</v>
          </cell>
          <cell r="S226">
            <v>31</v>
          </cell>
          <cell r="T226" t="str">
            <v>10,6</v>
          </cell>
          <cell r="U226">
            <v>0</v>
          </cell>
          <cell r="V226">
            <v>163</v>
          </cell>
          <cell r="W226">
            <v>0</v>
          </cell>
          <cell r="X226">
            <v>279</v>
          </cell>
          <cell r="Y226">
            <v>180</v>
          </cell>
          <cell r="Z226" t="str">
            <v>61,6</v>
          </cell>
          <cell r="AA226">
            <v>45</v>
          </cell>
          <cell r="AB226">
            <v>75</v>
          </cell>
          <cell r="AC226">
            <v>63</v>
          </cell>
          <cell r="AD226">
            <v>36</v>
          </cell>
          <cell r="AE226">
            <v>23</v>
          </cell>
          <cell r="AF226">
            <v>13</v>
          </cell>
          <cell r="AG226" t="str">
            <v>3,4</v>
          </cell>
          <cell r="AH226">
            <v>104</v>
          </cell>
          <cell r="AI226">
            <v>92</v>
          </cell>
          <cell r="AJ226" t="str">
            <v>88,5</v>
          </cell>
          <cell r="AK226">
            <v>81</v>
          </cell>
          <cell r="AL226" t="str">
            <v>77,9</v>
          </cell>
          <cell r="AM226">
            <v>17</v>
          </cell>
          <cell r="AN226" t="str">
            <v>18,5</v>
          </cell>
          <cell r="AO226" t="str">
            <v>0,73</v>
          </cell>
          <cell r="AP226">
            <v>142</v>
          </cell>
          <cell r="AQ226">
            <v>61</v>
          </cell>
          <cell r="AR226" t="str">
            <v xml:space="preserve"> </v>
          </cell>
        </row>
        <row r="227">
          <cell r="A227">
            <v>2012</v>
          </cell>
          <cell r="B227" t="str">
            <v>RAM D'ORVAULT</v>
          </cell>
          <cell r="C227">
            <v>200200660</v>
          </cell>
          <cell r="D227" t="str">
            <v>Ghislaine HERY PIVAUT</v>
          </cell>
          <cell r="E227" t="str">
            <v>02 51 83 45 18</v>
          </cell>
          <cell r="F227">
            <v>852</v>
          </cell>
          <cell r="G227">
            <v>255</v>
          </cell>
          <cell r="H227">
            <v>109</v>
          </cell>
          <cell r="I227">
            <v>302</v>
          </cell>
          <cell r="J227">
            <v>295</v>
          </cell>
          <cell r="K227">
            <v>786</v>
          </cell>
          <cell r="L227">
            <v>255</v>
          </cell>
          <cell r="M227">
            <v>264</v>
          </cell>
          <cell r="N227">
            <v>267</v>
          </cell>
          <cell r="O227">
            <v>512</v>
          </cell>
          <cell r="P227" t="str">
            <v>60,1</v>
          </cell>
          <cell r="Q227">
            <v>142</v>
          </cell>
          <cell r="R227" t="str">
            <v>16,7</v>
          </cell>
          <cell r="S227">
            <v>81</v>
          </cell>
          <cell r="T227" t="str">
            <v>9,5</v>
          </cell>
          <cell r="U227">
            <v>8</v>
          </cell>
          <cell r="V227">
            <v>325</v>
          </cell>
          <cell r="W227">
            <v>0</v>
          </cell>
          <cell r="X227">
            <v>466</v>
          </cell>
          <cell r="Y227">
            <v>360</v>
          </cell>
          <cell r="Z227" t="str">
            <v>42,3</v>
          </cell>
          <cell r="AA227">
            <v>86</v>
          </cell>
          <cell r="AB227">
            <v>142</v>
          </cell>
          <cell r="AC227">
            <v>127</v>
          </cell>
          <cell r="AD227">
            <v>53</v>
          </cell>
          <cell r="AE227">
            <v>31</v>
          </cell>
          <cell r="AF227">
            <v>22</v>
          </cell>
          <cell r="AG227" t="str">
            <v>2,9</v>
          </cell>
          <cell r="AH227">
            <v>209</v>
          </cell>
          <cell r="AI227">
            <v>175</v>
          </cell>
          <cell r="AJ227" t="str">
            <v>83,7</v>
          </cell>
          <cell r="AK227">
            <v>159</v>
          </cell>
          <cell r="AL227" t="str">
            <v>76,1</v>
          </cell>
          <cell r="AM227">
            <v>48</v>
          </cell>
          <cell r="AN227" t="str">
            <v>27,4</v>
          </cell>
          <cell r="AO227">
            <v>1</v>
          </cell>
          <cell r="AP227">
            <v>209</v>
          </cell>
          <cell r="AQ227">
            <v>105</v>
          </cell>
          <cell r="AR227" t="str">
            <v xml:space="preserve"> </v>
          </cell>
        </row>
        <row r="228">
          <cell r="A228">
            <v>2012</v>
          </cell>
          <cell r="B228" t="str">
            <v>RAM DE BASSE GOULAINE</v>
          </cell>
          <cell r="C228">
            <v>200200640</v>
          </cell>
          <cell r="D228" t="str">
            <v>Jocelyne MOREAU</v>
          </cell>
          <cell r="E228" t="str">
            <v>02 51 83 45 15</v>
          </cell>
          <cell r="F228">
            <v>168</v>
          </cell>
          <cell r="G228">
            <v>37</v>
          </cell>
          <cell r="H228">
            <v>11</v>
          </cell>
          <cell r="I228">
            <v>52</v>
          </cell>
          <cell r="J228">
            <v>79</v>
          </cell>
          <cell r="K228">
            <v>251</v>
          </cell>
          <cell r="L228">
            <v>76</v>
          </cell>
          <cell r="M228">
            <v>87</v>
          </cell>
          <cell r="N228">
            <v>88</v>
          </cell>
          <cell r="O228">
            <v>110</v>
          </cell>
          <cell r="P228" t="str">
            <v>65,5</v>
          </cell>
          <cell r="Q228">
            <v>13</v>
          </cell>
          <cell r="R228" t="str">
            <v>7,7</v>
          </cell>
          <cell r="S228">
            <v>19</v>
          </cell>
          <cell r="T228" t="str">
            <v>11,3</v>
          </cell>
          <cell r="U228">
            <v>4</v>
          </cell>
          <cell r="V228">
            <v>85</v>
          </cell>
          <cell r="W228">
            <v>1</v>
          </cell>
          <cell r="X228">
            <v>203</v>
          </cell>
          <cell r="Y228">
            <v>95</v>
          </cell>
          <cell r="Z228" t="str">
            <v>56,5</v>
          </cell>
          <cell r="AA228">
            <v>13</v>
          </cell>
          <cell r="AB228">
            <v>35</v>
          </cell>
          <cell r="AC228">
            <v>50</v>
          </cell>
          <cell r="AD228">
            <v>28</v>
          </cell>
          <cell r="AE228">
            <v>22</v>
          </cell>
          <cell r="AF228">
            <v>14</v>
          </cell>
          <cell r="AG228" t="str">
            <v>3,2</v>
          </cell>
          <cell r="AH228">
            <v>84</v>
          </cell>
          <cell r="AI228">
            <v>69</v>
          </cell>
          <cell r="AJ228" t="str">
            <v>82,1</v>
          </cell>
          <cell r="AK228">
            <v>64</v>
          </cell>
          <cell r="AL228" t="str">
            <v>76,2</v>
          </cell>
          <cell r="AM228">
            <v>13</v>
          </cell>
          <cell r="AN228" t="str">
            <v>18,8</v>
          </cell>
          <cell r="AO228" t="str">
            <v>0,56</v>
          </cell>
          <cell r="AP228">
            <v>150</v>
          </cell>
          <cell r="AQ228">
            <v>48</v>
          </cell>
          <cell r="AR228" t="str">
            <v xml:space="preserve"> </v>
          </cell>
        </row>
        <row r="229">
          <cell r="A229">
            <v>2012</v>
          </cell>
          <cell r="B229" t="str">
            <v>RAM DE BOUGUENAIS</v>
          </cell>
          <cell r="C229">
            <v>201001065</v>
          </cell>
          <cell r="D229" t="str">
            <v>Anne MONNIER</v>
          </cell>
          <cell r="E229" t="str">
            <v>02 51 83 45 17</v>
          </cell>
          <cell r="F229">
            <v>850</v>
          </cell>
          <cell r="G229">
            <v>269</v>
          </cell>
          <cell r="H229">
            <v>111</v>
          </cell>
          <cell r="I229">
            <v>302</v>
          </cell>
          <cell r="J229">
            <v>279</v>
          </cell>
          <cell r="K229">
            <v>817</v>
          </cell>
          <cell r="L229">
            <v>249</v>
          </cell>
          <cell r="M229">
            <v>300</v>
          </cell>
          <cell r="N229">
            <v>268</v>
          </cell>
          <cell r="O229">
            <v>495</v>
          </cell>
          <cell r="P229" t="str">
            <v>58,2</v>
          </cell>
          <cell r="Q229">
            <v>193</v>
          </cell>
          <cell r="R229" t="str">
            <v>22,7</v>
          </cell>
          <cell r="S229">
            <v>74</v>
          </cell>
          <cell r="T229" t="str">
            <v>8,7</v>
          </cell>
          <cell r="U229">
            <v>6</v>
          </cell>
          <cell r="V229">
            <v>308</v>
          </cell>
          <cell r="W229">
            <v>0</v>
          </cell>
          <cell r="X229">
            <v>426</v>
          </cell>
          <cell r="Y229">
            <v>336</v>
          </cell>
          <cell r="Z229" t="str">
            <v>39,5</v>
          </cell>
          <cell r="AA229">
            <v>91</v>
          </cell>
          <cell r="AB229">
            <v>142</v>
          </cell>
          <cell r="AC229">
            <v>113</v>
          </cell>
          <cell r="AD229">
            <v>45</v>
          </cell>
          <cell r="AE229">
            <v>40</v>
          </cell>
          <cell r="AF229">
            <v>34</v>
          </cell>
          <cell r="AG229" t="str">
            <v>3,2</v>
          </cell>
          <cell r="AH229">
            <v>234</v>
          </cell>
          <cell r="AI229">
            <v>153</v>
          </cell>
          <cell r="AJ229" t="str">
            <v>65,4</v>
          </cell>
          <cell r="AK229">
            <v>135</v>
          </cell>
          <cell r="AL229" t="str">
            <v>57,7</v>
          </cell>
          <cell r="AM229">
            <v>37</v>
          </cell>
          <cell r="AN229" t="str">
            <v>24,2</v>
          </cell>
          <cell r="AO229" t="str">
            <v>0,9</v>
          </cell>
          <cell r="AP229">
            <v>260</v>
          </cell>
          <cell r="AQ229">
            <v>116</v>
          </cell>
          <cell r="AR229" t="str">
            <v xml:space="preserve"> </v>
          </cell>
        </row>
        <row r="230">
          <cell r="A230">
            <v>2012</v>
          </cell>
          <cell r="B230" t="str">
            <v>RAM DE CARQUEFOU</v>
          </cell>
          <cell r="C230">
            <v>200200641</v>
          </cell>
          <cell r="D230" t="str">
            <v>Jacques MALLARD</v>
          </cell>
          <cell r="E230" t="str">
            <v>02 51 83 33 87</v>
          </cell>
          <cell r="F230">
            <v>545</v>
          </cell>
          <cell r="G230">
            <v>171</v>
          </cell>
          <cell r="H230">
            <v>65</v>
          </cell>
          <cell r="I230">
            <v>184</v>
          </cell>
          <cell r="J230">
            <v>190</v>
          </cell>
          <cell r="K230">
            <v>579</v>
          </cell>
          <cell r="L230">
            <v>188</v>
          </cell>
          <cell r="M230">
            <v>188</v>
          </cell>
          <cell r="N230">
            <v>203</v>
          </cell>
          <cell r="O230">
            <v>357</v>
          </cell>
          <cell r="P230" t="str">
            <v>65,5</v>
          </cell>
          <cell r="Q230">
            <v>44</v>
          </cell>
          <cell r="R230" t="str">
            <v>8,1</v>
          </cell>
          <cell r="S230">
            <v>51</v>
          </cell>
          <cell r="T230" t="str">
            <v>9,4</v>
          </cell>
          <cell r="U230">
            <v>13</v>
          </cell>
          <cell r="V230">
            <v>233</v>
          </cell>
          <cell r="W230">
            <v>0</v>
          </cell>
          <cell r="X230">
            <v>388</v>
          </cell>
          <cell r="Y230">
            <v>282</v>
          </cell>
          <cell r="Z230" t="str">
            <v>51,7</v>
          </cell>
          <cell r="AA230">
            <v>74</v>
          </cell>
          <cell r="AB230">
            <v>99</v>
          </cell>
          <cell r="AC230">
            <v>95</v>
          </cell>
          <cell r="AD230">
            <v>32</v>
          </cell>
          <cell r="AE230">
            <v>23</v>
          </cell>
          <cell r="AF230">
            <v>19</v>
          </cell>
          <cell r="AG230" t="str">
            <v>3,0</v>
          </cell>
          <cell r="AH230">
            <v>176</v>
          </cell>
          <cell r="AI230">
            <v>149</v>
          </cell>
          <cell r="AJ230" t="str">
            <v>84,7</v>
          </cell>
          <cell r="AK230">
            <v>130</v>
          </cell>
          <cell r="AL230" t="str">
            <v>73,9</v>
          </cell>
          <cell r="AM230">
            <v>22</v>
          </cell>
          <cell r="AN230" t="str">
            <v>14,8</v>
          </cell>
          <cell r="AO230" t="str">
            <v>1,4</v>
          </cell>
          <cell r="AP230">
            <v>126</v>
          </cell>
          <cell r="AQ230">
            <v>88</v>
          </cell>
          <cell r="AR230" t="str">
            <v xml:space="preserve"> </v>
          </cell>
        </row>
        <row r="231">
          <cell r="A231">
            <v>2012</v>
          </cell>
          <cell r="B231" t="str">
            <v>RAM DE CLISSON</v>
          </cell>
          <cell r="C231">
            <v>200200676</v>
          </cell>
          <cell r="D231" t="str">
            <v>Carole BELLEC-LEGRAND</v>
          </cell>
          <cell r="E231" t="str">
            <v>02 72 64 46 06</v>
          </cell>
          <cell r="F231">
            <v>622</v>
          </cell>
          <cell r="G231">
            <v>183</v>
          </cell>
          <cell r="H231">
            <v>80</v>
          </cell>
          <cell r="I231">
            <v>211</v>
          </cell>
          <cell r="J231">
            <v>228</v>
          </cell>
          <cell r="K231">
            <v>674</v>
          </cell>
          <cell r="L231">
            <v>209</v>
          </cell>
          <cell r="M231">
            <v>216</v>
          </cell>
          <cell r="N231">
            <v>249</v>
          </cell>
          <cell r="O231">
            <v>433</v>
          </cell>
          <cell r="P231" t="str">
            <v>69,6</v>
          </cell>
          <cell r="Q231">
            <v>37</v>
          </cell>
          <cell r="R231" t="str">
            <v>5,9</v>
          </cell>
          <cell r="S231">
            <v>63</v>
          </cell>
          <cell r="T231" t="str">
            <v>10,1</v>
          </cell>
          <cell r="U231">
            <v>13</v>
          </cell>
          <cell r="V231">
            <v>328</v>
          </cell>
          <cell r="W231">
            <v>4</v>
          </cell>
          <cell r="X231">
            <v>571</v>
          </cell>
          <cell r="Y231">
            <v>384</v>
          </cell>
          <cell r="Z231" t="str">
            <v>61,7</v>
          </cell>
          <cell r="AA231">
            <v>83</v>
          </cell>
          <cell r="AB231">
            <v>148</v>
          </cell>
          <cell r="AC231">
            <v>150</v>
          </cell>
          <cell r="AD231">
            <v>81</v>
          </cell>
          <cell r="AE231">
            <v>64</v>
          </cell>
          <cell r="AF231">
            <v>53</v>
          </cell>
          <cell r="AG231" t="str">
            <v>3,3</v>
          </cell>
          <cell r="AH231">
            <v>231</v>
          </cell>
          <cell r="AI231">
            <v>198</v>
          </cell>
          <cell r="AJ231" t="str">
            <v>85,7</v>
          </cell>
          <cell r="AK231">
            <v>174</v>
          </cell>
          <cell r="AL231" t="str">
            <v>75,3</v>
          </cell>
          <cell r="AM231">
            <v>36</v>
          </cell>
          <cell r="AN231" t="str">
            <v>18,2</v>
          </cell>
          <cell r="AO231" t="str">
            <v>1,6</v>
          </cell>
          <cell r="AP231">
            <v>144</v>
          </cell>
          <cell r="AQ231">
            <v>136</v>
          </cell>
          <cell r="AR231" t="str">
            <v xml:space="preserve"> </v>
          </cell>
        </row>
        <row r="232">
          <cell r="A232">
            <v>2012</v>
          </cell>
          <cell r="B232" t="str">
            <v>RAM DE COUERON</v>
          </cell>
          <cell r="C232">
            <v>200200643</v>
          </cell>
          <cell r="D232" t="str">
            <v>Aurélie MONFORT</v>
          </cell>
          <cell r="E232" t="str">
            <v>02 72 64 46 32</v>
          </cell>
          <cell r="F232">
            <v>773</v>
          </cell>
          <cell r="G232">
            <v>267</v>
          </cell>
          <cell r="H232">
            <v>106</v>
          </cell>
          <cell r="I232">
            <v>257</v>
          </cell>
          <cell r="J232">
            <v>249</v>
          </cell>
          <cell r="K232">
            <v>744</v>
          </cell>
          <cell r="L232">
            <v>238</v>
          </cell>
          <cell r="M232">
            <v>265</v>
          </cell>
          <cell r="N232">
            <v>241</v>
          </cell>
          <cell r="O232">
            <v>503</v>
          </cell>
          <cell r="P232" t="str">
            <v>65,1</v>
          </cell>
          <cell r="Q232">
            <v>109</v>
          </cell>
          <cell r="R232" t="str">
            <v>14,1</v>
          </cell>
          <cell r="S232">
            <v>79</v>
          </cell>
          <cell r="T232" t="str">
            <v>10,2</v>
          </cell>
          <cell r="U232">
            <v>6</v>
          </cell>
          <cell r="V232">
            <v>337</v>
          </cell>
          <cell r="W232">
            <v>0</v>
          </cell>
          <cell r="X232">
            <v>491</v>
          </cell>
          <cell r="Y232">
            <v>365</v>
          </cell>
          <cell r="Z232" t="str">
            <v>47,2</v>
          </cell>
          <cell r="AA232">
            <v>92</v>
          </cell>
          <cell r="AB232">
            <v>148</v>
          </cell>
          <cell r="AC232">
            <v>130</v>
          </cell>
          <cell r="AD232">
            <v>61</v>
          </cell>
          <cell r="AE232">
            <v>61</v>
          </cell>
          <cell r="AF232">
            <v>49</v>
          </cell>
          <cell r="AG232" t="str">
            <v>3,2</v>
          </cell>
          <cell r="AH232">
            <v>246</v>
          </cell>
          <cell r="AI232">
            <v>175</v>
          </cell>
          <cell r="AJ232" t="str">
            <v>71,1</v>
          </cell>
          <cell r="AK232">
            <v>152</v>
          </cell>
          <cell r="AL232" t="str">
            <v>61,8</v>
          </cell>
          <cell r="AM232">
            <v>38</v>
          </cell>
          <cell r="AN232" t="str">
            <v>21,7</v>
          </cell>
          <cell r="AO232" t="str">
            <v>1,6</v>
          </cell>
          <cell r="AP232">
            <v>154</v>
          </cell>
          <cell r="AQ232">
            <v>102</v>
          </cell>
          <cell r="AR232" t="str">
            <v xml:space="preserve"> </v>
          </cell>
        </row>
        <row r="233">
          <cell r="A233">
            <v>2012</v>
          </cell>
          <cell r="B233" t="str">
            <v>RAM DE DONGES</v>
          </cell>
          <cell r="C233">
            <v>200300052</v>
          </cell>
          <cell r="D233" t="str">
            <v>Jacques MALLARD</v>
          </cell>
          <cell r="E233" t="str">
            <v>02 51 83 33 87</v>
          </cell>
          <cell r="F233">
            <v>306</v>
          </cell>
          <cell r="G233">
            <v>106</v>
          </cell>
          <cell r="H233">
            <v>41</v>
          </cell>
          <cell r="I233">
            <v>106</v>
          </cell>
          <cell r="J233">
            <v>94</v>
          </cell>
          <cell r="K233">
            <v>311</v>
          </cell>
          <cell r="L233">
            <v>97</v>
          </cell>
          <cell r="M233">
            <v>107</v>
          </cell>
          <cell r="N233">
            <v>107</v>
          </cell>
          <cell r="O233">
            <v>178</v>
          </cell>
          <cell r="P233" t="str">
            <v>58,2</v>
          </cell>
          <cell r="Q233">
            <v>45</v>
          </cell>
          <cell r="R233" t="str">
            <v>14,7</v>
          </cell>
          <cell r="S233">
            <v>46</v>
          </cell>
          <cell r="T233" t="str">
            <v>15,0</v>
          </cell>
          <cell r="U233">
            <v>0</v>
          </cell>
          <cell r="V233">
            <v>107</v>
          </cell>
          <cell r="W233">
            <v>0</v>
          </cell>
          <cell r="X233">
            <v>201</v>
          </cell>
          <cell r="Y233">
            <v>118</v>
          </cell>
          <cell r="Z233" t="str">
            <v>38,6</v>
          </cell>
          <cell r="AA233">
            <v>29</v>
          </cell>
          <cell r="AB233">
            <v>48</v>
          </cell>
          <cell r="AC233">
            <v>41</v>
          </cell>
          <cell r="AD233">
            <v>22</v>
          </cell>
          <cell r="AE233">
            <v>22</v>
          </cell>
          <cell r="AF233">
            <v>21</v>
          </cell>
          <cell r="AG233" t="str">
            <v>3,3</v>
          </cell>
          <cell r="AH233">
            <v>83</v>
          </cell>
          <cell r="AI233">
            <v>72</v>
          </cell>
          <cell r="AJ233" t="str">
            <v>86,7</v>
          </cell>
          <cell r="AK233">
            <v>61</v>
          </cell>
          <cell r="AL233" t="str">
            <v>73,5</v>
          </cell>
          <cell r="AM233">
            <v>12</v>
          </cell>
          <cell r="AN233" t="str">
            <v>16,7</v>
          </cell>
          <cell r="AO233" t="str">
            <v>0,5</v>
          </cell>
          <cell r="AP233">
            <v>166</v>
          </cell>
          <cell r="AQ233">
            <v>41</v>
          </cell>
          <cell r="AR233" t="str">
            <v xml:space="preserve"> </v>
          </cell>
        </row>
        <row r="234">
          <cell r="A234">
            <v>2012</v>
          </cell>
          <cell r="B234" t="str">
            <v>RAM DE GRANDCHAMP DES FONTAINES</v>
          </cell>
          <cell r="C234">
            <v>200200645</v>
          </cell>
          <cell r="D234" t="str">
            <v>Cédric BERNIER</v>
          </cell>
          <cell r="E234" t="str">
            <v>02 51 83 45 19</v>
          </cell>
          <cell r="F234">
            <v>259</v>
          </cell>
          <cell r="G234">
            <v>73</v>
          </cell>
          <cell r="H234">
            <v>25</v>
          </cell>
          <cell r="I234">
            <v>93</v>
          </cell>
          <cell r="J234">
            <v>93</v>
          </cell>
          <cell r="K234">
            <v>253</v>
          </cell>
          <cell r="L234">
            <v>84</v>
          </cell>
          <cell r="M234">
            <v>66</v>
          </cell>
          <cell r="N234">
            <v>103</v>
          </cell>
          <cell r="O234">
            <v>187</v>
          </cell>
          <cell r="P234" t="str">
            <v>72,2</v>
          </cell>
          <cell r="Q234">
            <v>11</v>
          </cell>
          <cell r="R234" t="str">
            <v>4,2</v>
          </cell>
          <cell r="S234">
            <v>27</v>
          </cell>
          <cell r="T234" t="str">
            <v>10,4</v>
          </cell>
          <cell r="U234">
            <v>4</v>
          </cell>
          <cell r="V234">
            <v>139</v>
          </cell>
          <cell r="W234">
            <v>0</v>
          </cell>
          <cell r="X234">
            <v>175</v>
          </cell>
          <cell r="Y234">
            <v>160</v>
          </cell>
          <cell r="Z234" t="str">
            <v>61,8</v>
          </cell>
          <cell r="AA234">
            <v>41</v>
          </cell>
          <cell r="AB234">
            <v>53</v>
          </cell>
          <cell r="AC234">
            <v>65</v>
          </cell>
          <cell r="AD234">
            <v>25</v>
          </cell>
          <cell r="AE234">
            <v>13</v>
          </cell>
          <cell r="AF234">
            <v>15</v>
          </cell>
          <cell r="AG234" t="str">
            <v>3,5</v>
          </cell>
          <cell r="AH234">
            <v>69</v>
          </cell>
          <cell r="AI234">
            <v>57</v>
          </cell>
          <cell r="AJ234" t="str">
            <v>82,6</v>
          </cell>
          <cell r="AK234">
            <v>50</v>
          </cell>
          <cell r="AL234" t="str">
            <v>72,5</v>
          </cell>
          <cell r="AM234">
            <v>4</v>
          </cell>
          <cell r="AN234" t="str">
            <v>7,0</v>
          </cell>
          <cell r="AO234" t="str">
            <v>0,64</v>
          </cell>
          <cell r="AP234">
            <v>108</v>
          </cell>
          <cell r="AQ234">
            <v>37</v>
          </cell>
          <cell r="AR234" t="str">
            <v xml:space="preserve"> </v>
          </cell>
        </row>
        <row r="235">
          <cell r="A235">
            <v>2012</v>
          </cell>
          <cell r="B235" t="str">
            <v>RAM DE GUERANDE</v>
          </cell>
          <cell r="C235">
            <v>200200644</v>
          </cell>
          <cell r="D235" t="str">
            <v>Catherine CAILLAULT</v>
          </cell>
          <cell r="E235" t="str">
            <v>02 51 83 45 21</v>
          </cell>
          <cell r="F235">
            <v>445</v>
          </cell>
          <cell r="G235">
            <v>144</v>
          </cell>
          <cell r="H235">
            <v>61</v>
          </cell>
          <cell r="I235">
            <v>140</v>
          </cell>
          <cell r="J235">
            <v>161</v>
          </cell>
          <cell r="K235">
            <v>420</v>
          </cell>
          <cell r="L235">
            <v>134</v>
          </cell>
          <cell r="M235">
            <v>162</v>
          </cell>
          <cell r="N235">
            <v>124</v>
          </cell>
          <cell r="O235">
            <v>273</v>
          </cell>
          <cell r="P235" t="str">
            <v>61,3</v>
          </cell>
          <cell r="Q235">
            <v>48</v>
          </cell>
          <cell r="R235" t="str">
            <v>10,8</v>
          </cell>
          <cell r="S235">
            <v>54</v>
          </cell>
          <cell r="T235" t="str">
            <v>12,1</v>
          </cell>
          <cell r="U235">
            <v>4</v>
          </cell>
          <cell r="V235">
            <v>188</v>
          </cell>
          <cell r="W235">
            <v>0</v>
          </cell>
          <cell r="X235">
            <v>298</v>
          </cell>
          <cell r="Y235">
            <v>208</v>
          </cell>
          <cell r="Z235" t="str">
            <v>46,7</v>
          </cell>
          <cell r="AA235">
            <v>41</v>
          </cell>
          <cell r="AB235">
            <v>88</v>
          </cell>
          <cell r="AC235">
            <v>71</v>
          </cell>
          <cell r="AD235">
            <v>22</v>
          </cell>
          <cell r="AE235">
            <v>13</v>
          </cell>
          <cell r="AF235">
            <v>8</v>
          </cell>
          <cell r="AG235" t="str">
            <v>3,2</v>
          </cell>
          <cell r="AH235">
            <v>133</v>
          </cell>
          <cell r="AI235">
            <v>102</v>
          </cell>
          <cell r="AJ235" t="str">
            <v>76,7</v>
          </cell>
          <cell r="AK235">
            <v>93</v>
          </cell>
          <cell r="AL235" t="str">
            <v>69,9</v>
          </cell>
          <cell r="AM235">
            <v>19</v>
          </cell>
          <cell r="AN235" t="str">
            <v>18,6</v>
          </cell>
          <cell r="AO235" t="str">
            <v>0,94</v>
          </cell>
          <cell r="AP235">
            <v>141</v>
          </cell>
          <cell r="AQ235">
            <v>76</v>
          </cell>
          <cell r="AR235" t="str">
            <v xml:space="preserve"> </v>
          </cell>
        </row>
        <row r="236">
          <cell r="A236">
            <v>2012</v>
          </cell>
          <cell r="B236" t="str">
            <v>RAM DE LA BAULE</v>
          </cell>
          <cell r="C236">
            <v>200200647</v>
          </cell>
          <cell r="D236" t="str">
            <v>Catherine CAILLAULT</v>
          </cell>
          <cell r="E236" t="str">
            <v>02 51 83 45 21</v>
          </cell>
          <cell r="F236">
            <v>257</v>
          </cell>
          <cell r="G236">
            <v>80</v>
          </cell>
          <cell r="H236">
            <v>34</v>
          </cell>
          <cell r="I236">
            <v>85</v>
          </cell>
          <cell r="J236">
            <v>92</v>
          </cell>
          <cell r="K236">
            <v>245</v>
          </cell>
          <cell r="L236">
            <v>73</v>
          </cell>
          <cell r="M236">
            <v>87</v>
          </cell>
          <cell r="N236">
            <v>85</v>
          </cell>
          <cell r="O236">
            <v>165</v>
          </cell>
          <cell r="P236" t="str">
            <v>64,2</v>
          </cell>
          <cell r="Q236">
            <v>38</v>
          </cell>
          <cell r="R236" t="str">
            <v>14,8</v>
          </cell>
          <cell r="S236">
            <v>32</v>
          </cell>
          <cell r="T236" t="str">
            <v>12,5</v>
          </cell>
          <cell r="U236">
            <v>4</v>
          </cell>
          <cell r="V236">
            <v>88</v>
          </cell>
          <cell r="W236">
            <v>0</v>
          </cell>
          <cell r="X236">
            <v>116</v>
          </cell>
          <cell r="Y236">
            <v>102</v>
          </cell>
          <cell r="Z236" t="str">
            <v>39,7</v>
          </cell>
          <cell r="AA236">
            <v>22</v>
          </cell>
          <cell r="AB236">
            <v>43</v>
          </cell>
          <cell r="AC236">
            <v>33</v>
          </cell>
          <cell r="AD236">
            <v>14</v>
          </cell>
          <cell r="AE236">
            <v>13</v>
          </cell>
          <cell r="AF236">
            <v>5</v>
          </cell>
          <cell r="AG236" t="str">
            <v>3,0</v>
          </cell>
          <cell r="AH236">
            <v>78</v>
          </cell>
          <cell r="AI236">
            <v>44</v>
          </cell>
          <cell r="AJ236" t="str">
            <v>56,4</v>
          </cell>
          <cell r="AK236">
            <v>39</v>
          </cell>
          <cell r="AL236" t="str">
            <v>50,0</v>
          </cell>
          <cell r="AM236">
            <v>14</v>
          </cell>
          <cell r="AN236" t="str">
            <v>31,8</v>
          </cell>
          <cell r="AO236" t="str">
            <v>0,5</v>
          </cell>
          <cell r="AP236">
            <v>156</v>
          </cell>
          <cell r="AQ236">
            <v>24</v>
          </cell>
          <cell r="AR236" t="str">
            <v xml:space="preserve"> </v>
          </cell>
        </row>
        <row r="237">
          <cell r="A237">
            <v>2012</v>
          </cell>
          <cell r="B237" t="str">
            <v>RAM DE LA CHAPELLE SUR ERDRE</v>
          </cell>
          <cell r="C237">
            <v>200200648</v>
          </cell>
          <cell r="D237" t="str">
            <v>Jacques MALLARD</v>
          </cell>
          <cell r="E237" t="str">
            <v>02 51 83 33 87</v>
          </cell>
          <cell r="F237">
            <v>592</v>
          </cell>
          <cell r="G237">
            <v>173</v>
          </cell>
          <cell r="H237">
            <v>60</v>
          </cell>
          <cell r="I237">
            <v>212</v>
          </cell>
          <cell r="J237">
            <v>207</v>
          </cell>
          <cell r="K237">
            <v>595</v>
          </cell>
          <cell r="L237">
            <v>174</v>
          </cell>
          <cell r="M237">
            <v>207</v>
          </cell>
          <cell r="N237">
            <v>214</v>
          </cell>
          <cell r="O237">
            <v>410</v>
          </cell>
          <cell r="P237" t="str">
            <v>69,3</v>
          </cell>
          <cell r="Q237">
            <v>43</v>
          </cell>
          <cell r="R237" t="str">
            <v>7,3</v>
          </cell>
          <cell r="S237">
            <v>57</v>
          </cell>
          <cell r="T237" t="str">
            <v>9,6</v>
          </cell>
          <cell r="U237">
            <v>12</v>
          </cell>
          <cell r="V237">
            <v>270</v>
          </cell>
          <cell r="W237">
            <v>0</v>
          </cell>
          <cell r="X237">
            <v>448</v>
          </cell>
          <cell r="Y237">
            <v>309</v>
          </cell>
          <cell r="Z237" t="str">
            <v>52,2</v>
          </cell>
          <cell r="AA237">
            <v>61</v>
          </cell>
          <cell r="AB237">
            <v>131</v>
          </cell>
          <cell r="AC237">
            <v>118</v>
          </cell>
          <cell r="AD237">
            <v>39</v>
          </cell>
          <cell r="AE237">
            <v>36</v>
          </cell>
          <cell r="AF237">
            <v>23</v>
          </cell>
          <cell r="AG237" t="str">
            <v>3,2</v>
          </cell>
          <cell r="AH237">
            <v>177</v>
          </cell>
          <cell r="AI237">
            <v>155</v>
          </cell>
          <cell r="AJ237" t="str">
            <v>87,6</v>
          </cell>
          <cell r="AK237">
            <v>139</v>
          </cell>
          <cell r="AL237" t="str">
            <v>78,5</v>
          </cell>
          <cell r="AM237">
            <v>38</v>
          </cell>
          <cell r="AN237" t="str">
            <v>24,5</v>
          </cell>
          <cell r="AO237">
            <v>1</v>
          </cell>
          <cell r="AP237">
            <v>177</v>
          </cell>
          <cell r="AQ237">
            <v>97</v>
          </cell>
          <cell r="AR237" t="str">
            <v xml:space="preserve"> </v>
          </cell>
        </row>
        <row r="238">
          <cell r="A238">
            <v>2012</v>
          </cell>
          <cell r="B238" t="str">
            <v>RAM DE LA CHEVROLIERE</v>
          </cell>
          <cell r="C238">
            <v>200200649</v>
          </cell>
          <cell r="D238" t="str">
            <v>Pascale GOBIN</v>
          </cell>
          <cell r="E238" t="str">
            <v>02 51 83 45 12</v>
          </cell>
          <cell r="F238">
            <v>232</v>
          </cell>
          <cell r="G238">
            <v>76</v>
          </cell>
          <cell r="H238">
            <v>27</v>
          </cell>
          <cell r="I238">
            <v>77</v>
          </cell>
          <cell r="J238">
            <v>79</v>
          </cell>
          <cell r="K238">
            <v>197</v>
          </cell>
          <cell r="L238">
            <v>76</v>
          </cell>
          <cell r="M238">
            <v>60</v>
          </cell>
          <cell r="N238">
            <v>61</v>
          </cell>
          <cell r="O238">
            <v>159</v>
          </cell>
          <cell r="P238" t="str">
            <v>68,5</v>
          </cell>
          <cell r="Q238">
            <v>15</v>
          </cell>
          <cell r="R238" t="str">
            <v>6,5</v>
          </cell>
          <cell r="S238">
            <v>25</v>
          </cell>
          <cell r="T238" t="str">
            <v>10,8</v>
          </cell>
          <cell r="U238">
            <v>0</v>
          </cell>
          <cell r="V238">
            <v>133</v>
          </cell>
          <cell r="W238">
            <v>0</v>
          </cell>
          <cell r="X238">
            <v>164</v>
          </cell>
          <cell r="Y238">
            <v>151</v>
          </cell>
          <cell r="Z238" t="str">
            <v>65,1</v>
          </cell>
          <cell r="AA238">
            <v>42</v>
          </cell>
          <cell r="AB238">
            <v>53</v>
          </cell>
          <cell r="AC238">
            <v>63</v>
          </cell>
          <cell r="AD238">
            <v>28</v>
          </cell>
          <cell r="AE238">
            <v>10</v>
          </cell>
          <cell r="AF238">
            <v>13</v>
          </cell>
          <cell r="AG238" t="str">
            <v>2,8</v>
          </cell>
          <cell r="AH238">
            <v>76</v>
          </cell>
          <cell r="AI238">
            <v>66</v>
          </cell>
          <cell r="AJ238" t="str">
            <v>86,8</v>
          </cell>
          <cell r="AK238">
            <v>58</v>
          </cell>
          <cell r="AL238" t="str">
            <v>76,3</v>
          </cell>
          <cell r="AM238">
            <v>11</v>
          </cell>
          <cell r="AN238" t="str">
            <v>16,7</v>
          </cell>
          <cell r="AO238" t="str">
            <v>0,5</v>
          </cell>
          <cell r="AP238">
            <v>152</v>
          </cell>
          <cell r="AQ238">
            <v>39</v>
          </cell>
          <cell r="AR238" t="str">
            <v xml:space="preserve"> </v>
          </cell>
        </row>
        <row r="239">
          <cell r="A239">
            <v>2012</v>
          </cell>
          <cell r="B239" t="str">
            <v>RAM DE LA REGION DE BLAIN</v>
          </cell>
          <cell r="C239">
            <v>200400101</v>
          </cell>
          <cell r="D239" t="str">
            <v>Stéphane ROSE</v>
          </cell>
          <cell r="E239" t="str">
            <v>02 51 83 45 13</v>
          </cell>
          <cell r="F239">
            <v>699</v>
          </cell>
          <cell r="G239">
            <v>219</v>
          </cell>
          <cell r="H239">
            <v>79</v>
          </cell>
          <cell r="I239">
            <v>207</v>
          </cell>
          <cell r="J239">
            <v>273</v>
          </cell>
          <cell r="K239">
            <v>731</v>
          </cell>
          <cell r="L239">
            <v>242</v>
          </cell>
          <cell r="M239">
            <v>246</v>
          </cell>
          <cell r="N239">
            <v>243</v>
          </cell>
          <cell r="O239">
            <v>475</v>
          </cell>
          <cell r="P239" t="str">
            <v>68,0</v>
          </cell>
          <cell r="Q239">
            <v>65</v>
          </cell>
          <cell r="R239" t="str">
            <v>9,3</v>
          </cell>
          <cell r="S239">
            <v>74</v>
          </cell>
          <cell r="T239" t="str">
            <v>10,6</v>
          </cell>
          <cell r="U239">
            <v>2</v>
          </cell>
          <cell r="V239">
            <v>350</v>
          </cell>
          <cell r="W239">
            <v>0</v>
          </cell>
          <cell r="X239">
            <v>590</v>
          </cell>
          <cell r="Y239">
            <v>406</v>
          </cell>
          <cell r="Z239" t="str">
            <v>58,1</v>
          </cell>
          <cell r="AA239">
            <v>95</v>
          </cell>
          <cell r="AB239">
            <v>125</v>
          </cell>
          <cell r="AC239">
            <v>178</v>
          </cell>
          <cell r="AD239">
            <v>109</v>
          </cell>
          <cell r="AE239">
            <v>83</v>
          </cell>
          <cell r="AF239">
            <v>77</v>
          </cell>
          <cell r="AG239" t="str">
            <v>3,1</v>
          </cell>
          <cell r="AH239">
            <v>272</v>
          </cell>
          <cell r="AI239">
            <v>209</v>
          </cell>
          <cell r="AJ239" t="str">
            <v>76,8</v>
          </cell>
          <cell r="AK239">
            <v>189</v>
          </cell>
          <cell r="AL239" t="str">
            <v>69,5</v>
          </cell>
          <cell r="AM239">
            <v>39</v>
          </cell>
          <cell r="AN239" t="str">
            <v>18,7</v>
          </cell>
          <cell r="AO239" t="str">
            <v>1,2</v>
          </cell>
          <cell r="AP239">
            <v>227</v>
          </cell>
          <cell r="AQ239">
            <v>111</v>
          </cell>
          <cell r="AR239" t="str">
            <v xml:space="preserve"> </v>
          </cell>
        </row>
        <row r="240">
          <cell r="A240">
            <v>2012</v>
          </cell>
          <cell r="B240" t="str">
            <v>RAM DE LA TURBALLE</v>
          </cell>
          <cell r="C240">
            <v>200500128</v>
          </cell>
          <cell r="D240" t="str">
            <v>Catherine CAILLAULT</v>
          </cell>
          <cell r="E240" t="str">
            <v>02 51 83 45 21</v>
          </cell>
          <cell r="F240">
            <v>230</v>
          </cell>
          <cell r="G240">
            <v>60</v>
          </cell>
          <cell r="H240">
            <v>22</v>
          </cell>
          <cell r="I240">
            <v>67</v>
          </cell>
          <cell r="J240">
            <v>103</v>
          </cell>
          <cell r="K240">
            <v>262</v>
          </cell>
          <cell r="L240">
            <v>71</v>
          </cell>
          <cell r="M240">
            <v>103</v>
          </cell>
          <cell r="N240">
            <v>88</v>
          </cell>
          <cell r="O240">
            <v>151</v>
          </cell>
          <cell r="P240" t="str">
            <v>65,7</v>
          </cell>
          <cell r="Q240">
            <v>25</v>
          </cell>
          <cell r="R240" t="str">
            <v>10,9</v>
          </cell>
          <cell r="S240">
            <v>34</v>
          </cell>
          <cell r="T240" t="str">
            <v>14,8</v>
          </cell>
          <cell r="U240">
            <v>2</v>
          </cell>
          <cell r="V240">
            <v>94</v>
          </cell>
          <cell r="W240">
            <v>0</v>
          </cell>
          <cell r="X240">
            <v>146</v>
          </cell>
          <cell r="Y240">
            <v>108</v>
          </cell>
          <cell r="Z240" t="str">
            <v>47,0</v>
          </cell>
          <cell r="AA240">
            <v>24</v>
          </cell>
          <cell r="AB240">
            <v>35</v>
          </cell>
          <cell r="AC240">
            <v>47</v>
          </cell>
          <cell r="AD240">
            <v>18</v>
          </cell>
          <cell r="AE240">
            <v>20</v>
          </cell>
          <cell r="AF240">
            <v>10</v>
          </cell>
          <cell r="AG240" t="str">
            <v>3,7</v>
          </cell>
          <cell r="AH240">
            <v>61</v>
          </cell>
          <cell r="AI240">
            <v>46</v>
          </cell>
          <cell r="AJ240" t="str">
            <v>75,4</v>
          </cell>
          <cell r="AK240">
            <v>40</v>
          </cell>
          <cell r="AL240" t="str">
            <v>65,6</v>
          </cell>
          <cell r="AM240">
            <v>9</v>
          </cell>
          <cell r="AN240" t="str">
            <v>19,6</v>
          </cell>
          <cell r="AO240" t="str">
            <v>0,5</v>
          </cell>
          <cell r="AP240">
            <v>122</v>
          </cell>
          <cell r="AQ240">
            <v>34</v>
          </cell>
          <cell r="AR240" t="str">
            <v xml:space="preserve"> </v>
          </cell>
        </row>
        <row r="241">
          <cell r="A241">
            <v>2012</v>
          </cell>
          <cell r="B241" t="str">
            <v>RAM DE MESANGER / OUDON</v>
          </cell>
          <cell r="C241">
            <v>200400121</v>
          </cell>
          <cell r="D241" t="str">
            <v>Aline FOURNIER</v>
          </cell>
          <cell r="E241" t="str">
            <v>02 51 83 45 20</v>
          </cell>
          <cell r="F241">
            <v>371</v>
          </cell>
          <cell r="G241">
            <v>103</v>
          </cell>
          <cell r="H241">
            <v>43</v>
          </cell>
          <cell r="I241">
            <v>122</v>
          </cell>
          <cell r="J241">
            <v>146</v>
          </cell>
          <cell r="K241">
            <v>413</v>
          </cell>
          <cell r="L241">
            <v>128</v>
          </cell>
          <cell r="M241">
            <v>150</v>
          </cell>
          <cell r="N241">
            <v>135</v>
          </cell>
          <cell r="O241">
            <v>249</v>
          </cell>
          <cell r="P241" t="str">
            <v>67,1</v>
          </cell>
          <cell r="Q241">
            <v>22</v>
          </cell>
          <cell r="R241" t="str">
            <v>5,9</v>
          </cell>
          <cell r="S241">
            <v>42</v>
          </cell>
          <cell r="T241" t="str">
            <v>11,3</v>
          </cell>
          <cell r="U241">
            <v>2</v>
          </cell>
          <cell r="V241">
            <v>187</v>
          </cell>
          <cell r="W241">
            <v>0</v>
          </cell>
          <cell r="X241">
            <v>332</v>
          </cell>
          <cell r="Y241">
            <v>222</v>
          </cell>
          <cell r="Z241" t="str">
            <v>59,8</v>
          </cell>
          <cell r="AA241">
            <v>38</v>
          </cell>
          <cell r="AB241">
            <v>78</v>
          </cell>
          <cell r="AC241">
            <v>102</v>
          </cell>
          <cell r="AD241">
            <v>59</v>
          </cell>
          <cell r="AE241">
            <v>48</v>
          </cell>
          <cell r="AF241">
            <v>28</v>
          </cell>
          <cell r="AG241" t="str">
            <v>3,2</v>
          </cell>
          <cell r="AH241">
            <v>144</v>
          </cell>
          <cell r="AI241">
            <v>115</v>
          </cell>
          <cell r="AJ241" t="str">
            <v>79,9</v>
          </cell>
          <cell r="AK241">
            <v>104</v>
          </cell>
          <cell r="AL241" t="str">
            <v>72,2</v>
          </cell>
          <cell r="AM241">
            <v>20</v>
          </cell>
          <cell r="AN241" t="str">
            <v>17,4</v>
          </cell>
          <cell r="AO241" t="str">
            <v>0,71</v>
          </cell>
          <cell r="AP241">
            <v>203</v>
          </cell>
          <cell r="AQ241">
            <v>54</v>
          </cell>
          <cell r="AR241" t="str">
            <v xml:space="preserve"> </v>
          </cell>
        </row>
        <row r="242">
          <cell r="A242">
            <v>2012</v>
          </cell>
          <cell r="B242" t="str">
            <v>RAM DE NANTES</v>
          </cell>
          <cell r="C242" t="str">
            <v>.</v>
          </cell>
          <cell r="D242" t="str">
            <v>Isabelle GAUTIER</v>
          </cell>
          <cell r="E242" t="str">
            <v>02 51 83 45 16</v>
          </cell>
          <cell r="F242">
            <v>10377</v>
          </cell>
          <cell r="G242">
            <v>3511</v>
          </cell>
          <cell r="H242">
            <v>1616</v>
          </cell>
          <cell r="I242">
            <v>3383</v>
          </cell>
          <cell r="J242">
            <v>3483</v>
          </cell>
          <cell r="K242">
            <v>8867</v>
          </cell>
          <cell r="L242">
            <v>2929</v>
          </cell>
          <cell r="M242">
            <v>2967</v>
          </cell>
          <cell r="N242">
            <v>2971</v>
          </cell>
          <cell r="O242">
            <v>5176</v>
          </cell>
          <cell r="P242" t="str">
            <v>49,9</v>
          </cell>
          <cell r="Q242">
            <v>2877</v>
          </cell>
          <cell r="R242" t="str">
            <v>27,7</v>
          </cell>
          <cell r="S242">
            <v>931</v>
          </cell>
          <cell r="T242" t="str">
            <v>9,0</v>
          </cell>
          <cell r="U242">
            <v>349</v>
          </cell>
          <cell r="V242">
            <v>2376</v>
          </cell>
          <cell r="W242">
            <v>49</v>
          </cell>
          <cell r="X242">
            <v>3167</v>
          </cell>
          <cell r="Y242">
            <v>2948</v>
          </cell>
          <cell r="Z242" t="str">
            <v>28,4</v>
          </cell>
          <cell r="AA242">
            <v>613</v>
          </cell>
          <cell r="AB242">
            <v>1087</v>
          </cell>
          <cell r="AC242">
            <v>920</v>
          </cell>
          <cell r="AD242">
            <v>309</v>
          </cell>
          <cell r="AE242">
            <v>229</v>
          </cell>
          <cell r="AF242">
            <v>159</v>
          </cell>
          <cell r="AG242" t="str">
            <v>2,7</v>
          </cell>
          <cell r="AH242">
            <v>1681</v>
          </cell>
          <cell r="AI242">
            <v>1354</v>
          </cell>
          <cell r="AJ242" t="str">
            <v>80,5</v>
          </cell>
          <cell r="AK242">
            <v>1155</v>
          </cell>
          <cell r="AL242" t="str">
            <v>68,7</v>
          </cell>
          <cell r="AM242">
            <v>258</v>
          </cell>
          <cell r="AN242" t="str">
            <v>19,1</v>
          </cell>
          <cell r="AO242" t="str">
            <v>8,4</v>
          </cell>
          <cell r="AP242">
            <v>200</v>
          </cell>
          <cell r="AQ242">
            <v>794</v>
          </cell>
          <cell r="AR242" t="str">
            <v xml:space="preserve"> </v>
          </cell>
        </row>
        <row r="243">
          <cell r="A243">
            <v>2012</v>
          </cell>
          <cell r="B243" t="str">
            <v>RAM DE NORT SUR ERDRE</v>
          </cell>
          <cell r="C243">
            <v>200200659</v>
          </cell>
          <cell r="D243" t="str">
            <v>Cédric BERNIER</v>
          </cell>
          <cell r="E243" t="str">
            <v>02 51 83 45 19</v>
          </cell>
          <cell r="F243">
            <v>454</v>
          </cell>
          <cell r="G243">
            <v>136</v>
          </cell>
          <cell r="H243">
            <v>53</v>
          </cell>
          <cell r="I243">
            <v>147</v>
          </cell>
          <cell r="J243">
            <v>171</v>
          </cell>
          <cell r="K243">
            <v>486</v>
          </cell>
          <cell r="L243">
            <v>133</v>
          </cell>
          <cell r="M243">
            <v>168</v>
          </cell>
          <cell r="N243">
            <v>185</v>
          </cell>
          <cell r="O243">
            <v>320</v>
          </cell>
          <cell r="P243" t="str">
            <v>70,5</v>
          </cell>
          <cell r="Q243">
            <v>27</v>
          </cell>
          <cell r="R243" t="str">
            <v>5,9</v>
          </cell>
          <cell r="S243">
            <v>42</v>
          </cell>
          <cell r="T243" t="str">
            <v>9,3</v>
          </cell>
          <cell r="U243">
            <v>4</v>
          </cell>
          <cell r="V243">
            <v>250</v>
          </cell>
          <cell r="W243">
            <v>0</v>
          </cell>
          <cell r="X243">
            <v>443</v>
          </cell>
          <cell r="Y243">
            <v>276</v>
          </cell>
          <cell r="Z243" t="str">
            <v>60,8</v>
          </cell>
          <cell r="AA243">
            <v>48</v>
          </cell>
          <cell r="AB243">
            <v>109</v>
          </cell>
          <cell r="AC243">
            <v>120</v>
          </cell>
          <cell r="AD243">
            <v>58</v>
          </cell>
          <cell r="AE243">
            <v>50</v>
          </cell>
          <cell r="AF243">
            <v>42</v>
          </cell>
          <cell r="AG243" t="str">
            <v>3,3</v>
          </cell>
          <cell r="AH243">
            <v>175</v>
          </cell>
          <cell r="AI243">
            <v>151</v>
          </cell>
          <cell r="AJ243" t="str">
            <v>86,3</v>
          </cell>
          <cell r="AK243">
            <v>135</v>
          </cell>
          <cell r="AL243" t="str">
            <v>77,1</v>
          </cell>
          <cell r="AM243">
            <v>28</v>
          </cell>
          <cell r="AN243" t="str">
            <v>18,5</v>
          </cell>
          <cell r="AO243">
            <v>1</v>
          </cell>
          <cell r="AP243">
            <v>175</v>
          </cell>
          <cell r="AQ243">
            <v>95</v>
          </cell>
          <cell r="AR243" t="str">
            <v xml:space="preserve"> </v>
          </cell>
        </row>
        <row r="244">
          <cell r="A244">
            <v>2012</v>
          </cell>
          <cell r="B244" t="str">
            <v>RAM DE PONT ST MARTIN</v>
          </cell>
          <cell r="C244">
            <v>200200662</v>
          </cell>
          <cell r="D244" t="str">
            <v>Pascale GOBIN</v>
          </cell>
          <cell r="E244" t="str">
            <v>02 51 83 45 12</v>
          </cell>
          <cell r="F244">
            <v>185</v>
          </cell>
          <cell r="G244">
            <v>62</v>
          </cell>
          <cell r="H244">
            <v>27</v>
          </cell>
          <cell r="I244">
            <v>57</v>
          </cell>
          <cell r="J244">
            <v>66</v>
          </cell>
          <cell r="K244">
            <v>217</v>
          </cell>
          <cell r="L244">
            <v>69</v>
          </cell>
          <cell r="M244">
            <v>71</v>
          </cell>
          <cell r="N244">
            <v>77</v>
          </cell>
          <cell r="O244">
            <v>137</v>
          </cell>
          <cell r="P244" t="str">
            <v>74,1</v>
          </cell>
          <cell r="Q244">
            <v>10</v>
          </cell>
          <cell r="R244" t="str">
            <v>5,4</v>
          </cell>
          <cell r="S244">
            <v>21</v>
          </cell>
          <cell r="T244" t="str">
            <v>11,4</v>
          </cell>
          <cell r="U244">
            <v>2</v>
          </cell>
          <cell r="V244">
            <v>90</v>
          </cell>
          <cell r="W244">
            <v>0</v>
          </cell>
          <cell r="X244">
            <v>194</v>
          </cell>
          <cell r="Y244">
            <v>109</v>
          </cell>
          <cell r="Z244" t="str">
            <v>58,9</v>
          </cell>
          <cell r="AA244">
            <v>27</v>
          </cell>
          <cell r="AB244">
            <v>34</v>
          </cell>
          <cell r="AC244">
            <v>47</v>
          </cell>
          <cell r="AD244">
            <v>30</v>
          </cell>
          <cell r="AE244">
            <v>22</v>
          </cell>
          <cell r="AF244">
            <v>16</v>
          </cell>
          <cell r="AG244" t="str">
            <v>3,2</v>
          </cell>
          <cell r="AH244">
            <v>81</v>
          </cell>
          <cell r="AI244">
            <v>66</v>
          </cell>
          <cell r="AJ244" t="str">
            <v>81,5</v>
          </cell>
          <cell r="AK244">
            <v>60</v>
          </cell>
          <cell r="AL244" t="str">
            <v>74,1</v>
          </cell>
          <cell r="AM244">
            <v>11</v>
          </cell>
          <cell r="AN244" t="str">
            <v>16,7</v>
          </cell>
          <cell r="AO244" t="str">
            <v>0,86</v>
          </cell>
          <cell r="AP244">
            <v>94</v>
          </cell>
          <cell r="AQ244">
            <v>37</v>
          </cell>
          <cell r="AR244" t="str">
            <v xml:space="preserve"> </v>
          </cell>
        </row>
        <row r="245">
          <cell r="A245">
            <v>2012</v>
          </cell>
          <cell r="B245" t="str">
            <v>RAM DE PORNICHET</v>
          </cell>
          <cell r="C245">
            <v>200200664</v>
          </cell>
          <cell r="D245" t="str">
            <v>Jacques MALLARD</v>
          </cell>
          <cell r="E245" t="str">
            <v>02 51 83 33 87</v>
          </cell>
          <cell r="F245">
            <v>229</v>
          </cell>
          <cell r="G245">
            <v>82</v>
          </cell>
          <cell r="H245">
            <v>30</v>
          </cell>
          <cell r="I245">
            <v>81</v>
          </cell>
          <cell r="J245">
            <v>66</v>
          </cell>
          <cell r="K245">
            <v>240</v>
          </cell>
          <cell r="L245">
            <v>58</v>
          </cell>
          <cell r="M245">
            <v>93</v>
          </cell>
          <cell r="N245">
            <v>89</v>
          </cell>
          <cell r="O245">
            <v>141</v>
          </cell>
          <cell r="P245" t="str">
            <v>61,6</v>
          </cell>
          <cell r="Q245">
            <v>22</v>
          </cell>
          <cell r="R245" t="str">
            <v>9,6</v>
          </cell>
          <cell r="S245">
            <v>30</v>
          </cell>
          <cell r="T245" t="str">
            <v>13,1</v>
          </cell>
          <cell r="U245">
            <v>3</v>
          </cell>
          <cell r="V245">
            <v>69</v>
          </cell>
          <cell r="W245">
            <v>0</v>
          </cell>
          <cell r="X245">
            <v>148</v>
          </cell>
          <cell r="Y245">
            <v>78</v>
          </cell>
          <cell r="Z245" t="str">
            <v>34,1</v>
          </cell>
          <cell r="AA245">
            <v>22</v>
          </cell>
          <cell r="AB245">
            <v>33</v>
          </cell>
          <cell r="AC245">
            <v>24</v>
          </cell>
          <cell r="AD245">
            <v>11</v>
          </cell>
          <cell r="AE245">
            <v>13</v>
          </cell>
          <cell r="AF245">
            <v>9</v>
          </cell>
          <cell r="AG245" t="str">
            <v>3,3</v>
          </cell>
          <cell r="AH245">
            <v>66</v>
          </cell>
          <cell r="AI245">
            <v>51</v>
          </cell>
          <cell r="AJ245" t="str">
            <v>77,3</v>
          </cell>
          <cell r="AK245">
            <v>45</v>
          </cell>
          <cell r="AL245" t="str">
            <v>68,2</v>
          </cell>
          <cell r="AM245">
            <v>18</v>
          </cell>
          <cell r="AN245" t="str">
            <v>35,3</v>
          </cell>
          <cell r="AO245" t="str">
            <v>0,83</v>
          </cell>
          <cell r="AP245">
            <v>80</v>
          </cell>
          <cell r="AQ245">
            <v>34</v>
          </cell>
          <cell r="AR245" t="str">
            <v xml:space="preserve"> </v>
          </cell>
        </row>
        <row r="246">
          <cell r="A246">
            <v>2012</v>
          </cell>
          <cell r="B246" t="str">
            <v>RAM DE REZE</v>
          </cell>
          <cell r="C246">
            <v>200200665</v>
          </cell>
          <cell r="D246" t="str">
            <v>Jocelyne MOREAU</v>
          </cell>
          <cell r="E246" t="str">
            <v>02 51 83 45 15</v>
          </cell>
          <cell r="F246">
            <v>1496</v>
          </cell>
          <cell r="G246">
            <v>505</v>
          </cell>
          <cell r="H246">
            <v>250</v>
          </cell>
          <cell r="I246">
            <v>458</v>
          </cell>
          <cell r="J246">
            <v>533</v>
          </cell>
          <cell r="K246">
            <v>1340</v>
          </cell>
          <cell r="L246">
            <v>422</v>
          </cell>
          <cell r="M246">
            <v>457</v>
          </cell>
          <cell r="N246">
            <v>461</v>
          </cell>
          <cell r="O246">
            <v>856</v>
          </cell>
          <cell r="P246" t="str">
            <v>57,2</v>
          </cell>
          <cell r="Q246">
            <v>325</v>
          </cell>
          <cell r="R246" t="str">
            <v>21,7</v>
          </cell>
          <cell r="S246">
            <v>134</v>
          </cell>
          <cell r="T246" t="str">
            <v>9,0</v>
          </cell>
          <cell r="U246">
            <v>25</v>
          </cell>
          <cell r="V246">
            <v>556</v>
          </cell>
          <cell r="W246">
            <v>0</v>
          </cell>
          <cell r="X246">
            <v>865</v>
          </cell>
          <cell r="Y246">
            <v>638</v>
          </cell>
          <cell r="Z246" t="str">
            <v>42,6</v>
          </cell>
          <cell r="AA246">
            <v>149</v>
          </cell>
          <cell r="AB246">
            <v>217</v>
          </cell>
          <cell r="AC246">
            <v>257</v>
          </cell>
          <cell r="AD246">
            <v>98</v>
          </cell>
          <cell r="AE246">
            <v>76</v>
          </cell>
          <cell r="AF246">
            <v>47</v>
          </cell>
          <cell r="AG246" t="str">
            <v>3,1</v>
          </cell>
          <cell r="AH246">
            <v>417</v>
          </cell>
          <cell r="AI246">
            <v>326</v>
          </cell>
          <cell r="AJ246" t="str">
            <v>78,2</v>
          </cell>
          <cell r="AK246">
            <v>283</v>
          </cell>
          <cell r="AL246" t="str">
            <v>67,9</v>
          </cell>
          <cell r="AM246">
            <v>76</v>
          </cell>
          <cell r="AN246" t="str">
            <v>23,3</v>
          </cell>
          <cell r="AO246">
            <v>2</v>
          </cell>
          <cell r="AP246">
            <v>209</v>
          </cell>
          <cell r="AQ246">
            <v>211</v>
          </cell>
          <cell r="AR246" t="str">
            <v xml:space="preserve"> </v>
          </cell>
        </row>
        <row r="247">
          <cell r="A247">
            <v>2012</v>
          </cell>
          <cell r="B247" t="str">
            <v>RAM DE SAUTRON</v>
          </cell>
          <cell r="C247">
            <v>200702598</v>
          </cell>
          <cell r="D247" t="str">
            <v>Ghislaine HERY PIVAUT</v>
          </cell>
          <cell r="E247" t="str">
            <v>02 51 83 45 18</v>
          </cell>
          <cell r="F247">
            <v>153</v>
          </cell>
          <cell r="G247">
            <v>39</v>
          </cell>
          <cell r="H247">
            <v>12</v>
          </cell>
          <cell r="I247">
            <v>54</v>
          </cell>
          <cell r="J247">
            <v>60</v>
          </cell>
          <cell r="K247">
            <v>188</v>
          </cell>
          <cell r="L247">
            <v>52</v>
          </cell>
          <cell r="M247">
            <v>59</v>
          </cell>
          <cell r="N247">
            <v>77</v>
          </cell>
          <cell r="O247">
            <v>105</v>
          </cell>
          <cell r="P247" t="str">
            <v>68,6</v>
          </cell>
          <cell r="Q247">
            <v>13</v>
          </cell>
          <cell r="R247" t="str">
            <v>8,5</v>
          </cell>
          <cell r="S247">
            <v>17</v>
          </cell>
          <cell r="T247" t="str">
            <v>11,1</v>
          </cell>
          <cell r="U247">
            <v>5</v>
          </cell>
          <cell r="V247">
            <v>60</v>
          </cell>
          <cell r="W247">
            <v>0</v>
          </cell>
          <cell r="X247">
            <v>165</v>
          </cell>
          <cell r="Y247">
            <v>75</v>
          </cell>
          <cell r="Z247" t="str">
            <v>49,0</v>
          </cell>
          <cell r="AA247">
            <v>13</v>
          </cell>
          <cell r="AB247">
            <v>29</v>
          </cell>
          <cell r="AC247">
            <v>32</v>
          </cell>
          <cell r="AD247">
            <v>14</v>
          </cell>
          <cell r="AE247">
            <v>9</v>
          </cell>
          <cell r="AF247">
            <v>9</v>
          </cell>
          <cell r="AG247" t="str">
            <v>3,1</v>
          </cell>
          <cell r="AH247">
            <v>62</v>
          </cell>
          <cell r="AI247">
            <v>57</v>
          </cell>
          <cell r="AJ247" t="str">
            <v>91,9</v>
          </cell>
          <cell r="AK247">
            <v>53</v>
          </cell>
          <cell r="AL247" t="str">
            <v>85,5</v>
          </cell>
          <cell r="AM247">
            <v>18</v>
          </cell>
          <cell r="AN247" t="str">
            <v>31,6</v>
          </cell>
          <cell r="AO247" t="str">
            <v>0,6</v>
          </cell>
          <cell r="AP247">
            <v>103</v>
          </cell>
          <cell r="AQ247">
            <v>35</v>
          </cell>
          <cell r="AR247" t="str">
            <v xml:space="preserve"> </v>
          </cell>
        </row>
        <row r="248">
          <cell r="A248">
            <v>2012</v>
          </cell>
          <cell r="B248" t="str">
            <v>RAM DE ST-ANDRE DES EAUX</v>
          </cell>
          <cell r="C248">
            <v>201000775</v>
          </cell>
          <cell r="D248" t="str">
            <v>Jacques MALLARD</v>
          </cell>
          <cell r="E248" t="str">
            <v>02 51 83 33 87</v>
          </cell>
          <cell r="F248">
            <v>219</v>
          </cell>
          <cell r="G248">
            <v>79</v>
          </cell>
          <cell r="H248">
            <v>25</v>
          </cell>
          <cell r="I248">
            <v>70</v>
          </cell>
          <cell r="J248">
            <v>70</v>
          </cell>
          <cell r="K248">
            <v>231</v>
          </cell>
          <cell r="L248">
            <v>71</v>
          </cell>
          <cell r="M248">
            <v>78</v>
          </cell>
          <cell r="N248">
            <v>82</v>
          </cell>
          <cell r="O248">
            <v>155</v>
          </cell>
          <cell r="P248" t="str">
            <v>70,8</v>
          </cell>
          <cell r="Q248">
            <v>16</v>
          </cell>
          <cell r="R248" t="str">
            <v>7,3</v>
          </cell>
          <cell r="S248">
            <v>27</v>
          </cell>
          <cell r="T248" t="str">
            <v>12,3</v>
          </cell>
          <cell r="U248">
            <v>0</v>
          </cell>
          <cell r="V248">
            <v>110</v>
          </cell>
          <cell r="W248">
            <v>0</v>
          </cell>
          <cell r="X248">
            <v>165</v>
          </cell>
          <cell r="Y248">
            <v>126</v>
          </cell>
          <cell r="Z248" t="str">
            <v>57,5</v>
          </cell>
          <cell r="AA248">
            <v>37</v>
          </cell>
          <cell r="AB248">
            <v>49</v>
          </cell>
          <cell r="AC248">
            <v>48</v>
          </cell>
          <cell r="AD248">
            <v>19</v>
          </cell>
          <cell r="AE248">
            <v>17</v>
          </cell>
          <cell r="AF248">
            <v>8</v>
          </cell>
          <cell r="AG248" t="str">
            <v>3,0</v>
          </cell>
          <cell r="AH248">
            <v>66</v>
          </cell>
          <cell r="AI248">
            <v>61</v>
          </cell>
          <cell r="AJ248" t="str">
            <v>92,4</v>
          </cell>
          <cell r="AK248">
            <v>55</v>
          </cell>
          <cell r="AL248" t="str">
            <v>83,3</v>
          </cell>
          <cell r="AM248">
            <v>7</v>
          </cell>
          <cell r="AN248" t="str">
            <v>11,5</v>
          </cell>
          <cell r="AO248" t="str">
            <v>0,4</v>
          </cell>
          <cell r="AP248">
            <v>165</v>
          </cell>
          <cell r="AQ248">
            <v>45</v>
          </cell>
          <cell r="AR248" t="str">
            <v xml:space="preserve"> </v>
          </cell>
        </row>
        <row r="249">
          <cell r="A249">
            <v>2012</v>
          </cell>
          <cell r="B249" t="str">
            <v>RAM DE ST-MARS LA JAILLE</v>
          </cell>
          <cell r="C249">
            <v>201001147</v>
          </cell>
          <cell r="D249" t="str">
            <v>Aline FOURNIER</v>
          </cell>
          <cell r="E249" t="str">
            <v>02 51 83 45 20</v>
          </cell>
          <cell r="F249">
            <v>279</v>
          </cell>
          <cell r="G249">
            <v>93</v>
          </cell>
          <cell r="H249">
            <v>29</v>
          </cell>
          <cell r="I249">
            <v>102</v>
          </cell>
          <cell r="J249">
            <v>84</v>
          </cell>
          <cell r="K249">
            <v>265</v>
          </cell>
          <cell r="L249">
            <v>98</v>
          </cell>
          <cell r="M249">
            <v>82</v>
          </cell>
          <cell r="N249">
            <v>85</v>
          </cell>
          <cell r="O249">
            <v>171</v>
          </cell>
          <cell r="P249" t="str">
            <v>61,3</v>
          </cell>
          <cell r="Q249">
            <v>36</v>
          </cell>
          <cell r="R249" t="str">
            <v>12,9</v>
          </cell>
          <cell r="S249">
            <v>23</v>
          </cell>
          <cell r="T249" t="str">
            <v>8,2</v>
          </cell>
          <cell r="U249">
            <v>4</v>
          </cell>
          <cell r="V249">
            <v>141</v>
          </cell>
          <cell r="W249">
            <v>0</v>
          </cell>
          <cell r="X249">
            <v>240</v>
          </cell>
          <cell r="Y249">
            <v>171</v>
          </cell>
          <cell r="Z249" t="str">
            <v>61,3</v>
          </cell>
          <cell r="AA249">
            <v>41</v>
          </cell>
          <cell r="AB249">
            <v>67</v>
          </cell>
          <cell r="AC249">
            <v>63</v>
          </cell>
          <cell r="AD249">
            <v>38</v>
          </cell>
          <cell r="AE249">
            <v>41</v>
          </cell>
          <cell r="AF249">
            <v>20</v>
          </cell>
          <cell r="AG249" t="str">
            <v>3,6</v>
          </cell>
          <cell r="AH249">
            <v>90</v>
          </cell>
          <cell r="AI249">
            <v>79</v>
          </cell>
          <cell r="AJ249" t="str">
            <v>87,8</v>
          </cell>
          <cell r="AK249">
            <v>66</v>
          </cell>
          <cell r="AL249" t="str">
            <v>73,3</v>
          </cell>
          <cell r="AM249">
            <v>10</v>
          </cell>
          <cell r="AN249" t="str">
            <v>12,7</v>
          </cell>
          <cell r="AO249" t="str">
            <v>0,8</v>
          </cell>
          <cell r="AP249">
            <v>113</v>
          </cell>
          <cell r="AQ249">
            <v>36</v>
          </cell>
          <cell r="AR249" t="str">
            <v xml:space="preserve"> </v>
          </cell>
        </row>
        <row r="250">
          <cell r="A250">
            <v>2012</v>
          </cell>
          <cell r="B250" t="str">
            <v>RAM DE ST-NAZAIRE</v>
          </cell>
          <cell r="C250">
            <v>200200668</v>
          </cell>
          <cell r="D250" t="str">
            <v>Jacques MALLARD</v>
          </cell>
          <cell r="E250" t="str">
            <v>02 51 83 33 87</v>
          </cell>
          <cell r="F250">
            <v>2256</v>
          </cell>
          <cell r="G250">
            <v>732</v>
          </cell>
          <cell r="H250">
            <v>344</v>
          </cell>
          <cell r="I250">
            <v>755</v>
          </cell>
          <cell r="J250">
            <v>769</v>
          </cell>
          <cell r="K250">
            <v>2083</v>
          </cell>
          <cell r="L250">
            <v>663</v>
          </cell>
          <cell r="M250">
            <v>696</v>
          </cell>
          <cell r="N250">
            <v>724</v>
          </cell>
          <cell r="O250">
            <v>1087</v>
          </cell>
          <cell r="P250" t="str">
            <v>48,2</v>
          </cell>
          <cell r="Q250">
            <v>672</v>
          </cell>
          <cell r="R250" t="str">
            <v>29,8</v>
          </cell>
          <cell r="S250">
            <v>237</v>
          </cell>
          <cell r="T250" t="str">
            <v>10,5</v>
          </cell>
          <cell r="U250">
            <v>12</v>
          </cell>
          <cell r="V250">
            <v>531</v>
          </cell>
          <cell r="W250">
            <v>0</v>
          </cell>
          <cell r="X250">
            <v>842</v>
          </cell>
          <cell r="Y250">
            <v>592</v>
          </cell>
          <cell r="Z250" t="str">
            <v>26,2</v>
          </cell>
          <cell r="AA250">
            <v>121</v>
          </cell>
          <cell r="AB250">
            <v>250</v>
          </cell>
          <cell r="AC250">
            <v>227</v>
          </cell>
          <cell r="AD250">
            <v>97</v>
          </cell>
          <cell r="AE250">
            <v>69</v>
          </cell>
          <cell r="AF250">
            <v>74</v>
          </cell>
          <cell r="AG250" t="str">
            <v>2,8</v>
          </cell>
          <cell r="AH250">
            <v>499</v>
          </cell>
          <cell r="AI250">
            <v>360</v>
          </cell>
          <cell r="AJ250" t="str">
            <v>72,1</v>
          </cell>
          <cell r="AK250">
            <v>306</v>
          </cell>
          <cell r="AL250" t="str">
            <v>61,3</v>
          </cell>
          <cell r="AM250">
            <v>80</v>
          </cell>
          <cell r="AN250" t="str">
            <v>22,2</v>
          </cell>
          <cell r="AO250">
            <v>2</v>
          </cell>
          <cell r="AP250">
            <v>250</v>
          </cell>
          <cell r="AQ250">
            <v>233</v>
          </cell>
          <cell r="AR250" t="str">
            <v xml:space="preserve"> </v>
          </cell>
        </row>
        <row r="251">
          <cell r="A251">
            <v>2012</v>
          </cell>
          <cell r="B251" t="str">
            <v>RAM DE ST-PHILBERT DE GD LIEU</v>
          </cell>
          <cell r="C251">
            <v>200200670</v>
          </cell>
          <cell r="D251" t="str">
            <v>Pascale GOBIN</v>
          </cell>
          <cell r="E251" t="str">
            <v>02 51 83 45 12</v>
          </cell>
          <cell r="F251">
            <v>755</v>
          </cell>
          <cell r="G251">
            <v>240</v>
          </cell>
          <cell r="H251">
            <v>102</v>
          </cell>
          <cell r="I251">
            <v>253</v>
          </cell>
          <cell r="J251">
            <v>262</v>
          </cell>
          <cell r="K251">
            <v>745</v>
          </cell>
          <cell r="L251">
            <v>239</v>
          </cell>
          <cell r="M251">
            <v>245</v>
          </cell>
          <cell r="N251">
            <v>261</v>
          </cell>
          <cell r="O251">
            <v>505</v>
          </cell>
          <cell r="P251" t="str">
            <v>66,9</v>
          </cell>
          <cell r="Q251">
            <v>39</v>
          </cell>
          <cell r="R251" t="str">
            <v>5,2</v>
          </cell>
          <cell r="S251">
            <v>105</v>
          </cell>
          <cell r="T251" t="str">
            <v>13,9</v>
          </cell>
          <cell r="U251">
            <v>5</v>
          </cell>
          <cell r="V251">
            <v>362</v>
          </cell>
          <cell r="W251">
            <v>0</v>
          </cell>
          <cell r="X251">
            <v>626</v>
          </cell>
          <cell r="Y251">
            <v>422</v>
          </cell>
          <cell r="Z251" t="str">
            <v>55,9</v>
          </cell>
          <cell r="AA251">
            <v>94</v>
          </cell>
          <cell r="AB251">
            <v>154</v>
          </cell>
          <cell r="AC251">
            <v>167</v>
          </cell>
          <cell r="AD251">
            <v>95</v>
          </cell>
          <cell r="AE251">
            <v>63</v>
          </cell>
          <cell r="AF251">
            <v>57</v>
          </cell>
          <cell r="AG251" t="str">
            <v>3,2</v>
          </cell>
          <cell r="AH251">
            <v>271</v>
          </cell>
          <cell r="AI251">
            <v>222</v>
          </cell>
          <cell r="AJ251" t="str">
            <v>81,9</v>
          </cell>
          <cell r="AK251">
            <v>193</v>
          </cell>
          <cell r="AL251" t="str">
            <v>71,2</v>
          </cell>
          <cell r="AM251">
            <v>44</v>
          </cell>
          <cell r="AN251" t="str">
            <v>19,8</v>
          </cell>
          <cell r="AO251">
            <v>1</v>
          </cell>
          <cell r="AP251">
            <v>271</v>
          </cell>
          <cell r="AQ251">
            <v>139</v>
          </cell>
          <cell r="AR251" t="str">
            <v xml:space="preserve"> </v>
          </cell>
        </row>
        <row r="252">
          <cell r="A252">
            <v>2012</v>
          </cell>
          <cell r="B252" t="str">
            <v>RAM DE ST-SEBASTIEN SUR LOIRE</v>
          </cell>
          <cell r="C252">
            <v>200200677</v>
          </cell>
          <cell r="D252" t="str">
            <v>Jocelyne MOREAU</v>
          </cell>
          <cell r="E252" t="str">
            <v>02 51 83 45 15</v>
          </cell>
          <cell r="F252">
            <v>772</v>
          </cell>
          <cell r="G252">
            <v>238</v>
          </cell>
          <cell r="H252">
            <v>107</v>
          </cell>
          <cell r="I252">
            <v>251</v>
          </cell>
          <cell r="J252">
            <v>283</v>
          </cell>
          <cell r="K252">
            <v>790</v>
          </cell>
          <cell r="L252">
            <v>263</v>
          </cell>
          <cell r="M252">
            <v>241</v>
          </cell>
          <cell r="N252">
            <v>286</v>
          </cell>
          <cell r="O252">
            <v>498</v>
          </cell>
          <cell r="P252" t="str">
            <v>64,5</v>
          </cell>
          <cell r="Q252">
            <v>101</v>
          </cell>
          <cell r="R252" t="str">
            <v>13,1</v>
          </cell>
          <cell r="S252">
            <v>75</v>
          </cell>
          <cell r="T252" t="str">
            <v>9,7</v>
          </cell>
          <cell r="U252">
            <v>21</v>
          </cell>
          <cell r="V252">
            <v>350</v>
          </cell>
          <cell r="W252">
            <v>2</v>
          </cell>
          <cell r="X252">
            <v>550</v>
          </cell>
          <cell r="Y252">
            <v>407</v>
          </cell>
          <cell r="Z252" t="str">
            <v>52,7</v>
          </cell>
          <cell r="AA252">
            <v>87</v>
          </cell>
          <cell r="AB252">
            <v>138</v>
          </cell>
          <cell r="AC252">
            <v>149</v>
          </cell>
          <cell r="AD252">
            <v>61</v>
          </cell>
          <cell r="AE252">
            <v>31</v>
          </cell>
          <cell r="AF252">
            <v>41</v>
          </cell>
          <cell r="AG252" t="str">
            <v>3,1</v>
          </cell>
          <cell r="AH252">
            <v>271</v>
          </cell>
          <cell r="AI252">
            <v>196</v>
          </cell>
          <cell r="AJ252" t="str">
            <v>72,3</v>
          </cell>
          <cell r="AK252">
            <v>180</v>
          </cell>
          <cell r="AL252" t="str">
            <v>66,4</v>
          </cell>
          <cell r="AM252">
            <v>49</v>
          </cell>
          <cell r="AN252" t="str">
            <v>25,0</v>
          </cell>
          <cell r="AO252" t="str">
            <v>1,46</v>
          </cell>
          <cell r="AP252">
            <v>186</v>
          </cell>
          <cell r="AQ252">
            <v>118</v>
          </cell>
          <cell r="AR252" t="str">
            <v xml:space="preserve"> </v>
          </cell>
        </row>
        <row r="253">
          <cell r="A253">
            <v>2012</v>
          </cell>
          <cell r="B253" t="str">
            <v>RAM DE STE-LUCE SUR LOIRE</v>
          </cell>
          <cell r="C253">
            <v>200200678</v>
          </cell>
          <cell r="D253" t="str">
            <v>Jocelyne MOREAU</v>
          </cell>
          <cell r="E253" t="str">
            <v>02 51 83 45 15</v>
          </cell>
          <cell r="F253">
            <v>554</v>
          </cell>
          <cell r="G253">
            <v>186</v>
          </cell>
          <cell r="H253">
            <v>70</v>
          </cell>
          <cell r="I253">
            <v>174</v>
          </cell>
          <cell r="J253">
            <v>194</v>
          </cell>
          <cell r="K253">
            <v>478</v>
          </cell>
          <cell r="L253">
            <v>156</v>
          </cell>
          <cell r="M253">
            <v>156</v>
          </cell>
          <cell r="N253">
            <v>166</v>
          </cell>
          <cell r="O253">
            <v>387</v>
          </cell>
          <cell r="P253" t="str">
            <v>69,9</v>
          </cell>
          <cell r="Q253">
            <v>61</v>
          </cell>
          <cell r="R253" t="str">
            <v>11,0</v>
          </cell>
          <cell r="S253">
            <v>40</v>
          </cell>
          <cell r="T253" t="str">
            <v>7,2</v>
          </cell>
          <cell r="U253">
            <v>11</v>
          </cell>
          <cell r="V253">
            <v>286</v>
          </cell>
          <cell r="W253">
            <v>0</v>
          </cell>
          <cell r="X253">
            <v>405</v>
          </cell>
          <cell r="Y253">
            <v>334</v>
          </cell>
          <cell r="Z253" t="str">
            <v>60,3</v>
          </cell>
          <cell r="AA253">
            <v>88</v>
          </cell>
          <cell r="AB253">
            <v>117</v>
          </cell>
          <cell r="AC253">
            <v>121</v>
          </cell>
          <cell r="AD253">
            <v>44</v>
          </cell>
          <cell r="AE253">
            <v>33</v>
          </cell>
          <cell r="AF253">
            <v>25</v>
          </cell>
          <cell r="AG253" t="str">
            <v>3,2</v>
          </cell>
          <cell r="AH253">
            <v>150</v>
          </cell>
          <cell r="AI253">
            <v>138</v>
          </cell>
          <cell r="AJ253" t="str">
            <v>92,0</v>
          </cell>
          <cell r="AK253">
            <v>126</v>
          </cell>
          <cell r="AL253" t="str">
            <v>84,0</v>
          </cell>
          <cell r="AM253">
            <v>37</v>
          </cell>
          <cell r="AN253" t="str">
            <v>26,8</v>
          </cell>
          <cell r="AO253">
            <v>1</v>
          </cell>
          <cell r="AP253">
            <v>150</v>
          </cell>
          <cell r="AQ253">
            <v>67</v>
          </cell>
          <cell r="AR253" t="str">
            <v xml:space="preserve"> </v>
          </cell>
        </row>
        <row r="254">
          <cell r="A254">
            <v>2012</v>
          </cell>
          <cell r="B254" t="str">
            <v>RAM DE SUCE SUR ERDRE</v>
          </cell>
          <cell r="C254">
            <v>200200671</v>
          </cell>
          <cell r="D254" t="str">
            <v>Cédric BERNIER</v>
          </cell>
          <cell r="E254" t="str">
            <v>02 51 83 45 19</v>
          </cell>
          <cell r="F254">
            <v>187</v>
          </cell>
          <cell r="G254">
            <v>54</v>
          </cell>
          <cell r="H254">
            <v>17</v>
          </cell>
          <cell r="I254">
            <v>57</v>
          </cell>
          <cell r="J254">
            <v>76</v>
          </cell>
          <cell r="K254">
            <v>193</v>
          </cell>
          <cell r="L254">
            <v>59</v>
          </cell>
          <cell r="M254">
            <v>57</v>
          </cell>
          <cell r="N254">
            <v>77</v>
          </cell>
          <cell r="O254">
            <v>129</v>
          </cell>
          <cell r="P254" t="str">
            <v>69,0</v>
          </cell>
          <cell r="Q254">
            <v>10</v>
          </cell>
          <cell r="R254" t="str">
            <v>5,3</v>
          </cell>
          <cell r="S254">
            <v>19</v>
          </cell>
          <cell r="T254" t="str">
            <v>10,2</v>
          </cell>
          <cell r="U254">
            <v>2</v>
          </cell>
          <cell r="V254">
            <v>87</v>
          </cell>
          <cell r="W254">
            <v>0</v>
          </cell>
          <cell r="X254">
            <v>143</v>
          </cell>
          <cell r="Y254">
            <v>95</v>
          </cell>
          <cell r="Z254" t="str">
            <v>50,8</v>
          </cell>
          <cell r="AA254">
            <v>17</v>
          </cell>
          <cell r="AB254">
            <v>29</v>
          </cell>
          <cell r="AC254">
            <v>51</v>
          </cell>
          <cell r="AD254">
            <v>16</v>
          </cell>
          <cell r="AE254">
            <v>10</v>
          </cell>
          <cell r="AF254">
            <v>11</v>
          </cell>
          <cell r="AG254" t="str">
            <v>3,4</v>
          </cell>
          <cell r="AH254">
            <v>55</v>
          </cell>
          <cell r="AI254">
            <v>45</v>
          </cell>
          <cell r="AJ254" t="str">
            <v>81,8</v>
          </cell>
          <cell r="AK254">
            <v>42</v>
          </cell>
          <cell r="AL254" t="str">
            <v>76,4</v>
          </cell>
          <cell r="AM254">
            <v>12</v>
          </cell>
          <cell r="AN254" t="str">
            <v>26,7</v>
          </cell>
          <cell r="AO254" t="str">
            <v>0,64</v>
          </cell>
          <cell r="AP254">
            <v>86</v>
          </cell>
          <cell r="AQ254">
            <v>33</v>
          </cell>
          <cell r="AR254" t="str">
            <v xml:space="preserve"> </v>
          </cell>
        </row>
        <row r="255">
          <cell r="A255">
            <v>2012</v>
          </cell>
          <cell r="B255" t="str">
            <v>RAM DE TREILLIERES</v>
          </cell>
          <cell r="C255">
            <v>200200679</v>
          </cell>
          <cell r="D255" t="str">
            <v>Cédric BERNIER</v>
          </cell>
          <cell r="E255" t="str">
            <v>02 51 83 45 19</v>
          </cell>
          <cell r="F255">
            <v>275</v>
          </cell>
          <cell r="G255">
            <v>76</v>
          </cell>
          <cell r="H255">
            <v>27</v>
          </cell>
          <cell r="I255">
            <v>98</v>
          </cell>
          <cell r="J255">
            <v>101</v>
          </cell>
          <cell r="K255">
            <v>302</v>
          </cell>
          <cell r="L255">
            <v>103</v>
          </cell>
          <cell r="M255">
            <v>93</v>
          </cell>
          <cell r="N255">
            <v>106</v>
          </cell>
          <cell r="O255">
            <v>203</v>
          </cell>
          <cell r="P255" t="str">
            <v>73,8</v>
          </cell>
          <cell r="Q255">
            <v>10</v>
          </cell>
          <cell r="R255" t="str">
            <v>3,6</v>
          </cell>
          <cell r="S255">
            <v>24</v>
          </cell>
          <cell r="T255" t="str">
            <v>8,7</v>
          </cell>
          <cell r="U255">
            <v>3</v>
          </cell>
          <cell r="V255">
            <v>153</v>
          </cell>
          <cell r="W255">
            <v>0</v>
          </cell>
          <cell r="X255">
            <v>236</v>
          </cell>
          <cell r="Y255">
            <v>179</v>
          </cell>
          <cell r="Z255" t="str">
            <v>65,1</v>
          </cell>
          <cell r="AA255">
            <v>39</v>
          </cell>
          <cell r="AB255">
            <v>77</v>
          </cell>
          <cell r="AC255">
            <v>64</v>
          </cell>
          <cell r="AD255">
            <v>35</v>
          </cell>
          <cell r="AE255">
            <v>16</v>
          </cell>
          <cell r="AF255">
            <v>19</v>
          </cell>
          <cell r="AG255" t="str">
            <v>3,2</v>
          </cell>
          <cell r="AH255">
            <v>92</v>
          </cell>
          <cell r="AI255">
            <v>80</v>
          </cell>
          <cell r="AJ255" t="str">
            <v>87,0</v>
          </cell>
          <cell r="AK255">
            <v>74</v>
          </cell>
          <cell r="AL255" t="str">
            <v>80,4</v>
          </cell>
          <cell r="AM255">
            <v>14</v>
          </cell>
          <cell r="AN255" t="str">
            <v>17,5</v>
          </cell>
          <cell r="AO255" t="str">
            <v>0,86</v>
          </cell>
          <cell r="AP255">
            <v>107</v>
          </cell>
          <cell r="AQ255">
            <v>45</v>
          </cell>
          <cell r="AR255" t="str">
            <v xml:space="preserve"> </v>
          </cell>
        </row>
        <row r="256">
          <cell r="A256">
            <v>2012</v>
          </cell>
          <cell r="B256" t="str">
            <v>RAM DE VERTOU</v>
          </cell>
          <cell r="C256">
            <v>200200683</v>
          </cell>
          <cell r="D256" t="str">
            <v>Isabelle GAUTIER</v>
          </cell>
          <cell r="E256" t="str">
            <v>02 51 83 45 16</v>
          </cell>
          <cell r="F256">
            <v>657</v>
          </cell>
          <cell r="G256">
            <v>201</v>
          </cell>
          <cell r="H256">
            <v>84</v>
          </cell>
          <cell r="I256">
            <v>234</v>
          </cell>
          <cell r="J256">
            <v>222</v>
          </cell>
          <cell r="K256">
            <v>666</v>
          </cell>
          <cell r="L256">
            <v>201</v>
          </cell>
          <cell r="M256">
            <v>223</v>
          </cell>
          <cell r="N256">
            <v>242</v>
          </cell>
          <cell r="O256">
            <v>447</v>
          </cell>
          <cell r="P256" t="str">
            <v>68,0</v>
          </cell>
          <cell r="Q256">
            <v>54</v>
          </cell>
          <cell r="R256" t="str">
            <v>8,2</v>
          </cell>
          <cell r="S256">
            <v>65</v>
          </cell>
          <cell r="T256" t="str">
            <v>9,9</v>
          </cell>
          <cell r="U256">
            <v>16</v>
          </cell>
          <cell r="V256">
            <v>316</v>
          </cell>
          <cell r="W256">
            <v>14</v>
          </cell>
          <cell r="X256">
            <v>560</v>
          </cell>
          <cell r="Y256">
            <v>363</v>
          </cell>
          <cell r="Z256" t="str">
            <v>55,3</v>
          </cell>
          <cell r="AA256">
            <v>73</v>
          </cell>
          <cell r="AB256">
            <v>149</v>
          </cell>
          <cell r="AC256">
            <v>138</v>
          </cell>
          <cell r="AD256">
            <v>61</v>
          </cell>
          <cell r="AE256">
            <v>55</v>
          </cell>
          <cell r="AF256">
            <v>35</v>
          </cell>
          <cell r="AG256" t="str">
            <v>3,7</v>
          </cell>
          <cell r="AH256">
            <v>214</v>
          </cell>
          <cell r="AI256">
            <v>176</v>
          </cell>
          <cell r="AJ256" t="str">
            <v>82,2</v>
          </cell>
          <cell r="AK256">
            <v>153</v>
          </cell>
          <cell r="AL256" t="str">
            <v>71,5</v>
          </cell>
          <cell r="AM256">
            <v>59</v>
          </cell>
          <cell r="AN256" t="str">
            <v>33,5</v>
          </cell>
          <cell r="AO256">
            <v>1</v>
          </cell>
          <cell r="AP256">
            <v>214</v>
          </cell>
          <cell r="AQ256">
            <v>95</v>
          </cell>
          <cell r="AR256" t="str">
            <v xml:space="preserve"> </v>
          </cell>
        </row>
        <row r="257">
          <cell r="A257">
            <v>2012</v>
          </cell>
          <cell r="B257" t="str">
            <v>RAM DE VIGNEUX DE BRETAGNE</v>
          </cell>
          <cell r="C257">
            <v>200600349</v>
          </cell>
          <cell r="D257" t="str">
            <v>Cédric BERNIER</v>
          </cell>
          <cell r="E257" t="str">
            <v>02 51 83 45 19</v>
          </cell>
          <cell r="F257">
            <v>565</v>
          </cell>
          <cell r="G257">
            <v>174</v>
          </cell>
          <cell r="H257">
            <v>72</v>
          </cell>
          <cell r="I257">
            <v>200</v>
          </cell>
          <cell r="J257">
            <v>191</v>
          </cell>
          <cell r="K257">
            <v>465</v>
          </cell>
          <cell r="L257">
            <v>151</v>
          </cell>
          <cell r="M257">
            <v>157</v>
          </cell>
          <cell r="N257">
            <v>157</v>
          </cell>
          <cell r="O257">
            <v>425</v>
          </cell>
          <cell r="P257" t="str">
            <v>75,2</v>
          </cell>
          <cell r="Q257">
            <v>31</v>
          </cell>
          <cell r="R257" t="str">
            <v>5,5</v>
          </cell>
          <cell r="S257">
            <v>50</v>
          </cell>
          <cell r="T257" t="str">
            <v>8,8</v>
          </cell>
          <cell r="U257">
            <v>4</v>
          </cell>
          <cell r="V257">
            <v>317</v>
          </cell>
          <cell r="W257">
            <v>0</v>
          </cell>
          <cell r="X257">
            <v>446</v>
          </cell>
          <cell r="Y257">
            <v>365</v>
          </cell>
          <cell r="Z257" t="str">
            <v>64,6</v>
          </cell>
          <cell r="AA257">
            <v>85</v>
          </cell>
          <cell r="AB257">
            <v>155</v>
          </cell>
          <cell r="AC257">
            <v>133</v>
          </cell>
          <cell r="AD257">
            <v>67</v>
          </cell>
          <cell r="AE257">
            <v>51</v>
          </cell>
          <cell r="AF257">
            <v>38</v>
          </cell>
          <cell r="AG257" t="str">
            <v>3,6</v>
          </cell>
          <cell r="AH257">
            <v>156</v>
          </cell>
          <cell r="AI257">
            <v>137</v>
          </cell>
          <cell r="AJ257" t="str">
            <v>87,8</v>
          </cell>
          <cell r="AK257">
            <v>125</v>
          </cell>
          <cell r="AL257" t="str">
            <v>80,1</v>
          </cell>
          <cell r="AM257">
            <v>23</v>
          </cell>
          <cell r="AN257" t="str">
            <v>16,8</v>
          </cell>
          <cell r="AO257">
            <v>1</v>
          </cell>
          <cell r="AP257">
            <v>156</v>
          </cell>
          <cell r="AQ257">
            <v>90</v>
          </cell>
          <cell r="AR257" t="str">
            <v xml:space="preserve"> </v>
          </cell>
        </row>
        <row r="258">
          <cell r="A258">
            <v>2012</v>
          </cell>
          <cell r="B258" t="str">
            <v>RAM DES SORINIERES</v>
          </cell>
          <cell r="C258">
            <v>201200242</v>
          </cell>
          <cell r="D258" t="str">
            <v>Pascale GOBIN</v>
          </cell>
          <cell r="E258" t="str">
            <v>02 51 83 45 12</v>
          </cell>
          <cell r="F258">
            <v>266</v>
          </cell>
          <cell r="G258">
            <v>84</v>
          </cell>
          <cell r="H258">
            <v>34</v>
          </cell>
          <cell r="I258">
            <v>92</v>
          </cell>
          <cell r="J258">
            <v>90</v>
          </cell>
          <cell r="K258">
            <v>282</v>
          </cell>
          <cell r="L258">
            <v>94</v>
          </cell>
          <cell r="M258">
            <v>82</v>
          </cell>
          <cell r="N258">
            <v>106</v>
          </cell>
          <cell r="O258">
            <v>189</v>
          </cell>
          <cell r="P258" t="str">
            <v>71,1</v>
          </cell>
          <cell r="Q258">
            <v>21</v>
          </cell>
          <cell r="R258" t="str">
            <v>7,9</v>
          </cell>
          <cell r="S258">
            <v>18</v>
          </cell>
          <cell r="T258" t="str">
            <v>6,8</v>
          </cell>
          <cell r="U258">
            <v>2</v>
          </cell>
          <cell r="V258">
            <v>146</v>
          </cell>
          <cell r="W258">
            <v>0</v>
          </cell>
          <cell r="X258">
            <v>297</v>
          </cell>
          <cell r="Y258">
            <v>170</v>
          </cell>
          <cell r="Z258" t="str">
            <v>63,9</v>
          </cell>
          <cell r="AA258">
            <v>40</v>
          </cell>
          <cell r="AB258">
            <v>67</v>
          </cell>
          <cell r="AC258">
            <v>69</v>
          </cell>
          <cell r="AD258">
            <v>32</v>
          </cell>
          <cell r="AE258">
            <v>24</v>
          </cell>
          <cell r="AF258">
            <v>20</v>
          </cell>
          <cell r="AG258" t="str">
            <v>3,3</v>
          </cell>
          <cell r="AH258">
            <v>123</v>
          </cell>
          <cell r="AI258">
            <v>98</v>
          </cell>
          <cell r="AJ258" t="str">
            <v>79,7</v>
          </cell>
          <cell r="AK258">
            <v>89</v>
          </cell>
          <cell r="AL258" t="str">
            <v>72,4</v>
          </cell>
          <cell r="AM258">
            <v>25</v>
          </cell>
          <cell r="AN258" t="str">
            <v>25,5</v>
          </cell>
          <cell r="AO258" t="str">
            <v>0,83</v>
          </cell>
          <cell r="AP258">
            <v>148</v>
          </cell>
          <cell r="AQ258">
            <v>54</v>
          </cell>
          <cell r="AR258" t="str">
            <v xml:space="preserve"> </v>
          </cell>
        </row>
        <row r="259">
          <cell r="A259">
            <v>2012</v>
          </cell>
          <cell r="B259" t="str">
            <v>RAM DU CROISIC</v>
          </cell>
          <cell r="C259">
            <v>200500129</v>
          </cell>
          <cell r="D259" t="str">
            <v>Catherine CAILLAULT</v>
          </cell>
          <cell r="E259" t="str">
            <v>02 51 83 45 21</v>
          </cell>
          <cell r="F259">
            <v>67</v>
          </cell>
          <cell r="G259">
            <v>19</v>
          </cell>
          <cell r="H259">
            <v>9</v>
          </cell>
          <cell r="I259">
            <v>22</v>
          </cell>
          <cell r="J259">
            <v>26</v>
          </cell>
          <cell r="K259">
            <v>66</v>
          </cell>
          <cell r="L259">
            <v>18</v>
          </cell>
          <cell r="M259">
            <v>25</v>
          </cell>
          <cell r="N259">
            <v>23</v>
          </cell>
          <cell r="O259">
            <v>39</v>
          </cell>
          <cell r="P259" t="str">
            <v>58,2</v>
          </cell>
          <cell r="Q259">
            <v>11</v>
          </cell>
          <cell r="R259" t="str">
            <v>16,4</v>
          </cell>
          <cell r="S259">
            <v>9</v>
          </cell>
          <cell r="T259" t="str">
            <v>13,4</v>
          </cell>
          <cell r="U259">
            <v>1</v>
          </cell>
          <cell r="V259">
            <v>34</v>
          </cell>
          <cell r="W259">
            <v>0</v>
          </cell>
          <cell r="X259">
            <v>54</v>
          </cell>
          <cell r="Y259">
            <v>37</v>
          </cell>
          <cell r="Z259" t="str">
            <v>55,2</v>
          </cell>
          <cell r="AA259">
            <v>5</v>
          </cell>
          <cell r="AB259">
            <v>14</v>
          </cell>
          <cell r="AC259">
            <v>17</v>
          </cell>
          <cell r="AD259">
            <v>6</v>
          </cell>
          <cell r="AE259">
            <v>4</v>
          </cell>
          <cell r="AF259">
            <v>2</v>
          </cell>
          <cell r="AG259" t="str">
            <v>3,9</v>
          </cell>
          <cell r="AH259">
            <v>17</v>
          </cell>
          <cell r="AI259">
            <v>16</v>
          </cell>
          <cell r="AJ259" t="str">
            <v>94,1</v>
          </cell>
          <cell r="AK259">
            <v>14</v>
          </cell>
          <cell r="AL259" t="str">
            <v>82,4</v>
          </cell>
          <cell r="AM259">
            <v>4</v>
          </cell>
          <cell r="AN259" t="str">
            <v>25,0</v>
          </cell>
          <cell r="AO259" t="str">
            <v>0,5</v>
          </cell>
          <cell r="AP259">
            <v>34</v>
          </cell>
          <cell r="AQ259">
            <v>12</v>
          </cell>
          <cell r="AR259" t="str">
            <v xml:space="preserve"> </v>
          </cell>
        </row>
        <row r="260">
          <cell r="A260">
            <v>2012</v>
          </cell>
          <cell r="B260" t="str">
            <v>RAM DU PELLERIN</v>
          </cell>
          <cell r="C260">
            <v>200200680</v>
          </cell>
          <cell r="D260" t="str">
            <v>Ghislaine HERY PIVAUT</v>
          </cell>
          <cell r="E260" t="str">
            <v>02 51 83 45 18</v>
          </cell>
          <cell r="F260">
            <v>477</v>
          </cell>
          <cell r="G260">
            <v>148</v>
          </cell>
          <cell r="H260">
            <v>50</v>
          </cell>
          <cell r="I260">
            <v>159</v>
          </cell>
          <cell r="J260">
            <v>170</v>
          </cell>
          <cell r="K260">
            <v>457</v>
          </cell>
          <cell r="L260">
            <v>147</v>
          </cell>
          <cell r="M260">
            <v>137</v>
          </cell>
          <cell r="N260">
            <v>173</v>
          </cell>
          <cell r="O260">
            <v>328</v>
          </cell>
          <cell r="P260" t="str">
            <v>68,8</v>
          </cell>
          <cell r="Q260">
            <v>39</v>
          </cell>
          <cell r="R260" t="str">
            <v>8,2</v>
          </cell>
          <cell r="S260">
            <v>50</v>
          </cell>
          <cell r="T260" t="str">
            <v>10,5</v>
          </cell>
          <cell r="U260">
            <v>3</v>
          </cell>
          <cell r="V260">
            <v>247</v>
          </cell>
          <cell r="W260">
            <v>0</v>
          </cell>
          <cell r="X260">
            <v>368</v>
          </cell>
          <cell r="Y260">
            <v>273</v>
          </cell>
          <cell r="Z260" t="str">
            <v>57,2</v>
          </cell>
          <cell r="AA260">
            <v>71</v>
          </cell>
          <cell r="AB260">
            <v>100</v>
          </cell>
          <cell r="AC260">
            <v>103</v>
          </cell>
          <cell r="AD260">
            <v>42</v>
          </cell>
          <cell r="AE260">
            <v>37</v>
          </cell>
          <cell r="AF260">
            <v>23</v>
          </cell>
          <cell r="AG260" t="str">
            <v>3,0</v>
          </cell>
          <cell r="AH260">
            <v>172</v>
          </cell>
          <cell r="AI260">
            <v>138</v>
          </cell>
          <cell r="AJ260" t="str">
            <v>80,2</v>
          </cell>
          <cell r="AK260">
            <v>123</v>
          </cell>
          <cell r="AL260" t="str">
            <v>71,5</v>
          </cell>
          <cell r="AM260">
            <v>25</v>
          </cell>
          <cell r="AN260" t="str">
            <v>18,1</v>
          </cell>
          <cell r="AO260" t="str">
            <v>0,86</v>
          </cell>
          <cell r="AP260">
            <v>200</v>
          </cell>
          <cell r="AQ260">
            <v>101</v>
          </cell>
          <cell r="AR260" t="str">
            <v xml:space="preserve"> </v>
          </cell>
        </row>
        <row r="261">
          <cell r="A261">
            <v>2012</v>
          </cell>
          <cell r="B261" t="str">
            <v>RAM DU POULIGUEN</v>
          </cell>
          <cell r="C261">
            <v>200901282</v>
          </cell>
          <cell r="D261" t="str">
            <v>Catherine CAILLAULT</v>
          </cell>
          <cell r="E261" t="str">
            <v>02 51 83 45 21</v>
          </cell>
          <cell r="F261">
            <v>139</v>
          </cell>
          <cell r="G261">
            <v>36</v>
          </cell>
          <cell r="H261">
            <v>15</v>
          </cell>
          <cell r="I261">
            <v>59</v>
          </cell>
          <cell r="J261">
            <v>44</v>
          </cell>
          <cell r="K261">
            <v>129</v>
          </cell>
          <cell r="L261">
            <v>41</v>
          </cell>
          <cell r="M261">
            <v>36</v>
          </cell>
          <cell r="N261">
            <v>52</v>
          </cell>
          <cell r="O261">
            <v>73</v>
          </cell>
          <cell r="P261" t="str">
            <v>52,5</v>
          </cell>
          <cell r="Q261">
            <v>26</v>
          </cell>
          <cell r="R261" t="str">
            <v>18,7</v>
          </cell>
          <cell r="S261">
            <v>23</v>
          </cell>
          <cell r="T261" t="str">
            <v>16,5</v>
          </cell>
          <cell r="U261">
            <v>3</v>
          </cell>
          <cell r="V261">
            <v>35</v>
          </cell>
          <cell r="W261">
            <v>0</v>
          </cell>
          <cell r="X261">
            <v>60</v>
          </cell>
          <cell r="Y261">
            <v>43</v>
          </cell>
          <cell r="Z261" t="str">
            <v>30,9</v>
          </cell>
          <cell r="AA261">
            <v>9</v>
          </cell>
          <cell r="AB261">
            <v>19</v>
          </cell>
          <cell r="AC261">
            <v>13</v>
          </cell>
          <cell r="AD261">
            <v>3</v>
          </cell>
          <cell r="AE261">
            <v>3</v>
          </cell>
          <cell r="AF261">
            <v>0</v>
          </cell>
          <cell r="AG261" t="str">
            <v>2,4</v>
          </cell>
          <cell r="AH261">
            <v>35</v>
          </cell>
          <cell r="AI261">
            <v>29</v>
          </cell>
          <cell r="AJ261" t="str">
            <v>82,9</v>
          </cell>
          <cell r="AK261">
            <v>25</v>
          </cell>
          <cell r="AL261" t="str">
            <v>71,4</v>
          </cell>
          <cell r="AM261">
            <v>10</v>
          </cell>
          <cell r="AN261" t="str">
            <v>34,5</v>
          </cell>
          <cell r="AO261" t="str">
            <v>0,5</v>
          </cell>
          <cell r="AP261">
            <v>70</v>
          </cell>
          <cell r="AQ261">
            <v>17</v>
          </cell>
          <cell r="AR261" t="str">
            <v xml:space="preserve"> </v>
          </cell>
        </row>
        <row r="262">
          <cell r="A262">
            <v>2012</v>
          </cell>
          <cell r="B262" t="str">
            <v>RAM INTERCOMMUNAL MACHECOUL</v>
          </cell>
          <cell r="C262">
            <v>200200652</v>
          </cell>
          <cell r="D262" t="str">
            <v>Pascale GOBIN</v>
          </cell>
          <cell r="E262" t="str">
            <v>02 51 83 45 12</v>
          </cell>
          <cell r="F262">
            <v>732</v>
          </cell>
          <cell r="G262">
            <v>205</v>
          </cell>
          <cell r="H262">
            <v>92</v>
          </cell>
          <cell r="I262">
            <v>268</v>
          </cell>
          <cell r="J262">
            <v>259</v>
          </cell>
          <cell r="K262">
            <v>784</v>
          </cell>
          <cell r="L262">
            <v>251</v>
          </cell>
          <cell r="M262">
            <v>250</v>
          </cell>
          <cell r="N262">
            <v>283</v>
          </cell>
          <cell r="O262">
            <v>448</v>
          </cell>
          <cell r="P262" t="str">
            <v>61,2</v>
          </cell>
          <cell r="Q262">
            <v>57</v>
          </cell>
          <cell r="R262" t="str">
            <v>7,8</v>
          </cell>
          <cell r="S262">
            <v>93</v>
          </cell>
          <cell r="T262" t="str">
            <v>12,7</v>
          </cell>
          <cell r="U262">
            <v>5</v>
          </cell>
          <cell r="V262">
            <v>356</v>
          </cell>
          <cell r="W262">
            <v>0</v>
          </cell>
          <cell r="X262">
            <v>606</v>
          </cell>
          <cell r="Y262">
            <v>421</v>
          </cell>
          <cell r="Z262" t="str">
            <v>57,5</v>
          </cell>
          <cell r="AA262">
            <v>79</v>
          </cell>
          <cell r="AB262">
            <v>179</v>
          </cell>
          <cell r="AC262">
            <v>155</v>
          </cell>
          <cell r="AD262">
            <v>91</v>
          </cell>
          <cell r="AE262">
            <v>82</v>
          </cell>
          <cell r="AF262">
            <v>54</v>
          </cell>
          <cell r="AG262" t="str">
            <v>3,1</v>
          </cell>
          <cell r="AH262">
            <v>276</v>
          </cell>
          <cell r="AI262">
            <v>227</v>
          </cell>
          <cell r="AJ262" t="str">
            <v>82,2</v>
          </cell>
          <cell r="AK262">
            <v>197</v>
          </cell>
          <cell r="AL262" t="str">
            <v>71,4</v>
          </cell>
          <cell r="AM262">
            <v>31</v>
          </cell>
          <cell r="AN262" t="str">
            <v>13,7</v>
          </cell>
          <cell r="AO262" t="str">
            <v>1,8</v>
          </cell>
          <cell r="AP262">
            <v>153</v>
          </cell>
          <cell r="AQ262">
            <v>153</v>
          </cell>
          <cell r="AR262" t="str">
            <v xml:space="preserve"> </v>
          </cell>
        </row>
        <row r="263">
          <cell r="A263">
            <v>2012</v>
          </cell>
          <cell r="B263" t="str">
            <v>RAM LE BIGNON</v>
          </cell>
          <cell r="C263">
            <v>200200104</v>
          </cell>
          <cell r="D263" t="str">
            <v>Pascale GOBIN</v>
          </cell>
          <cell r="E263" t="str">
            <v>02 51 83 45 12</v>
          </cell>
          <cell r="F263">
            <v>389</v>
          </cell>
          <cell r="G263">
            <v>118</v>
          </cell>
          <cell r="H263">
            <v>47</v>
          </cell>
          <cell r="I263">
            <v>117</v>
          </cell>
          <cell r="J263">
            <v>154</v>
          </cell>
          <cell r="K263">
            <v>469</v>
          </cell>
          <cell r="L263">
            <v>165</v>
          </cell>
          <cell r="M263">
            <v>142</v>
          </cell>
          <cell r="N263">
            <v>162</v>
          </cell>
          <cell r="O263">
            <v>276</v>
          </cell>
          <cell r="P263" t="str">
            <v>71,0</v>
          </cell>
          <cell r="Q263">
            <v>25</v>
          </cell>
          <cell r="R263" t="str">
            <v>6,4</v>
          </cell>
          <cell r="S263">
            <v>39</v>
          </cell>
          <cell r="T263" t="str">
            <v>10,0</v>
          </cell>
          <cell r="U263">
            <v>3</v>
          </cell>
          <cell r="V263">
            <v>213</v>
          </cell>
          <cell r="W263">
            <v>1</v>
          </cell>
          <cell r="X263">
            <v>421</v>
          </cell>
          <cell r="Y263">
            <v>258</v>
          </cell>
          <cell r="Z263" t="str">
            <v>66,3</v>
          </cell>
          <cell r="AA263">
            <v>54</v>
          </cell>
          <cell r="AB263">
            <v>92</v>
          </cell>
          <cell r="AC263">
            <v>108</v>
          </cell>
          <cell r="AD263">
            <v>64</v>
          </cell>
          <cell r="AE263">
            <v>42</v>
          </cell>
          <cell r="AF263">
            <v>35</v>
          </cell>
          <cell r="AG263" t="str">
            <v>3,4</v>
          </cell>
          <cell r="AH263">
            <v>158</v>
          </cell>
          <cell r="AI263">
            <v>136</v>
          </cell>
          <cell r="AJ263" t="str">
            <v>86,1</v>
          </cell>
          <cell r="AK263">
            <v>123</v>
          </cell>
          <cell r="AL263" t="str">
            <v>77,8</v>
          </cell>
          <cell r="AM263">
            <v>28</v>
          </cell>
          <cell r="AN263" t="str">
            <v>20,6</v>
          </cell>
          <cell r="AO263" t="str">
            <v>0,9</v>
          </cell>
          <cell r="AP263">
            <v>176</v>
          </cell>
          <cell r="AQ263">
            <v>74</v>
          </cell>
          <cell r="AR263" t="str">
            <v xml:space="preserve"> </v>
          </cell>
        </row>
        <row r="264">
          <cell r="A264">
            <v>2012</v>
          </cell>
          <cell r="B264" t="str">
            <v>RAM SIVOM D'HERBAUGES</v>
          </cell>
          <cell r="C264">
            <v>200200666</v>
          </cell>
          <cell r="D264" t="str">
            <v>Pascale GOBIN</v>
          </cell>
          <cell r="E264" t="str">
            <v>02 51 83 45 12</v>
          </cell>
          <cell r="F264">
            <v>539</v>
          </cell>
          <cell r="G264">
            <v>185</v>
          </cell>
          <cell r="H264">
            <v>71</v>
          </cell>
          <cell r="I264">
            <v>181</v>
          </cell>
          <cell r="J264">
            <v>173</v>
          </cell>
          <cell r="K264">
            <v>554</v>
          </cell>
          <cell r="L264">
            <v>187</v>
          </cell>
          <cell r="M264">
            <v>184</v>
          </cell>
          <cell r="N264">
            <v>183</v>
          </cell>
          <cell r="O264">
            <v>401</v>
          </cell>
          <cell r="P264" t="str">
            <v>74,4</v>
          </cell>
          <cell r="Q264">
            <v>34</v>
          </cell>
          <cell r="R264" t="str">
            <v>6,3</v>
          </cell>
          <cell r="S264">
            <v>59</v>
          </cell>
          <cell r="T264" t="str">
            <v>10,9</v>
          </cell>
          <cell r="U264">
            <v>4</v>
          </cell>
          <cell r="V264">
            <v>289</v>
          </cell>
          <cell r="W264">
            <v>0</v>
          </cell>
          <cell r="X264">
            <v>504</v>
          </cell>
          <cell r="Y264">
            <v>321</v>
          </cell>
          <cell r="Z264" t="str">
            <v>59,6</v>
          </cell>
          <cell r="AA264">
            <v>82</v>
          </cell>
          <cell r="AB264">
            <v>129</v>
          </cell>
          <cell r="AC264">
            <v>119</v>
          </cell>
          <cell r="AD264">
            <v>52</v>
          </cell>
          <cell r="AE264">
            <v>55</v>
          </cell>
          <cell r="AF264">
            <v>34</v>
          </cell>
          <cell r="AG264" t="str">
            <v>3,2</v>
          </cell>
          <cell r="AH264">
            <v>191</v>
          </cell>
          <cell r="AI264">
            <v>168</v>
          </cell>
          <cell r="AJ264" t="str">
            <v>88,0</v>
          </cell>
          <cell r="AK264">
            <v>158</v>
          </cell>
          <cell r="AL264" t="str">
            <v>82,7</v>
          </cell>
          <cell r="AM264">
            <v>45</v>
          </cell>
          <cell r="AN264" t="str">
            <v>26,8</v>
          </cell>
          <cell r="AO264">
            <v>1</v>
          </cell>
          <cell r="AP264">
            <v>191</v>
          </cell>
          <cell r="AQ264">
            <v>101</v>
          </cell>
          <cell r="AR264" t="str">
            <v xml:space="preserve"> </v>
          </cell>
        </row>
        <row r="265">
          <cell r="A265">
            <v>2012</v>
          </cell>
          <cell r="B265" t="str">
            <v>RAM SIVOM DU CANTON DE LIGNE</v>
          </cell>
          <cell r="C265">
            <v>200200675</v>
          </cell>
          <cell r="D265" t="str">
            <v>Aline FOURNIER</v>
          </cell>
          <cell r="E265" t="str">
            <v>02 51 83 45 20</v>
          </cell>
          <cell r="F265">
            <v>578</v>
          </cell>
          <cell r="G265">
            <v>184</v>
          </cell>
          <cell r="H265">
            <v>68</v>
          </cell>
          <cell r="I265">
            <v>194</v>
          </cell>
          <cell r="J265">
            <v>200</v>
          </cell>
          <cell r="K265">
            <v>651</v>
          </cell>
          <cell r="L265">
            <v>199</v>
          </cell>
          <cell r="M265">
            <v>220</v>
          </cell>
          <cell r="N265">
            <v>232</v>
          </cell>
          <cell r="O265">
            <v>397</v>
          </cell>
          <cell r="P265" t="str">
            <v>68,7</v>
          </cell>
          <cell r="Q265">
            <v>26</v>
          </cell>
          <cell r="R265" t="str">
            <v>4,5</v>
          </cell>
          <cell r="S265">
            <v>63</v>
          </cell>
          <cell r="T265" t="str">
            <v>10,9</v>
          </cell>
          <cell r="U265">
            <v>2</v>
          </cell>
          <cell r="V265">
            <v>323</v>
          </cell>
          <cell r="W265">
            <v>1</v>
          </cell>
          <cell r="X265">
            <v>582</v>
          </cell>
          <cell r="Y265">
            <v>353</v>
          </cell>
          <cell r="Z265" t="str">
            <v>61,1</v>
          </cell>
          <cell r="AA265">
            <v>87</v>
          </cell>
          <cell r="AB265">
            <v>142</v>
          </cell>
          <cell r="AC265">
            <v>139</v>
          </cell>
          <cell r="AD265">
            <v>102</v>
          </cell>
          <cell r="AE265">
            <v>71</v>
          </cell>
          <cell r="AF265">
            <v>64</v>
          </cell>
          <cell r="AG265" t="str">
            <v>3,7</v>
          </cell>
          <cell r="AH265">
            <v>210</v>
          </cell>
          <cell r="AI265">
            <v>174</v>
          </cell>
          <cell r="AJ265" t="str">
            <v>82,9</v>
          </cell>
          <cell r="AK265">
            <v>158</v>
          </cell>
          <cell r="AL265" t="str">
            <v>75,2</v>
          </cell>
          <cell r="AM265">
            <v>33</v>
          </cell>
          <cell r="AN265" t="str">
            <v>19,0</v>
          </cell>
          <cell r="AO265" t="str">
            <v>1,5</v>
          </cell>
          <cell r="AP265">
            <v>140</v>
          </cell>
          <cell r="AQ265">
            <v>106</v>
          </cell>
          <cell r="AR265" t="str">
            <v xml:space="preserve"> </v>
          </cell>
        </row>
        <row r="266">
          <cell r="A266">
            <v>2012</v>
          </cell>
          <cell r="B266" t="str">
            <v>RAM SIVOM INDRE / ST-HERBLAIN</v>
          </cell>
          <cell r="C266">
            <v>200300177</v>
          </cell>
          <cell r="D266" t="str">
            <v>Cédric BERNIER</v>
          </cell>
          <cell r="E266" t="str">
            <v>02 51 83 45 19</v>
          </cell>
          <cell r="F266">
            <v>1912</v>
          </cell>
          <cell r="G266">
            <v>639</v>
          </cell>
          <cell r="H266">
            <v>264</v>
          </cell>
          <cell r="I266">
            <v>633</v>
          </cell>
          <cell r="J266">
            <v>640</v>
          </cell>
          <cell r="K266">
            <v>1711</v>
          </cell>
          <cell r="L266">
            <v>602</v>
          </cell>
          <cell r="M266">
            <v>562</v>
          </cell>
          <cell r="N266">
            <v>547</v>
          </cell>
          <cell r="O266">
            <v>998</v>
          </cell>
          <cell r="P266" t="str">
            <v>52,2</v>
          </cell>
          <cell r="Q266">
            <v>498</v>
          </cell>
          <cell r="R266" t="str">
            <v>26,0</v>
          </cell>
          <cell r="S266">
            <v>199</v>
          </cell>
          <cell r="T266" t="str">
            <v>10,4</v>
          </cell>
          <cell r="U266">
            <v>22</v>
          </cell>
          <cell r="V266">
            <v>489</v>
          </cell>
          <cell r="W266">
            <v>1</v>
          </cell>
          <cell r="X266">
            <v>895</v>
          </cell>
          <cell r="Y266">
            <v>555</v>
          </cell>
          <cell r="Z266" t="str">
            <v>29,0</v>
          </cell>
          <cell r="AA266">
            <v>119</v>
          </cell>
          <cell r="AB266">
            <v>219</v>
          </cell>
          <cell r="AC266">
            <v>202</v>
          </cell>
          <cell r="AD266">
            <v>99</v>
          </cell>
          <cell r="AE266">
            <v>66</v>
          </cell>
          <cell r="AF266">
            <v>41</v>
          </cell>
          <cell r="AG266" t="str">
            <v>2,8</v>
          </cell>
          <cell r="AH266">
            <v>493</v>
          </cell>
          <cell r="AI266">
            <v>361</v>
          </cell>
          <cell r="AJ266" t="str">
            <v>73,2</v>
          </cell>
          <cell r="AK266">
            <v>321</v>
          </cell>
          <cell r="AL266" t="str">
            <v>65,1</v>
          </cell>
          <cell r="AM266">
            <v>77</v>
          </cell>
          <cell r="AN266" t="str">
            <v>21,3</v>
          </cell>
          <cell r="AO266">
            <v>2</v>
          </cell>
          <cell r="AP266">
            <v>247</v>
          </cell>
          <cell r="AQ266">
            <v>228</v>
          </cell>
          <cell r="AR266" t="str">
            <v xml:space="preserve"> </v>
          </cell>
        </row>
        <row r="267">
          <cell r="A267">
            <v>2012</v>
          </cell>
          <cell r="B267" t="str">
            <v>RAM SIVU 7 COMMUNES</v>
          </cell>
          <cell r="C267">
            <v>200500101</v>
          </cell>
          <cell r="D267" t="str">
            <v>Carole BELLEC-LEGRAND</v>
          </cell>
          <cell r="E267" t="str">
            <v>02 72 64 46 06</v>
          </cell>
          <cell r="F267">
            <v>908</v>
          </cell>
          <cell r="G267">
            <v>276</v>
          </cell>
          <cell r="H267">
            <v>112</v>
          </cell>
          <cell r="I267">
            <v>293</v>
          </cell>
          <cell r="J267">
            <v>339</v>
          </cell>
          <cell r="K267">
            <v>961</v>
          </cell>
          <cell r="L267">
            <v>328</v>
          </cell>
          <cell r="M267">
            <v>313</v>
          </cell>
          <cell r="N267">
            <v>320</v>
          </cell>
          <cell r="O267">
            <v>643</v>
          </cell>
          <cell r="P267" t="str">
            <v>70,8</v>
          </cell>
          <cell r="Q267">
            <v>44</v>
          </cell>
          <cell r="R267" t="str">
            <v>4,8</v>
          </cell>
          <cell r="S267">
            <v>89</v>
          </cell>
          <cell r="T267" t="str">
            <v>9,8</v>
          </cell>
          <cell r="U267">
            <v>7</v>
          </cell>
          <cell r="V267">
            <v>524</v>
          </cell>
          <cell r="W267">
            <v>8</v>
          </cell>
          <cell r="X267">
            <v>785</v>
          </cell>
          <cell r="Y267">
            <v>601</v>
          </cell>
          <cell r="Z267" t="str">
            <v>66,2</v>
          </cell>
          <cell r="AA267">
            <v>136</v>
          </cell>
          <cell r="AB267">
            <v>216</v>
          </cell>
          <cell r="AC267">
            <v>241</v>
          </cell>
          <cell r="AD267">
            <v>130</v>
          </cell>
          <cell r="AE267">
            <v>87</v>
          </cell>
          <cell r="AF267">
            <v>53</v>
          </cell>
          <cell r="AG267" t="str">
            <v>3,3</v>
          </cell>
          <cell r="AH267">
            <v>312</v>
          </cell>
          <cell r="AI267">
            <v>274</v>
          </cell>
          <cell r="AJ267" t="str">
            <v>87,8</v>
          </cell>
          <cell r="AK267">
            <v>238</v>
          </cell>
          <cell r="AL267" t="str">
            <v>76,3</v>
          </cell>
          <cell r="AM267">
            <v>53</v>
          </cell>
          <cell r="AN267" t="str">
            <v>19,3</v>
          </cell>
          <cell r="AO267" t="str">
            <v>1,6</v>
          </cell>
          <cell r="AP267">
            <v>195</v>
          </cell>
          <cell r="AQ267">
            <v>189</v>
          </cell>
          <cell r="AR267" t="str">
            <v xml:space="preserve"> </v>
          </cell>
        </row>
        <row r="268">
          <cell r="A268">
            <v>2012</v>
          </cell>
          <cell r="B268" t="str">
            <v>RAM ST-MALO / ST-JOACHIM / BESNE</v>
          </cell>
          <cell r="C268">
            <v>200901368</v>
          </cell>
          <cell r="D268" t="str">
            <v>Jacques MALLARD</v>
          </cell>
          <cell r="E268" t="str">
            <v>02 51 83 33 87</v>
          </cell>
          <cell r="F268">
            <v>388</v>
          </cell>
          <cell r="G268">
            <v>141</v>
          </cell>
          <cell r="H268">
            <v>66</v>
          </cell>
          <cell r="I268">
            <v>103</v>
          </cell>
          <cell r="J268">
            <v>144</v>
          </cell>
          <cell r="K268">
            <v>409</v>
          </cell>
          <cell r="L268">
            <v>135</v>
          </cell>
          <cell r="M268">
            <v>138</v>
          </cell>
          <cell r="N268">
            <v>136</v>
          </cell>
          <cell r="O268">
            <v>265</v>
          </cell>
          <cell r="P268" t="str">
            <v>68,3</v>
          </cell>
          <cell r="Q268">
            <v>32</v>
          </cell>
          <cell r="R268" t="str">
            <v>8,2</v>
          </cell>
          <cell r="S268">
            <v>48</v>
          </cell>
          <cell r="T268" t="str">
            <v>12,4</v>
          </cell>
          <cell r="U268">
            <v>1</v>
          </cell>
          <cell r="V268">
            <v>184</v>
          </cell>
          <cell r="W268">
            <v>0</v>
          </cell>
          <cell r="X268">
            <v>332</v>
          </cell>
          <cell r="Y268">
            <v>204</v>
          </cell>
          <cell r="Z268" t="str">
            <v>52,6</v>
          </cell>
          <cell r="AA268">
            <v>52</v>
          </cell>
          <cell r="AB268">
            <v>72</v>
          </cell>
          <cell r="AC268">
            <v>88</v>
          </cell>
          <cell r="AD268">
            <v>43</v>
          </cell>
          <cell r="AE268">
            <v>29</v>
          </cell>
          <cell r="AF268">
            <v>32</v>
          </cell>
          <cell r="AG268" t="str">
            <v>3,2</v>
          </cell>
          <cell r="AH268">
            <v>142</v>
          </cell>
          <cell r="AI268">
            <v>118</v>
          </cell>
          <cell r="AJ268" t="str">
            <v>83,1</v>
          </cell>
          <cell r="AK268">
            <v>105</v>
          </cell>
          <cell r="AL268" t="str">
            <v>73,9</v>
          </cell>
          <cell r="AM268">
            <v>18</v>
          </cell>
          <cell r="AN268" t="str">
            <v>15,3</v>
          </cell>
          <cell r="AO268" t="str">
            <v>0,86</v>
          </cell>
          <cell r="AP268">
            <v>165</v>
          </cell>
          <cell r="AQ268">
            <v>77</v>
          </cell>
          <cell r="AR268" t="str">
            <v xml:space="preserve"> </v>
          </cell>
        </row>
        <row r="269">
          <cell r="A269">
            <v>2012</v>
          </cell>
          <cell r="B269" t="str">
            <v>RAM ST-MARS DU DESERT / PETIT MARS</v>
          </cell>
          <cell r="C269">
            <v>200400076</v>
          </cell>
          <cell r="D269" t="str">
            <v>Cédric BERNIER</v>
          </cell>
          <cell r="E269" t="str">
            <v>02 51 83 45 19</v>
          </cell>
          <cell r="F269">
            <v>451</v>
          </cell>
          <cell r="G269">
            <v>145</v>
          </cell>
          <cell r="H269">
            <v>61</v>
          </cell>
          <cell r="I269">
            <v>157</v>
          </cell>
          <cell r="J269">
            <v>149</v>
          </cell>
          <cell r="K269">
            <v>476</v>
          </cell>
          <cell r="L269">
            <v>163</v>
          </cell>
          <cell r="M269">
            <v>150</v>
          </cell>
          <cell r="N269">
            <v>163</v>
          </cell>
          <cell r="O269">
            <v>308</v>
          </cell>
          <cell r="P269" t="str">
            <v>68,3</v>
          </cell>
          <cell r="Q269">
            <v>21</v>
          </cell>
          <cell r="R269" t="str">
            <v>4,7</v>
          </cell>
          <cell r="S269">
            <v>55</v>
          </cell>
          <cell r="T269" t="str">
            <v>12,2</v>
          </cell>
          <cell r="U269">
            <v>3</v>
          </cell>
          <cell r="V269">
            <v>245</v>
          </cell>
          <cell r="W269">
            <v>0</v>
          </cell>
          <cell r="X269">
            <v>426</v>
          </cell>
          <cell r="Y269">
            <v>284</v>
          </cell>
          <cell r="Z269" t="str">
            <v>63,0</v>
          </cell>
          <cell r="AA269">
            <v>63</v>
          </cell>
          <cell r="AB269">
            <v>124</v>
          </cell>
          <cell r="AC269">
            <v>102</v>
          </cell>
          <cell r="AD269">
            <v>64</v>
          </cell>
          <cell r="AE269">
            <v>45</v>
          </cell>
          <cell r="AF269">
            <v>38</v>
          </cell>
          <cell r="AG269" t="str">
            <v>3,2</v>
          </cell>
          <cell r="AH269">
            <v>179</v>
          </cell>
          <cell r="AI269">
            <v>145</v>
          </cell>
          <cell r="AJ269" t="str">
            <v>81,0</v>
          </cell>
          <cell r="AK269">
            <v>132</v>
          </cell>
          <cell r="AL269" t="str">
            <v>73,7</v>
          </cell>
          <cell r="AM269">
            <v>28</v>
          </cell>
          <cell r="AN269" t="str">
            <v>19,3</v>
          </cell>
          <cell r="AO269">
            <v>1</v>
          </cell>
          <cell r="AP269">
            <v>179</v>
          </cell>
          <cell r="AQ269">
            <v>95</v>
          </cell>
          <cell r="AR269" t="str">
            <v xml:space="preserve"> </v>
          </cell>
        </row>
        <row r="270">
          <cell r="A270">
            <v>2012</v>
          </cell>
          <cell r="B270" t="str">
            <v>RAM THOUARE SUR LOIRE / MAUVES</v>
          </cell>
          <cell r="C270">
            <v>200200672</v>
          </cell>
          <cell r="D270" t="str">
            <v>Aline FOURNIER</v>
          </cell>
          <cell r="E270" t="str">
            <v>02 51 83 45 20</v>
          </cell>
          <cell r="F270">
            <v>434</v>
          </cell>
          <cell r="G270">
            <v>146</v>
          </cell>
          <cell r="H270">
            <v>52</v>
          </cell>
          <cell r="I270">
            <v>144</v>
          </cell>
          <cell r="J270">
            <v>144</v>
          </cell>
          <cell r="K270">
            <v>496</v>
          </cell>
          <cell r="L270">
            <v>134</v>
          </cell>
          <cell r="M270">
            <v>184</v>
          </cell>
          <cell r="N270">
            <v>178</v>
          </cell>
          <cell r="O270">
            <v>295</v>
          </cell>
          <cell r="P270" t="str">
            <v>68,0</v>
          </cell>
          <cell r="Q270">
            <v>27</v>
          </cell>
          <cell r="R270" t="str">
            <v>6,2</v>
          </cell>
          <cell r="S270">
            <v>46</v>
          </cell>
          <cell r="T270" t="str">
            <v>10,6</v>
          </cell>
          <cell r="U270">
            <v>7</v>
          </cell>
          <cell r="V270">
            <v>210</v>
          </cell>
          <cell r="W270">
            <v>0</v>
          </cell>
          <cell r="X270">
            <v>354</v>
          </cell>
          <cell r="Y270">
            <v>251</v>
          </cell>
          <cell r="Z270" t="str">
            <v>57,8</v>
          </cell>
          <cell r="AA270">
            <v>60</v>
          </cell>
          <cell r="AB270">
            <v>100</v>
          </cell>
          <cell r="AC270">
            <v>93</v>
          </cell>
          <cell r="AD270">
            <v>34</v>
          </cell>
          <cell r="AE270">
            <v>31</v>
          </cell>
          <cell r="AF270">
            <v>21</v>
          </cell>
          <cell r="AG270" t="str">
            <v>3,5</v>
          </cell>
          <cell r="AH270">
            <v>137</v>
          </cell>
          <cell r="AI270">
            <v>113</v>
          </cell>
          <cell r="AJ270" t="str">
            <v>82,5</v>
          </cell>
          <cell r="AK270">
            <v>102</v>
          </cell>
          <cell r="AL270" t="str">
            <v>74,5</v>
          </cell>
          <cell r="AM270">
            <v>23</v>
          </cell>
          <cell r="AN270" t="str">
            <v>20,4</v>
          </cell>
          <cell r="AO270" t="str">
            <v>0,86</v>
          </cell>
          <cell r="AP270">
            <v>159</v>
          </cell>
          <cell r="AQ270">
            <v>77</v>
          </cell>
          <cell r="AR270" t="str">
            <v xml:space="preserve"> </v>
          </cell>
        </row>
        <row r="271">
          <cell r="A271">
            <v>2012</v>
          </cell>
          <cell r="B271" t="str">
            <v>RAM1 CC PONTCHATEAU ST GILDAS</v>
          </cell>
          <cell r="C271">
            <v>200400001</v>
          </cell>
          <cell r="D271" t="str">
            <v>Catherine CAILLAULT</v>
          </cell>
          <cell r="E271" t="str">
            <v>02 51 83 45 21</v>
          </cell>
          <cell r="F271">
            <v>706</v>
          </cell>
          <cell r="G271">
            <v>244</v>
          </cell>
          <cell r="H271">
            <v>90</v>
          </cell>
          <cell r="I271">
            <v>215</v>
          </cell>
          <cell r="J271">
            <v>247</v>
          </cell>
          <cell r="K271">
            <v>734</v>
          </cell>
          <cell r="L271">
            <v>254</v>
          </cell>
          <cell r="M271">
            <v>223</v>
          </cell>
          <cell r="N271">
            <v>257</v>
          </cell>
          <cell r="O271">
            <v>420</v>
          </cell>
          <cell r="P271" t="str">
            <v>59,5</v>
          </cell>
          <cell r="Q271">
            <v>55</v>
          </cell>
          <cell r="R271" t="str">
            <v>7,8</v>
          </cell>
          <cell r="S271">
            <v>123</v>
          </cell>
          <cell r="T271" t="str">
            <v>17,4</v>
          </cell>
          <cell r="U271">
            <v>1</v>
          </cell>
          <cell r="V271">
            <v>304</v>
          </cell>
          <cell r="W271">
            <v>0</v>
          </cell>
          <cell r="X271">
            <v>484</v>
          </cell>
          <cell r="Y271">
            <v>346</v>
          </cell>
          <cell r="Z271" t="str">
            <v>49,0</v>
          </cell>
          <cell r="AA271">
            <v>91</v>
          </cell>
          <cell r="AB271">
            <v>126</v>
          </cell>
          <cell r="AC271">
            <v>134</v>
          </cell>
          <cell r="AD271">
            <v>97</v>
          </cell>
          <cell r="AE271">
            <v>53</v>
          </cell>
          <cell r="AF271">
            <v>47</v>
          </cell>
          <cell r="AG271" t="str">
            <v>3,2</v>
          </cell>
          <cell r="AH271">
            <v>233</v>
          </cell>
          <cell r="AI271">
            <v>181</v>
          </cell>
          <cell r="AJ271" t="str">
            <v>77,7</v>
          </cell>
          <cell r="AK271">
            <v>153</v>
          </cell>
          <cell r="AL271" t="str">
            <v>65,7</v>
          </cell>
          <cell r="AM271">
            <v>27</v>
          </cell>
          <cell r="AN271" t="str">
            <v>14,9</v>
          </cell>
          <cell r="AO271">
            <v>1</v>
          </cell>
          <cell r="AP271">
            <v>233</v>
          </cell>
          <cell r="AQ271">
            <v>123</v>
          </cell>
          <cell r="AR271" t="str">
            <v xml:space="preserve"> </v>
          </cell>
        </row>
        <row r="272">
          <cell r="A272">
            <v>2012</v>
          </cell>
          <cell r="B272" t="str">
            <v>RAM2 CC PONTCHATEAU ST GILDAS</v>
          </cell>
          <cell r="C272">
            <v>200600092</v>
          </cell>
          <cell r="D272" t="str">
            <v>Catherine CAILLAULT</v>
          </cell>
          <cell r="E272" t="str">
            <v>02 51 83 45 21</v>
          </cell>
          <cell r="F272">
            <v>818</v>
          </cell>
          <cell r="G272">
            <v>231</v>
          </cell>
          <cell r="H272">
            <v>102</v>
          </cell>
          <cell r="I272">
            <v>273</v>
          </cell>
          <cell r="J272">
            <v>314</v>
          </cell>
          <cell r="K272">
            <v>852</v>
          </cell>
          <cell r="L272">
            <v>273</v>
          </cell>
          <cell r="M272">
            <v>291</v>
          </cell>
          <cell r="N272">
            <v>288</v>
          </cell>
          <cell r="O272">
            <v>527</v>
          </cell>
          <cell r="P272" t="str">
            <v>64,4</v>
          </cell>
          <cell r="Q272">
            <v>70</v>
          </cell>
          <cell r="R272" t="str">
            <v>8,6</v>
          </cell>
          <cell r="S272">
            <v>122</v>
          </cell>
          <cell r="T272" t="str">
            <v>14,9</v>
          </cell>
          <cell r="U272">
            <v>2</v>
          </cell>
          <cell r="V272">
            <v>401</v>
          </cell>
          <cell r="W272">
            <v>0</v>
          </cell>
          <cell r="X272">
            <v>582</v>
          </cell>
          <cell r="Y272">
            <v>434</v>
          </cell>
          <cell r="Z272" t="str">
            <v>53,1</v>
          </cell>
          <cell r="AA272">
            <v>92</v>
          </cell>
          <cell r="AB272">
            <v>165</v>
          </cell>
          <cell r="AC272">
            <v>196</v>
          </cell>
          <cell r="AD272">
            <v>93</v>
          </cell>
          <cell r="AE272">
            <v>66</v>
          </cell>
          <cell r="AF272">
            <v>44</v>
          </cell>
          <cell r="AG272" t="str">
            <v>3,2</v>
          </cell>
          <cell r="AH272">
            <v>274</v>
          </cell>
          <cell r="AI272">
            <v>212</v>
          </cell>
          <cell r="AJ272" t="str">
            <v>77,4</v>
          </cell>
          <cell r="AK272">
            <v>184</v>
          </cell>
          <cell r="AL272" t="str">
            <v>67,2</v>
          </cell>
          <cell r="AM272">
            <v>34</v>
          </cell>
          <cell r="AN272" t="str">
            <v>16,0</v>
          </cell>
          <cell r="AO272" t="str">
            <v>0,91</v>
          </cell>
          <cell r="AP272">
            <v>301</v>
          </cell>
          <cell r="AQ272">
            <v>132</v>
          </cell>
          <cell r="AR272" t="str">
            <v xml:space="preserve"> </v>
          </cell>
        </row>
        <row r="273">
          <cell r="A273">
            <v>2012</v>
          </cell>
          <cell r="B273" t="str">
            <v>RIPAME CC PAYS  REDON / GUEMENE</v>
          </cell>
          <cell r="C273">
            <v>200801524</v>
          </cell>
          <cell r="D273" t="str">
            <v>Stéphane ROSE</v>
          </cell>
          <cell r="E273" t="str">
            <v>02 51 83 45 13</v>
          </cell>
          <cell r="F273">
            <v>521</v>
          </cell>
          <cell r="G273">
            <v>169</v>
          </cell>
          <cell r="H273">
            <v>56</v>
          </cell>
          <cell r="I273">
            <v>171</v>
          </cell>
          <cell r="J273">
            <v>181</v>
          </cell>
          <cell r="K273">
            <v>554</v>
          </cell>
          <cell r="L273">
            <v>196</v>
          </cell>
          <cell r="M273">
            <v>165</v>
          </cell>
          <cell r="N273">
            <v>193</v>
          </cell>
          <cell r="O273">
            <v>274</v>
          </cell>
          <cell r="P273" t="str">
            <v>52,6</v>
          </cell>
          <cell r="Q273">
            <v>88</v>
          </cell>
          <cell r="R273" t="str">
            <v>16,9</v>
          </cell>
          <cell r="S273">
            <v>83</v>
          </cell>
          <cell r="T273" t="str">
            <v>15,9</v>
          </cell>
          <cell r="U273">
            <v>3</v>
          </cell>
          <cell r="V273">
            <v>209</v>
          </cell>
          <cell r="W273">
            <v>0</v>
          </cell>
          <cell r="X273">
            <v>309</v>
          </cell>
          <cell r="Y273">
            <v>240</v>
          </cell>
          <cell r="Z273" t="str">
            <v>46,1</v>
          </cell>
          <cell r="AA273">
            <v>61</v>
          </cell>
          <cell r="AB273">
            <v>82</v>
          </cell>
          <cell r="AC273">
            <v>98</v>
          </cell>
          <cell r="AD273">
            <v>65</v>
          </cell>
          <cell r="AE273">
            <v>34</v>
          </cell>
          <cell r="AF273">
            <v>24</v>
          </cell>
          <cell r="AG273" t="str">
            <v>3,2</v>
          </cell>
          <cell r="AH273">
            <v>165</v>
          </cell>
          <cell r="AI273">
            <v>118</v>
          </cell>
          <cell r="AJ273" t="str">
            <v>71,5</v>
          </cell>
          <cell r="AK273">
            <v>96</v>
          </cell>
          <cell r="AL273" t="str">
            <v>58,2</v>
          </cell>
          <cell r="AM273">
            <v>18</v>
          </cell>
          <cell r="AN273" t="str">
            <v>15,3</v>
          </cell>
          <cell r="AO273">
            <v>1</v>
          </cell>
          <cell r="AP273">
            <v>165</v>
          </cell>
          <cell r="AQ273">
            <v>86</v>
          </cell>
          <cell r="AR273" t="str">
            <v xml:space="preserve"> </v>
          </cell>
        </row>
        <row r="274">
          <cell r="A274">
            <v>2012</v>
          </cell>
          <cell r="B274" t="str">
            <v>RIPAME CC PAYS  REDON / ST-NICOLAS</v>
          </cell>
          <cell r="C274">
            <v>200702147</v>
          </cell>
          <cell r="D274" t="str">
            <v>Stéphane ROSE</v>
          </cell>
          <cell r="E274" t="str">
            <v>02 51 83 45 13</v>
          </cell>
          <cell r="F274">
            <v>255</v>
          </cell>
          <cell r="G274">
            <v>91</v>
          </cell>
          <cell r="H274">
            <v>42</v>
          </cell>
          <cell r="I274">
            <v>98</v>
          </cell>
          <cell r="J274">
            <v>66</v>
          </cell>
          <cell r="K274">
            <v>300</v>
          </cell>
          <cell r="L274">
            <v>99</v>
          </cell>
          <cell r="M274">
            <v>94</v>
          </cell>
          <cell r="N274">
            <v>107</v>
          </cell>
          <cell r="O274">
            <v>123</v>
          </cell>
          <cell r="P274" t="str">
            <v>48,2</v>
          </cell>
          <cell r="Q274">
            <v>49</v>
          </cell>
          <cell r="R274" t="str">
            <v>19,2</v>
          </cell>
          <cell r="S274">
            <v>44</v>
          </cell>
          <cell r="T274" t="str">
            <v>17,3</v>
          </cell>
          <cell r="U274">
            <v>0</v>
          </cell>
          <cell r="V274">
            <v>99</v>
          </cell>
          <cell r="W274">
            <v>0</v>
          </cell>
          <cell r="X274">
            <v>159</v>
          </cell>
          <cell r="Y274">
            <v>116</v>
          </cell>
          <cell r="Z274" t="str">
            <v>45,5</v>
          </cell>
          <cell r="AA274">
            <v>38</v>
          </cell>
          <cell r="AB274">
            <v>43</v>
          </cell>
          <cell r="AC274">
            <v>35</v>
          </cell>
          <cell r="AD274">
            <v>27</v>
          </cell>
          <cell r="AE274">
            <v>17</v>
          </cell>
          <cell r="AF274">
            <v>8</v>
          </cell>
          <cell r="AG274" t="str">
            <v>3,2</v>
          </cell>
          <cell r="AH274">
            <v>82</v>
          </cell>
          <cell r="AI274">
            <v>56</v>
          </cell>
          <cell r="AJ274" t="str">
            <v>68,3</v>
          </cell>
          <cell r="AK274">
            <v>49</v>
          </cell>
          <cell r="AL274" t="str">
            <v>59,8</v>
          </cell>
          <cell r="AM274">
            <v>13</v>
          </cell>
          <cell r="AN274" t="str">
            <v>23,2</v>
          </cell>
          <cell r="AO274">
            <v>1</v>
          </cell>
          <cell r="AP274">
            <v>82</v>
          </cell>
          <cell r="AQ274">
            <v>40</v>
          </cell>
          <cell r="AR274" t="str">
            <v xml:space="preserve"> </v>
          </cell>
        </row>
      </sheetData>
      <sheetData sheetId="7">
        <row r="1">
          <cell r="W1">
            <v>2009</v>
          </cell>
        </row>
        <row r="2">
          <cell r="W2">
            <v>2010</v>
          </cell>
        </row>
        <row r="3">
          <cell r="C3">
            <v>1</v>
          </cell>
          <cell r="W3">
            <v>2011</v>
          </cell>
        </row>
        <row r="4">
          <cell r="B4">
            <v>1</v>
          </cell>
          <cell r="C4" t="str">
            <v>RAM 1 CC SUD ESTUAIRE</v>
          </cell>
          <cell r="W4">
            <v>2012</v>
          </cell>
        </row>
        <row r="5">
          <cell r="B5">
            <v>2</v>
          </cell>
          <cell r="C5" t="str">
            <v>RAM 2 CC SUD ESTUAIRE</v>
          </cell>
          <cell r="W5">
            <v>2013</v>
          </cell>
        </row>
        <row r="6">
          <cell r="B6">
            <v>3</v>
          </cell>
          <cell r="C6" t="str">
            <v>RAM CANTON DE RIAILLE</v>
          </cell>
          <cell r="O6" t="str">
            <v>ANNEE</v>
          </cell>
          <cell r="P6" t="str">
            <v>NOM_RAM</v>
          </cell>
          <cell r="W6">
            <v>2014</v>
          </cell>
        </row>
        <row r="7">
          <cell r="B7">
            <v>4</v>
          </cell>
          <cell r="C7" t="str">
            <v>RAM CC CASTELBRIANTAIS</v>
          </cell>
          <cell r="O7">
            <v>2011</v>
          </cell>
          <cell r="P7" t="str">
            <v>RAM 1 CC SUD ESTUAIRE</v>
          </cell>
          <cell r="W7">
            <v>2015</v>
          </cell>
        </row>
        <row r="8">
          <cell r="B8">
            <v>5</v>
          </cell>
          <cell r="C8" t="str">
            <v>RAM CC CŒUR ESTUAIRE</v>
          </cell>
          <cell r="O8" t="str">
            <v>ANNEE</v>
          </cell>
          <cell r="P8" t="str">
            <v>NOM_RAM</v>
          </cell>
          <cell r="W8">
            <v>2016</v>
          </cell>
        </row>
        <row r="9">
          <cell r="B9">
            <v>6</v>
          </cell>
          <cell r="C9" t="str">
            <v>RAM CC DE VALLET</v>
          </cell>
          <cell r="O9">
            <v>2012</v>
          </cell>
          <cell r="P9" t="str">
            <v>RAM 1 CC SUD ESTUAIRE</v>
          </cell>
        </row>
        <row r="10">
          <cell r="B10">
            <v>7</v>
          </cell>
          <cell r="C10" t="str">
            <v>RAM CC LOIRE DIVATTE</v>
          </cell>
          <cell r="U10">
            <v>200200661</v>
          </cell>
        </row>
        <row r="11">
          <cell r="B11">
            <v>8</v>
          </cell>
          <cell r="C11" t="str">
            <v>RAM CC LOIRE SILLON</v>
          </cell>
        </row>
        <row r="12">
          <cell r="B12">
            <v>9</v>
          </cell>
          <cell r="C12" t="str">
            <v>RAM CC PAYS DE RETZ  NORD</v>
          </cell>
        </row>
        <row r="13">
          <cell r="B13">
            <v>10</v>
          </cell>
          <cell r="C13" t="str">
            <v>RAM CC PAYS DE RETZ  SUD</v>
          </cell>
        </row>
        <row r="14">
          <cell r="B14">
            <v>11</v>
          </cell>
          <cell r="C14" t="str">
            <v>RAM CC PORNIC / ARTHON EN RETZ</v>
          </cell>
        </row>
        <row r="15">
          <cell r="B15">
            <v>12</v>
          </cell>
          <cell r="C15" t="str">
            <v>RAM CC PORNIC / PORNIC</v>
          </cell>
        </row>
        <row r="16">
          <cell r="B16">
            <v>13</v>
          </cell>
          <cell r="C16" t="str">
            <v>RAM CC PORNIC / ST-MICHEL CHEF CHEF</v>
          </cell>
        </row>
        <row r="17">
          <cell r="B17">
            <v>14</v>
          </cell>
          <cell r="C17" t="str">
            <v>RAM CC REGION DE NOZAY</v>
          </cell>
        </row>
        <row r="18">
          <cell r="B18">
            <v>15</v>
          </cell>
          <cell r="C18" t="str">
            <v>RAM CC SECTEUR DE DERVAL</v>
          </cell>
        </row>
        <row r="19">
          <cell r="B19">
            <v>16</v>
          </cell>
          <cell r="C19" t="str">
            <v>RAM CC SEVRE MAINE</v>
          </cell>
        </row>
        <row r="20">
          <cell r="B20">
            <v>17</v>
          </cell>
          <cell r="C20" t="str">
            <v>RAM CIAS DU SECTEUR DE VARADES</v>
          </cell>
        </row>
        <row r="21">
          <cell r="B21">
            <v>18</v>
          </cell>
          <cell r="C21" t="str">
            <v>RAM D'ANCENIS</v>
          </cell>
        </row>
        <row r="22">
          <cell r="B22">
            <v>19</v>
          </cell>
          <cell r="C22" t="str">
            <v>RAM DE BASSE GOULAINE</v>
          </cell>
        </row>
        <row r="23">
          <cell r="B23">
            <v>20</v>
          </cell>
          <cell r="C23" t="str">
            <v>RAM DE BOUGUENAIS</v>
          </cell>
        </row>
        <row r="24">
          <cell r="B24">
            <v>21</v>
          </cell>
          <cell r="C24" t="str">
            <v>RAM DE CARQUEFOU</v>
          </cell>
        </row>
        <row r="25">
          <cell r="B25">
            <v>22</v>
          </cell>
          <cell r="C25" t="str">
            <v>RAM DE CLISSON</v>
          </cell>
        </row>
        <row r="26">
          <cell r="B26">
            <v>23</v>
          </cell>
          <cell r="C26" t="str">
            <v>RAM DE COUERON</v>
          </cell>
        </row>
        <row r="27">
          <cell r="B27">
            <v>24</v>
          </cell>
          <cell r="C27" t="str">
            <v>RAM DE DONGES</v>
          </cell>
        </row>
        <row r="28">
          <cell r="B28">
            <v>25</v>
          </cell>
          <cell r="C28" t="str">
            <v>RAM DE GRANDCHAMP DES FONTAINES</v>
          </cell>
        </row>
        <row r="29">
          <cell r="B29">
            <v>26</v>
          </cell>
          <cell r="C29" t="str">
            <v>RAM DE GUERANDE</v>
          </cell>
        </row>
        <row r="30">
          <cell r="B30">
            <v>27</v>
          </cell>
          <cell r="C30" t="str">
            <v>RAM DE LA BAULE</v>
          </cell>
        </row>
        <row r="31">
          <cell r="B31">
            <v>28</v>
          </cell>
          <cell r="C31" t="str">
            <v>RAM DE LA CHAPELLE SUR ERDRE</v>
          </cell>
        </row>
        <row r="32">
          <cell r="B32">
            <v>29</v>
          </cell>
          <cell r="C32" t="str">
            <v>RAM DE LA CHEVROLIERE</v>
          </cell>
        </row>
        <row r="33">
          <cell r="B33">
            <v>30</v>
          </cell>
          <cell r="C33" t="str">
            <v>RAM DE LA REGION DE BLAIN</v>
          </cell>
        </row>
        <row r="34">
          <cell r="B34">
            <v>31</v>
          </cell>
          <cell r="C34" t="str">
            <v>RAM DE LA TURBALLE</v>
          </cell>
        </row>
        <row r="35">
          <cell r="B35">
            <v>32</v>
          </cell>
          <cell r="C35" t="str">
            <v>RAM DE MESANGER / OUDON</v>
          </cell>
        </row>
        <row r="36">
          <cell r="B36">
            <v>33</v>
          </cell>
          <cell r="C36" t="str">
            <v>RAM DE NANTES</v>
          </cell>
        </row>
        <row r="37">
          <cell r="B37">
            <v>34</v>
          </cell>
          <cell r="C37" t="str">
            <v>RAM DE NORT SUR ERDRE</v>
          </cell>
        </row>
        <row r="38">
          <cell r="B38">
            <v>35</v>
          </cell>
          <cell r="C38" t="str">
            <v>RAM DE PONT ST MARTIN</v>
          </cell>
        </row>
        <row r="39">
          <cell r="B39">
            <v>36</v>
          </cell>
          <cell r="C39" t="str">
            <v>RAM DE PORNICHET</v>
          </cell>
        </row>
        <row r="40">
          <cell r="B40">
            <v>37</v>
          </cell>
          <cell r="C40" t="str">
            <v>RAM DE REZE</v>
          </cell>
        </row>
        <row r="41">
          <cell r="B41">
            <v>38</v>
          </cell>
          <cell r="C41" t="str">
            <v>RAM DE SAUTRON</v>
          </cell>
        </row>
        <row r="42">
          <cell r="B42">
            <v>39</v>
          </cell>
          <cell r="C42" t="str">
            <v>RAM DE ST-ANDRE DES EAUX</v>
          </cell>
        </row>
        <row r="43">
          <cell r="B43">
            <v>40</v>
          </cell>
          <cell r="C43" t="str">
            <v>RAM DE STE-LUCE SUR LOIRE</v>
          </cell>
        </row>
        <row r="44">
          <cell r="B44">
            <v>41</v>
          </cell>
          <cell r="C44" t="str">
            <v>RAM DE ST-MARS LA JAILLE</v>
          </cell>
        </row>
        <row r="45">
          <cell r="B45">
            <v>42</v>
          </cell>
          <cell r="C45" t="str">
            <v>RAM DE ST-NAZAIRE</v>
          </cell>
        </row>
        <row r="46">
          <cell r="B46">
            <v>43</v>
          </cell>
          <cell r="C46" t="str">
            <v>RAM DE ST-PHILBERT DE GD LIEU</v>
          </cell>
        </row>
        <row r="47">
          <cell r="B47">
            <v>44</v>
          </cell>
          <cell r="C47" t="str">
            <v>RAM DE ST-SEBASTIEN SUR LOIRE</v>
          </cell>
        </row>
        <row r="48">
          <cell r="B48">
            <v>45</v>
          </cell>
          <cell r="C48" t="str">
            <v>RAM DE SUCE SUR ERDRE</v>
          </cell>
        </row>
        <row r="49">
          <cell r="B49">
            <v>46</v>
          </cell>
          <cell r="C49" t="str">
            <v>RAM DE TREILLIERES</v>
          </cell>
        </row>
        <row r="50">
          <cell r="B50">
            <v>47</v>
          </cell>
          <cell r="C50" t="str">
            <v>RAM DE VERTOU</v>
          </cell>
        </row>
        <row r="51">
          <cell r="B51">
            <v>48</v>
          </cell>
          <cell r="C51" t="str">
            <v>RAM DE VIGNEUX DE BRETAGNE</v>
          </cell>
        </row>
        <row r="52">
          <cell r="B52">
            <v>49</v>
          </cell>
          <cell r="C52" t="str">
            <v>RAM DES SORINIERES</v>
          </cell>
        </row>
        <row r="53">
          <cell r="B53">
            <v>50</v>
          </cell>
          <cell r="C53" t="str">
            <v>RAM D'HERBIGNAC</v>
          </cell>
        </row>
        <row r="54">
          <cell r="B54">
            <v>51</v>
          </cell>
          <cell r="C54" t="str">
            <v>RAM D'HERIC</v>
          </cell>
        </row>
        <row r="55">
          <cell r="B55">
            <v>52</v>
          </cell>
          <cell r="C55" t="str">
            <v>RAM D'ORVAULT</v>
          </cell>
        </row>
        <row r="56">
          <cell r="B56">
            <v>53</v>
          </cell>
          <cell r="C56" t="str">
            <v>RAM DU CROISIC</v>
          </cell>
        </row>
        <row r="57">
          <cell r="B57">
            <v>54</v>
          </cell>
          <cell r="C57" t="str">
            <v>RAM DU PELLERIN</v>
          </cell>
        </row>
        <row r="58">
          <cell r="B58">
            <v>55</v>
          </cell>
          <cell r="C58" t="str">
            <v>RAM DU POULIGUEN</v>
          </cell>
        </row>
        <row r="59">
          <cell r="B59">
            <v>56</v>
          </cell>
          <cell r="C59" t="str">
            <v>RAM INTERCOMMUNAL MACHECOUL</v>
          </cell>
        </row>
        <row r="60">
          <cell r="B60">
            <v>57</v>
          </cell>
          <cell r="C60" t="str">
            <v>RAM LE BIGNON</v>
          </cell>
        </row>
        <row r="61">
          <cell r="B61">
            <v>58</v>
          </cell>
          <cell r="C61" t="str">
            <v>RAM SIVOM D'HERBAUGES</v>
          </cell>
        </row>
        <row r="62">
          <cell r="B62">
            <v>59</v>
          </cell>
          <cell r="C62" t="str">
            <v>RAM SIVOM DU CANTON DE LIGNE</v>
          </cell>
        </row>
        <row r="63">
          <cell r="B63">
            <v>60</v>
          </cell>
          <cell r="C63" t="str">
            <v>RAM SIVOM INDRE / ST-HERBLAIN</v>
          </cell>
        </row>
        <row r="64">
          <cell r="B64">
            <v>61</v>
          </cell>
          <cell r="C64" t="str">
            <v>RAM SIVU 7 COMMUNES</v>
          </cell>
        </row>
        <row r="65">
          <cell r="B65">
            <v>62</v>
          </cell>
          <cell r="C65" t="str">
            <v>RAM ST-MALO / ST-JOACHIM / BESNE</v>
          </cell>
        </row>
        <row r="66">
          <cell r="B66">
            <v>63</v>
          </cell>
          <cell r="C66" t="str">
            <v>RAM ST-MARS DU DESERT / PETIT MARS</v>
          </cell>
        </row>
        <row r="67">
          <cell r="B67">
            <v>64</v>
          </cell>
          <cell r="C67" t="str">
            <v>RAM THOUARE SUR LOIRE / MAUVES</v>
          </cell>
        </row>
        <row r="68">
          <cell r="B68">
            <v>65</v>
          </cell>
          <cell r="C68" t="str">
            <v>RAM1 CC PONTCHATEAU ST GILDAS</v>
          </cell>
        </row>
        <row r="69">
          <cell r="B69">
            <v>66</v>
          </cell>
          <cell r="C69" t="str">
            <v>RAM2 CC PONTCHATEAU ST GILDAS</v>
          </cell>
        </row>
        <row r="70">
          <cell r="B70">
            <v>67</v>
          </cell>
          <cell r="C70" t="str">
            <v>RIPAME CC PAYS  REDON / GUEMENE</v>
          </cell>
        </row>
        <row r="71">
          <cell r="B71">
            <v>68</v>
          </cell>
          <cell r="C71" t="str">
            <v>RIPAME CC PAYS  REDON / ST-NICOLAS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T37"/>
  <sheetViews>
    <sheetView showGridLines="0" tabSelected="1" workbookViewId="0">
      <selection activeCell="F27" sqref="F27"/>
    </sheetView>
  </sheetViews>
  <sheetFormatPr baseColWidth="10" defaultRowHeight="15"/>
  <cols>
    <col min="1" max="1" width="16.42578125" customWidth="1"/>
    <col min="18" max="18" width="13.5703125" customWidth="1"/>
    <col min="19" max="19" width="20.28515625" customWidth="1"/>
  </cols>
  <sheetData>
    <row r="1" spans="1: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15" ht="26.25">
      <c r="A3" s="84"/>
      <c r="B3" s="125" t="s">
        <v>188</v>
      </c>
      <c r="C3" s="93"/>
      <c r="D3" s="93"/>
      <c r="E3" s="93"/>
      <c r="F3" s="93"/>
      <c r="G3" s="93"/>
      <c r="H3" s="93"/>
      <c r="I3" s="93"/>
      <c r="J3" s="93"/>
      <c r="K3" s="93"/>
      <c r="L3" s="84"/>
      <c r="M3" s="84"/>
      <c r="N3" s="84"/>
      <c r="O3" s="84"/>
    </row>
    <row r="4" spans="1:15" ht="26.25">
      <c r="A4" s="84"/>
      <c r="B4" s="125" t="s">
        <v>290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84"/>
    </row>
    <row r="5" spans="1:15" ht="23.25">
      <c r="A5" s="84"/>
      <c r="B5" s="118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>
      <c r="A6" s="84"/>
      <c r="B6" s="85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5" ht="19.5">
      <c r="A7" s="84"/>
      <c r="B7" s="126" t="s">
        <v>304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1:15" ht="18.75">
      <c r="A8" s="84"/>
      <c r="B8" s="142" t="s">
        <v>307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18.75">
      <c r="A9" s="84"/>
      <c r="B9" s="99" t="s">
        <v>289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1:15" ht="18.75">
      <c r="B10" s="143" t="s">
        <v>306</v>
      </c>
    </row>
    <row r="11" spans="1:15" ht="18.75">
      <c r="B11" s="143" t="s">
        <v>305</v>
      </c>
    </row>
    <row r="12" spans="1:15" ht="18.75">
      <c r="B12" s="143" t="s">
        <v>310</v>
      </c>
    </row>
    <row r="13" spans="1:15" ht="18.75">
      <c r="B13" s="99" t="s">
        <v>283</v>
      </c>
    </row>
    <row r="17" spans="1:20" ht="18.75">
      <c r="A17" s="129" t="s">
        <v>308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T17" s="128"/>
    </row>
    <row r="18" spans="1:20" ht="18.75">
      <c r="A18" s="129" t="s">
        <v>309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T18" s="128"/>
    </row>
    <row r="19" spans="1:20" ht="18.75">
      <c r="A19" s="129" t="s">
        <v>281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T19" s="128"/>
    </row>
    <row r="20" spans="1:20" ht="18.75">
      <c r="A20" s="129" t="s">
        <v>282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T20" s="128"/>
    </row>
    <row r="21" spans="1:20" ht="18.75">
      <c r="A21" s="129" t="s">
        <v>75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T21" s="128"/>
    </row>
    <row r="22" spans="1:20">
      <c r="B22" s="86"/>
      <c r="C22" s="86"/>
      <c r="D22" s="86"/>
      <c r="E22" s="86"/>
      <c r="F22" s="86"/>
    </row>
    <row r="23" spans="1:20">
      <c r="B23" s="86"/>
      <c r="C23" s="86"/>
      <c r="D23" s="86"/>
      <c r="E23" s="86"/>
      <c r="F23" s="86"/>
    </row>
    <row r="24" spans="1:20">
      <c r="B24" s="86"/>
      <c r="C24" s="86"/>
      <c r="D24" s="86"/>
      <c r="E24" s="86"/>
      <c r="F24" s="86"/>
    </row>
    <row r="27" spans="1:20" ht="15.75">
      <c r="A27" s="79"/>
      <c r="B27" s="80"/>
    </row>
    <row r="28" spans="1:20" ht="15.75">
      <c r="A28" s="81"/>
      <c r="B28" s="80"/>
    </row>
    <row r="29" spans="1:20" ht="15.75">
      <c r="A29" s="81"/>
      <c r="B29" s="80"/>
    </row>
    <row r="30" spans="1:20" ht="15.75">
      <c r="A30" s="81"/>
      <c r="B30" s="80"/>
    </row>
    <row r="31" spans="1:20" ht="15.75">
      <c r="A31" s="81"/>
      <c r="B31" s="80"/>
    </row>
    <row r="32" spans="1:20" ht="15.75">
      <c r="A32" s="81"/>
      <c r="B32" s="80"/>
    </row>
    <row r="33" spans="1:2" ht="15.75">
      <c r="A33" s="81"/>
      <c r="B33" s="80"/>
    </row>
    <row r="34" spans="1:2" ht="15.75">
      <c r="A34" s="82"/>
      <c r="B34" s="80"/>
    </row>
    <row r="35" spans="1:2" ht="15.75">
      <c r="A35" s="82"/>
      <c r="B35" s="80"/>
    </row>
    <row r="36" spans="1:2" ht="15.75">
      <c r="A36" s="81"/>
      <c r="B36" s="80"/>
    </row>
    <row r="37" spans="1:2" ht="15.75">
      <c r="A37" s="82"/>
      <c r="B37" s="80"/>
    </row>
  </sheetData>
  <sheetProtection password="CFC9" sheet="1" objects="1" scenarios="1"/>
  <hyperlinks>
    <hyperlink ref="B13" location="'Définition et sources'!A1" display="Les définitions et sources" xr:uid="{00000000-0004-0000-0000-000000000000}"/>
    <hyperlink ref="B9" location="'Fiche indicateurs Mam'!A1" display="Les Maisons d'assistantes maternelles" xr:uid="{00000000-0004-0000-0000-000001000000}"/>
  </hyperlink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4" tint="0.39997558519241921"/>
    <pageSetUpPr fitToPage="1"/>
  </sheetPr>
  <dimension ref="A1:L40"/>
  <sheetViews>
    <sheetView showGridLines="0" zoomScaleNormal="100" workbookViewId="0">
      <selection activeCell="B24" sqref="B24"/>
    </sheetView>
  </sheetViews>
  <sheetFormatPr baseColWidth="10" defaultRowHeight="15"/>
  <cols>
    <col min="1" max="1" width="22.7109375" customWidth="1"/>
    <col min="2" max="2" width="93.42578125" customWidth="1"/>
    <col min="3" max="6" width="10" customWidth="1"/>
    <col min="7" max="7" width="15.140625" customWidth="1"/>
    <col min="8" max="8" width="14.5703125" customWidth="1"/>
    <col min="9" max="9" width="4.140625" customWidth="1"/>
    <col min="10" max="10" width="14.42578125" customWidth="1"/>
  </cols>
  <sheetData>
    <row r="1" spans="1:12" ht="27.75">
      <c r="B1" s="9"/>
      <c r="D1" s="1"/>
      <c r="E1" s="1"/>
      <c r="F1" s="1"/>
      <c r="G1" s="20"/>
      <c r="H1" s="147"/>
      <c r="I1" s="148"/>
      <c r="J1" s="21"/>
      <c r="K1" s="3"/>
      <c r="L1" s="2"/>
    </row>
    <row r="2" spans="1:12" ht="30.75" customHeight="1" thickBot="1">
      <c r="A2" s="17"/>
      <c r="B2" s="18" t="s">
        <v>10</v>
      </c>
      <c r="C2" s="17"/>
      <c r="D2" s="17"/>
      <c r="E2" s="17"/>
      <c r="F2" s="17"/>
      <c r="G2" s="17"/>
      <c r="H2" s="17"/>
      <c r="I2" s="17"/>
      <c r="J2" s="17"/>
      <c r="K2" s="3"/>
    </row>
    <row r="3" spans="1:12" ht="16.5" customHeight="1">
      <c r="A3" s="3"/>
      <c r="B3" s="100"/>
      <c r="C3" s="3"/>
      <c r="D3" s="3"/>
      <c r="E3" s="3"/>
      <c r="F3" s="3"/>
      <c r="G3" s="3"/>
      <c r="H3" s="3"/>
      <c r="I3" s="3"/>
      <c r="J3" s="3"/>
      <c r="K3" s="3"/>
    </row>
    <row r="4" spans="1:12">
      <c r="B4" s="101" t="s">
        <v>279</v>
      </c>
      <c r="K4" s="3"/>
    </row>
    <row r="5" spans="1:12" ht="30" customHeight="1">
      <c r="A5" s="3"/>
      <c r="B5" s="116" t="s">
        <v>129</v>
      </c>
      <c r="C5" s="19"/>
      <c r="D5" s="19"/>
      <c r="E5" s="19"/>
      <c r="F5" s="92"/>
      <c r="G5" s="122"/>
      <c r="H5" s="19"/>
      <c r="I5" s="19"/>
      <c r="J5" s="19"/>
      <c r="K5" s="19"/>
      <c r="L5" s="8"/>
    </row>
    <row r="6" spans="1:12" ht="23.25" customHeight="1">
      <c r="B6" s="49"/>
    </row>
    <row r="7" spans="1:12" ht="7.5" customHeight="1">
      <c r="B7" s="15"/>
      <c r="D7" s="4"/>
      <c r="E7" s="5"/>
      <c r="F7" s="5"/>
      <c r="G7" s="6"/>
      <c r="H7" s="6"/>
    </row>
    <row r="8" spans="1:12" ht="15.75" thickBot="1"/>
    <row r="9" spans="1:12" ht="58.5" customHeight="1" thickBot="1">
      <c r="A9" s="13"/>
      <c r="B9" s="11" t="s">
        <v>0</v>
      </c>
      <c r="C9" s="10">
        <v>2012</v>
      </c>
      <c r="D9" s="10">
        <v>2013</v>
      </c>
      <c r="E9" s="13">
        <v>2014</v>
      </c>
      <c r="F9" s="13">
        <v>2015</v>
      </c>
      <c r="G9" s="16" t="s">
        <v>11</v>
      </c>
      <c r="H9" s="16" t="s">
        <v>276</v>
      </c>
      <c r="J9" s="30" t="s">
        <v>1</v>
      </c>
      <c r="K9" s="3"/>
    </row>
    <row r="10" spans="1:12" ht="15.75">
      <c r="A10" s="149" t="s">
        <v>7</v>
      </c>
      <c r="B10" s="72" t="s">
        <v>12</v>
      </c>
      <c r="C10" s="31">
        <f>VLOOKUP($B$5,'Données 2012'!$B$1:$T$213,4,FALSE)</f>
        <v>3486</v>
      </c>
      <c r="D10" s="31">
        <f>VLOOKUP($B$5,'Données 2013'!$B$1:$T$213,4,FALSE)</f>
        <v>3601</v>
      </c>
      <c r="E10" s="31">
        <f>VLOOKUP($B$5,'Données 2014'!$B$1:$T$213,4,FALSE)</f>
        <v>3598</v>
      </c>
      <c r="F10" s="31">
        <f>VLOOKUP($B$5,'Données 2015'!$B$1:$T$213,4,FALSE)</f>
        <v>3351</v>
      </c>
      <c r="G10" s="43">
        <f>IF(C10&lt;&gt;0,IF(C10&lt;&gt;"nd",IF(F10&lt;&gt;"nd",(F10-C10)/C10,"-"),"-"),"-")</f>
        <v>-3.8726333907056799E-2</v>
      </c>
      <c r="H10" s="94">
        <f>IF(C10&lt;&gt;"nd",IF(F10&lt;&gt;"nd",F10-C10,"-"),"-")</f>
        <v>-135</v>
      </c>
      <c r="I10" s="73"/>
      <c r="J10" s="38">
        <f>IF(C10&lt;&gt;"nd",IF(D10&lt;&gt;"nd",IF(E10&lt;&gt;"nd",IF(F10&lt;&gt;"nd",AVERAGE(C10:F10),"-"),"-"),"-"),"-")</f>
        <v>3509</v>
      </c>
    </row>
    <row r="11" spans="1:12" ht="15.75">
      <c r="A11" s="150"/>
      <c r="B11" s="74" t="s">
        <v>13</v>
      </c>
      <c r="C11" s="32">
        <f>VLOOKUP($B$5,'Données 2012'!$B$1:$T$213,5,FALSE)</f>
        <v>3356</v>
      </c>
      <c r="D11" s="32">
        <f>VLOOKUP($B$5,'Données 2013'!$B$1:$T$213,5,FALSE)</f>
        <v>3477</v>
      </c>
      <c r="E11" s="32">
        <f>VLOOKUP($B$5,'Données 2014'!$B$1:$T$213,5,FALSE)</f>
        <v>3630</v>
      </c>
      <c r="F11" s="32">
        <f>VLOOKUP($B$5,'Données 2015'!$B$1:$T$213,5,FALSE)</f>
        <v>3594</v>
      </c>
      <c r="G11" s="44">
        <f t="shared" ref="G11:G15" si="0">IF(C11&lt;&gt;0,IF(C11&lt;&gt;"nd",IF(F11&lt;&gt;"nd",(F11-C11)/C11,"-"),"-"),"-")</f>
        <v>7.0917759237187128E-2</v>
      </c>
      <c r="H11" s="33">
        <f t="shared" ref="H11:H16" si="1">IF(C11&lt;&gt;"nd",IF(F11&lt;&gt;"nd",F11-C11,"-"),"-")</f>
        <v>238</v>
      </c>
      <c r="I11" s="73"/>
      <c r="J11" s="39">
        <f t="shared" ref="J11:J15" si="2">IF(C11&lt;&gt;"nd",IF(D11&lt;&gt;"nd",IF(E11&lt;&gt;"nd",IF(F11&lt;&gt;"nd",AVERAGE(C11:F11),"-"),"-"),"-"),"-")</f>
        <v>3514.25</v>
      </c>
    </row>
    <row r="12" spans="1:12" ht="15.75">
      <c r="A12" s="150"/>
      <c r="B12" s="74" t="s">
        <v>14</v>
      </c>
      <c r="C12" s="32">
        <f>VLOOKUP($B$5,'Données 2012'!$B$1:$T$213,6,FALSE)</f>
        <v>3442</v>
      </c>
      <c r="D12" s="32">
        <f>VLOOKUP($B$5,'Données 2013'!$B$1:$T$213,6,FALSE)</f>
        <v>3229</v>
      </c>
      <c r="E12" s="32">
        <f>VLOOKUP($B$5,'Données 2014'!$B$1:$T$213,6,FALSE)</f>
        <v>3449</v>
      </c>
      <c r="F12" s="32">
        <f>VLOOKUP($B$5,'Données 2015'!$B$1:$T$213,6,FALSE)</f>
        <v>3562</v>
      </c>
      <c r="G12" s="44">
        <f t="shared" si="0"/>
        <v>3.4863451481696686E-2</v>
      </c>
      <c r="H12" s="33">
        <f t="shared" si="1"/>
        <v>120</v>
      </c>
      <c r="I12" s="73"/>
      <c r="J12" s="39">
        <f t="shared" si="2"/>
        <v>3420.5</v>
      </c>
    </row>
    <row r="13" spans="1:12" ht="15.75">
      <c r="A13" s="150"/>
      <c r="B13" s="74" t="s">
        <v>15</v>
      </c>
      <c r="C13" s="32">
        <f>VLOOKUP($B$5,'Données 2012'!$B$1:$T$213,7,FALSE)</f>
        <v>2905</v>
      </c>
      <c r="D13" s="32">
        <f>VLOOKUP($B$5,'Données 2013'!$B$1:$T$213,7,FALSE)</f>
        <v>3139</v>
      </c>
      <c r="E13" s="32">
        <f>VLOOKUP($B$5,'Données 2014'!$B$1:$T$213,7,FALSE)</f>
        <v>2934</v>
      </c>
      <c r="F13" s="32">
        <f>VLOOKUP($B$5,'Données 2015'!$B$1:$T$213,7,FALSE)</f>
        <v>3031</v>
      </c>
      <c r="G13" s="44">
        <f t="shared" si="0"/>
        <v>4.3373493975903614E-2</v>
      </c>
      <c r="H13" s="33">
        <f t="shared" si="1"/>
        <v>126</v>
      </c>
      <c r="I13" s="73"/>
      <c r="J13" s="39">
        <f t="shared" si="2"/>
        <v>3002.25</v>
      </c>
    </row>
    <row r="14" spans="1:12" ht="15.75">
      <c r="A14" s="150"/>
      <c r="B14" s="75" t="s">
        <v>16</v>
      </c>
      <c r="C14" s="34">
        <f>VLOOKUP($B$5,'Données 2012'!$B$1:$T$213,8,FALSE)</f>
        <v>2938</v>
      </c>
      <c r="D14" s="34">
        <f>VLOOKUP($B$5,'Données 2013'!$B$1:$T$213,8,FALSE)</f>
        <v>2876</v>
      </c>
      <c r="E14" s="34">
        <f>VLOOKUP($B$5,'Données 2014'!$B$1:$T$213,8,FALSE)</f>
        <v>3176</v>
      </c>
      <c r="F14" s="34">
        <f>VLOOKUP($B$5,'Données 2015'!$B$1:$T$213,8,FALSE)</f>
        <v>2989</v>
      </c>
      <c r="G14" s="45">
        <f t="shared" si="0"/>
        <v>1.7358747447243021E-2</v>
      </c>
      <c r="H14" s="35">
        <f t="shared" si="1"/>
        <v>51</v>
      </c>
      <c r="I14" s="73"/>
      <c r="J14" s="40">
        <f t="shared" si="2"/>
        <v>2994.75</v>
      </c>
    </row>
    <row r="15" spans="1:12" ht="15.75">
      <c r="A15" s="150"/>
      <c r="B15" s="76" t="s">
        <v>2</v>
      </c>
      <c r="C15" s="34">
        <f>VLOOKUP($B$5,'Données 2012'!$B$1:$T$213,3,FALSE)</f>
        <v>10284</v>
      </c>
      <c r="D15" s="36">
        <f>VLOOKUP($B$5,'Données 2013'!$B$1:$T$213,3,FALSE)</f>
        <v>10307</v>
      </c>
      <c r="E15" s="36">
        <f>VLOOKUP($B$5,'Données 2014'!$B$1:$T$213,3,FALSE)</f>
        <v>10677</v>
      </c>
      <c r="F15" s="36">
        <f>VLOOKUP($B$5,'Données 2015'!$B$1:$T$213,3,FALSE)</f>
        <v>10507</v>
      </c>
      <c r="G15" s="46">
        <f t="shared" si="0"/>
        <v>2.1684169583819527E-2</v>
      </c>
      <c r="H15" s="37">
        <f t="shared" si="1"/>
        <v>223</v>
      </c>
      <c r="I15" s="73"/>
      <c r="J15" s="41">
        <f t="shared" si="2"/>
        <v>10443.75</v>
      </c>
    </row>
    <row r="16" spans="1:12" ht="15.75">
      <c r="A16" s="12"/>
      <c r="B16" s="14"/>
      <c r="C16" s="23"/>
      <c r="D16" s="23"/>
      <c r="E16" s="23"/>
      <c r="F16" s="23"/>
      <c r="G16" s="42"/>
      <c r="H16" s="47">
        <f t="shared" si="1"/>
        <v>0</v>
      </c>
      <c r="I16" s="22"/>
      <c r="J16" s="25"/>
    </row>
    <row r="17" spans="1:10" ht="15.75">
      <c r="A17" s="151" t="s">
        <v>9</v>
      </c>
      <c r="B17" s="113" t="s">
        <v>291</v>
      </c>
      <c r="C17" s="105">
        <f>VLOOKUP($B$5,'Données 2012'!$B$1:$T$213,11,FALSE)</f>
        <v>0.629</v>
      </c>
      <c r="D17" s="105">
        <f>VLOOKUP($B$5,'Données 2013'!$B$1:$T$213,11,FALSE)</f>
        <v>0.63700000000000001</v>
      </c>
      <c r="E17" s="105">
        <f>VLOOKUP($B$5,'Données 2014'!$B$1:$T$213,11,FALSE)</f>
        <v>0.63400000000000001</v>
      </c>
      <c r="F17" s="105">
        <f>VLOOKUP($B$5,'Données 2015'!$B$1:$T$213,11,FALSE)</f>
        <v>0.64200000000000002</v>
      </c>
      <c r="G17" s="95"/>
      <c r="H17" s="96">
        <f t="shared" ref="H17:H25" si="3">IF(C17&lt;&gt;"nd",IF(F17&lt;&gt;"nd",(F17-C17)*100,"-"),"-")</f>
        <v>1.3000000000000012</v>
      </c>
      <c r="I17" s="73"/>
      <c r="J17" s="26"/>
    </row>
    <row r="18" spans="1:10" ht="15.75">
      <c r="A18" s="150"/>
      <c r="B18" s="113" t="s">
        <v>18</v>
      </c>
      <c r="C18" s="105">
        <f>VLOOKUP($B$5,'Données 2012'!$B$1:$T$213,9,FALSE)</f>
        <v>0.09</v>
      </c>
      <c r="D18" s="105">
        <f>VLOOKUP($B$5,'Données 2013'!$B$1:$T$213,9,FALSE)</f>
        <v>8.5000000000000006E-2</v>
      </c>
      <c r="E18" s="105">
        <f>VLOOKUP($B$5,'Données 2014'!$B$1:$T$213,9,FALSE)</f>
        <v>8.4000000000000005E-2</v>
      </c>
      <c r="F18" s="105">
        <f>VLOOKUP($B$5,'Données 2015'!$B$1:$T$213,9,FALSE)</f>
        <v>4.8000000000000001E-2</v>
      </c>
      <c r="G18" s="95"/>
      <c r="H18" s="96">
        <f t="shared" si="3"/>
        <v>-4.1999999999999993</v>
      </c>
      <c r="I18" s="73"/>
      <c r="J18" s="26"/>
    </row>
    <row r="19" spans="1:10" ht="15.75">
      <c r="A19" s="152"/>
      <c r="B19" s="114" t="s">
        <v>19</v>
      </c>
      <c r="C19" s="106">
        <f>VLOOKUP($B$5,'Données 2012'!$B$1:$T$213,10,FALSE)</f>
        <v>9.4E-2</v>
      </c>
      <c r="D19" s="106">
        <f>VLOOKUP($B$5,'Données 2013'!$B$1:$T$213,10,FALSE)</f>
        <v>9.8000000000000004E-2</v>
      </c>
      <c r="E19" s="106">
        <f>VLOOKUP($B$5,'Données 2014'!$B$1:$T$213,10,FALSE)</f>
        <v>9.0999999999999998E-2</v>
      </c>
      <c r="F19" s="106">
        <f>VLOOKUP($B$5,'Données 2015'!$B$1:$T$213,10,FALSE)</f>
        <v>0.06</v>
      </c>
      <c r="G19" s="107"/>
      <c r="H19" s="108">
        <f t="shared" si="3"/>
        <v>-3.4000000000000004</v>
      </c>
      <c r="I19" s="73"/>
      <c r="J19" s="111"/>
    </row>
    <row r="20" spans="1:10" ht="15.75">
      <c r="A20" s="153" t="s">
        <v>17</v>
      </c>
      <c r="B20" s="115" t="s">
        <v>262</v>
      </c>
      <c r="C20" s="109">
        <f>VLOOKUP($B$5,'Données 2012'!$B$1:$Y$213,20,FALSE)</f>
        <v>0.38662862012421079</v>
      </c>
      <c r="D20" s="109">
        <f>VLOOKUP($B$5,'Données 2013'!$B$1:$Y$213,20,FALSE)</f>
        <v>0.3835331032318795</v>
      </c>
      <c r="E20" s="109">
        <f>VLOOKUP($B$5,'Données 2014'!$B$1:$Y$213,20,FALSE)</f>
        <v>0.38392988839175968</v>
      </c>
      <c r="F20" s="109">
        <f>VLOOKUP($B$5,'Données 2015'!$B$1:$Y$213,20,FALSE)</f>
        <v>0.39108790675084992</v>
      </c>
      <c r="G20" s="110"/>
      <c r="H20" s="130">
        <f t="shared" si="3"/>
        <v>0.44592866266391362</v>
      </c>
      <c r="I20" s="73"/>
      <c r="J20" s="112"/>
    </row>
    <row r="21" spans="1:10" ht="15.75">
      <c r="A21" s="150"/>
      <c r="B21" s="113" t="s">
        <v>263</v>
      </c>
      <c r="C21" s="105">
        <f>VLOOKUP($B$5,'Données 2012'!$B$1:$Y$213,21,FALSE)</f>
        <v>0.33740913375253395</v>
      </c>
      <c r="D21" s="105">
        <f>VLOOKUP($B$5,'Données 2013'!$B$1:$Y$213,21,FALSE)</f>
        <v>0.337496077816128</v>
      </c>
      <c r="E21" s="105">
        <f>VLOOKUP($B$5,'Données 2014'!$B$1:$Y$213,21,FALSE)</f>
        <v>0.33427159644033633</v>
      </c>
      <c r="F21" s="105">
        <f>VLOOKUP($B$5,'Données 2015'!$B$1:$Y$213,21,FALSE)</f>
        <v>0.33190869354055369</v>
      </c>
      <c r="G21" s="95"/>
      <c r="H21" s="131">
        <f t="shared" si="3"/>
        <v>-0.5500440211980262</v>
      </c>
      <c r="I21" s="73"/>
      <c r="J21" s="26"/>
    </row>
    <row r="22" spans="1:10" ht="15.75">
      <c r="A22" s="150"/>
      <c r="B22" s="113" t="s">
        <v>267</v>
      </c>
      <c r="C22" s="105">
        <f>VLOOKUP($B$5,'Données 2012'!$B$1:$Y$213,22,FALSE)</f>
        <v>0.10065978902245348</v>
      </c>
      <c r="D22" s="105">
        <f>VLOOKUP($B$5,'Données 2013'!$B$1:$Y$213,22,FALSE)</f>
        <v>0.1016002510197678</v>
      </c>
      <c r="E22" s="105">
        <f>VLOOKUP($B$5,'Données 2014'!$B$1:$Y$213,22,FALSE)</f>
        <v>0.10262303948080043</v>
      </c>
      <c r="F22" s="105">
        <f>VLOOKUP($B$5,'Données 2015'!$B$1:$Y$213,22,FALSE)</f>
        <v>0.1039703739679456</v>
      </c>
      <c r="G22" s="95"/>
      <c r="H22" s="131">
        <f t="shared" si="3"/>
        <v>0.33105849454921205</v>
      </c>
      <c r="I22" s="73"/>
      <c r="J22" s="26"/>
    </row>
    <row r="23" spans="1:10" ht="15.75">
      <c r="A23" s="150"/>
      <c r="B23" s="113" t="s">
        <v>268</v>
      </c>
      <c r="C23" s="105">
        <f>VLOOKUP($B$5,'Données 2012'!$B$1:$Y$213,23,FALSE)</f>
        <v>4.1846892793967645E-2</v>
      </c>
      <c r="D23" s="105">
        <f>VLOOKUP($B$5,'Données 2013'!$B$1:$Y$213,23,FALSE)</f>
        <v>4.1330404769375585E-2</v>
      </c>
      <c r="E23" s="105">
        <f>VLOOKUP($B$5,'Données 2014'!$B$1:$Y$213,23,FALSE)</f>
        <v>4.0599341167215697E-2</v>
      </c>
      <c r="F23" s="105">
        <f>VLOOKUP($B$5,'Données 2015'!$B$1:$Y$213,23,FALSE)</f>
        <v>4.1962117532782901E-2</v>
      </c>
      <c r="G23" s="95"/>
      <c r="H23" s="131">
        <f t="shared" si="3"/>
        <v>1.1522473881525608E-2</v>
      </c>
      <c r="I23" s="73"/>
      <c r="J23" s="26"/>
    </row>
    <row r="24" spans="1:10" ht="15.75">
      <c r="A24" s="90"/>
      <c r="B24" s="113" t="s">
        <v>269</v>
      </c>
      <c r="C24" s="105">
        <f>VLOOKUP($B$5,'Données 2012'!$B$1:$Y$213,24,FALSE)</f>
        <v>7.5843458275768577E-2</v>
      </c>
      <c r="D24" s="105">
        <f>VLOOKUP($B$5,'Données 2013'!$B$1:$Y$213,24,FALSE)</f>
        <v>8.4468151866959523E-2</v>
      </c>
      <c r="E24" s="105">
        <f>VLOOKUP($B$5,'Données 2014'!$B$1:$Y$213,24,FALSE)</f>
        <v>8.4173263188947342E-2</v>
      </c>
      <c r="F24" s="105">
        <f>VLOOKUP($B$5,'Données 2015'!$B$1:$Y$213,24,FALSE)</f>
        <v>0.1209324915007285</v>
      </c>
      <c r="G24" s="95"/>
      <c r="H24" s="131">
        <f t="shared" si="3"/>
        <v>4.5089033224959927</v>
      </c>
      <c r="I24" s="73"/>
      <c r="J24" s="26"/>
    </row>
    <row r="25" spans="1:10" ht="15.75">
      <c r="A25" s="90"/>
      <c r="B25" s="113" t="s">
        <v>285</v>
      </c>
      <c r="C25" s="105">
        <f>VLOOKUP($B$5,'Données 2012'!$B$1:$AE$213,30,FALSE)</f>
        <v>5.7612106031065605E-2</v>
      </c>
      <c r="D25" s="105">
        <f>VLOOKUP($B$5,'Données 2013'!$B$1:$AE$213,30,FALSE)</f>
        <v>5.157201129588955E-2</v>
      </c>
      <c r="E25" s="105">
        <f>VLOOKUP($B$5,'Données 2014'!$B$1:$AE$213,30,FALSE)</f>
        <v>5.4402871330940558E-2</v>
      </c>
      <c r="F25" s="105">
        <f>VLOOKUP($B$5,'Données 2015'!$B$1:$AE$213,30,FALSE)</f>
        <v>1.0138416707139388E-2</v>
      </c>
      <c r="G25" s="95"/>
      <c r="H25" s="131">
        <f t="shared" si="3"/>
        <v>-4.7473689323926216</v>
      </c>
      <c r="I25" s="73"/>
      <c r="J25" s="26"/>
    </row>
    <row r="26" spans="1:10" ht="15.75">
      <c r="A26" s="12"/>
      <c r="B26" s="14"/>
      <c r="C26" s="23"/>
      <c r="D26" s="23"/>
      <c r="E26" s="23"/>
      <c r="F26" s="23"/>
      <c r="G26" s="42"/>
      <c r="H26" s="47"/>
      <c r="I26" s="22"/>
      <c r="J26" s="27"/>
    </row>
    <row r="27" spans="1:10" ht="15.75">
      <c r="A27" s="151" t="s">
        <v>8</v>
      </c>
      <c r="B27" s="74" t="s">
        <v>5</v>
      </c>
      <c r="C27" s="32">
        <f>VLOOKUP($B$5,'Données 2012'!$B$1:$AB$213,25,FALSE)</f>
        <v>2537</v>
      </c>
      <c r="D27" s="32">
        <f>VLOOKUP($B$5,'Données 2013'!$B$1:$AB$213,25,FALSE)</f>
        <v>2533</v>
      </c>
      <c r="E27" s="32">
        <f>VLOOKUP($B$5,'Données 2014'!$B$1:$AB$213,25,FALSE)</f>
        <v>2597</v>
      </c>
      <c r="F27" s="32">
        <f>VLOOKUP($B$5,'Données 2015'!$B$1:$AB$213,25,FALSE)</f>
        <v>2607</v>
      </c>
      <c r="G27" s="44">
        <f t="shared" ref="G27:G29" si="4">IF(C27&lt;&gt;0,IF(C27&lt;&gt;"nd",IF(F27&lt;&gt;"nd",(F27-C27)/C27,"-"),"-"),"-")</f>
        <v>2.7591643673630272E-2</v>
      </c>
      <c r="H27" s="33">
        <f t="shared" ref="H27:H29" si="5">IF(C27&lt;&gt;"nd",IF(F27&lt;&gt;"nd",F27-C27,"-"),"-")</f>
        <v>70</v>
      </c>
      <c r="I27" s="73"/>
      <c r="J27" s="98">
        <f t="shared" ref="J27:J29" si="6">IF(C27&lt;&gt;"nd",IF(D27&lt;&gt;"nd",IF(E27&lt;&gt;"nd",IF(F27&lt;&gt;"nd",AVERAGE(C27:F27),"-"),"-"),"-"),"-")</f>
        <v>2568.5</v>
      </c>
    </row>
    <row r="28" spans="1:10" ht="15.75">
      <c r="A28" s="154"/>
      <c r="B28" s="74" t="s">
        <v>3</v>
      </c>
      <c r="C28" s="32">
        <f>VLOOKUP($B$5,'Données 2012'!$B$1:$AB$213,26,FALSE)</f>
        <v>376</v>
      </c>
      <c r="D28" s="32">
        <f>VLOOKUP($B$5,'Données 2013'!$B$1:$AB$213,26,FALSE)</f>
        <v>324</v>
      </c>
      <c r="E28" s="32">
        <f>VLOOKUP($B$5,'Données 2014'!$B$1:$AB$213,26,FALSE)</f>
        <v>381</v>
      </c>
      <c r="F28" s="32">
        <f>VLOOKUP($B$5,'Données 2015'!$B$1:$AB$213,26,FALSE)</f>
        <v>383</v>
      </c>
      <c r="G28" s="44">
        <f t="shared" si="4"/>
        <v>1.8617021276595744E-2</v>
      </c>
      <c r="H28" s="33">
        <f t="shared" si="5"/>
        <v>7</v>
      </c>
      <c r="I28" s="73"/>
      <c r="J28" s="39">
        <f t="shared" si="6"/>
        <v>366</v>
      </c>
    </row>
    <row r="29" spans="1:10" ht="15.75">
      <c r="A29" s="154"/>
      <c r="B29" s="74" t="s">
        <v>4</v>
      </c>
      <c r="C29" s="32">
        <f>VLOOKUP($B$5,'Données 2012'!$B$1:$AB$213,27,FALSE)</f>
        <v>214</v>
      </c>
      <c r="D29" s="32">
        <f>VLOOKUP($B$5,'Données 2013'!$B$1:$AB$213,27,FALSE)</f>
        <v>224</v>
      </c>
      <c r="E29" s="32">
        <f>VLOOKUP($B$5,'Données 2014'!$B$1:$AB$213,27,FALSE)</f>
        <v>309</v>
      </c>
      <c r="F29" s="32">
        <f>VLOOKUP($B$5,'Données 2015'!$B$1:$AB$213,27,FALSE)</f>
        <v>321</v>
      </c>
      <c r="G29" s="48">
        <f t="shared" si="4"/>
        <v>0.5</v>
      </c>
      <c r="H29" s="33">
        <f t="shared" si="5"/>
        <v>107</v>
      </c>
      <c r="I29" s="73"/>
      <c r="J29" s="39">
        <f t="shared" si="6"/>
        <v>267</v>
      </c>
    </row>
    <row r="30" spans="1:10" ht="16.5" thickBot="1">
      <c r="A30" s="77"/>
      <c r="B30" s="78"/>
      <c r="C30" s="24"/>
      <c r="D30" s="24"/>
      <c r="E30" s="24"/>
      <c r="F30" s="42"/>
      <c r="G30" s="23"/>
      <c r="H30" s="47"/>
      <c r="I30" s="73"/>
      <c r="J30" s="28"/>
    </row>
    <row r="31" spans="1:10" ht="15.75">
      <c r="A31" s="144" t="s">
        <v>189</v>
      </c>
      <c r="B31" s="132" t="s">
        <v>6</v>
      </c>
      <c r="C31" s="32">
        <f>VLOOKUP($B$5,'Données 2012'!$B$1:$AC$213,28,FALSE)</f>
        <v>1681</v>
      </c>
      <c r="D31" s="32">
        <f>VLOOKUP($B$5,'Données 2013'!$B$1:$AC$213,28,FALSE)</f>
        <v>1626</v>
      </c>
      <c r="E31" s="32">
        <f>VLOOKUP($B$5,'Données 2014'!$B$1:$AC$213,28,FALSE)</f>
        <v>1734</v>
      </c>
      <c r="F31" s="32">
        <f>VLOOKUP($B$5,'Données 2015'!$B$1:$AC$213,28,FALSE)</f>
        <v>1700</v>
      </c>
      <c r="G31" s="44">
        <f>IF(C31&lt;&gt;0,IF(C31&lt;&gt;"nd",IF(F31&lt;&gt;"nd",(F31-C31)/C31,"-"),"-"),"-")</f>
        <v>1.1302795954788817E-2</v>
      </c>
      <c r="H31" s="103">
        <f>IF(C31&lt;&gt;"NR",IF(F31&lt;&gt;"NR",F31-C31,"NR"),"NR")</f>
        <v>19</v>
      </c>
      <c r="I31" s="73"/>
      <c r="J31" s="39">
        <f>IF(C31&lt;&gt;"nd",IF(D31&lt;&gt;"nd",IF(E31&lt;&gt;"nd",IF(F31&lt;&gt;"nd",AVERAGE(C31:F31),"-"),"-"),"-"),"-")</f>
        <v>1685.25</v>
      </c>
    </row>
    <row r="32" spans="1:10" ht="15.75">
      <c r="A32" s="145"/>
      <c r="B32" s="133" t="s">
        <v>274</v>
      </c>
      <c r="C32" s="134">
        <f>VLOOKUP($B$5,'Données 2012'!$B$1:$AD$213,29,FALSE)</f>
        <v>2776</v>
      </c>
      <c r="D32" s="134">
        <f>VLOOKUP($B$5,'Données 2013'!$B$1:$AD$213,29,FALSE)</f>
        <v>2874</v>
      </c>
      <c r="E32" s="134">
        <f>VLOOKUP($B$5,'Données 2014'!$B$1:$AD$213,29,FALSE)</f>
        <v>2931</v>
      </c>
      <c r="F32" s="134">
        <f>VLOOKUP($B$5,'Données 2015'!$B$1:$AD$213,29,FALSE)</f>
        <v>2978</v>
      </c>
      <c r="G32" s="135">
        <f>IF(C32&lt;&gt;0,IF(C32&lt;&gt;"nd",IF(F32&lt;&gt;"nd",(F32-C32)/C32,"-"),"-"),"-")</f>
        <v>7.276657060518732E-2</v>
      </c>
      <c r="H32" s="136">
        <f>IF(C32&lt;&gt;"NR",IF(F32&lt;&gt;"NR",F32-C32,"NR"),"NR")</f>
        <v>202</v>
      </c>
      <c r="I32" s="73"/>
      <c r="J32" s="137">
        <f>IF(C32&lt;&gt;"nd",IF(D32&lt;&gt;"nd",IF(E32&lt;&gt;"nd",IF(F32&lt;&gt;"nd",AVERAGE(C32:F32),"-"),"-"),"-"),"-")</f>
        <v>2889.75</v>
      </c>
    </row>
    <row r="33" spans="1:10" ht="15.75">
      <c r="A33" s="145"/>
      <c r="B33" s="133" t="s">
        <v>302</v>
      </c>
      <c r="C33" s="134">
        <f>VLOOKUP($B$5,'Données 2012'!$B$1:$AG$213,32,FALSE)</f>
        <v>72</v>
      </c>
      <c r="D33" s="134">
        <f>VLOOKUP($B$5,'Données 2013'!$B$1:$AG$213,32,FALSE)</f>
        <v>74</v>
      </c>
      <c r="E33" s="134">
        <f>VLOOKUP($B$5,'Données 2014'!$B$1:$AG$213,32,FALSE)</f>
        <v>78</v>
      </c>
      <c r="F33" s="134">
        <f>VLOOKUP($B$5,'Données 2015'!$B$1:$AG$213,32,FALSE)</f>
        <v>79</v>
      </c>
      <c r="G33" s="140"/>
      <c r="H33" s="136">
        <f>F33-C33</f>
        <v>7</v>
      </c>
      <c r="I33" s="73"/>
      <c r="J33" s="141"/>
    </row>
    <row r="34" spans="1:10" ht="16.5" thickBot="1">
      <c r="A34" s="146"/>
      <c r="B34" s="83" t="s">
        <v>287</v>
      </c>
      <c r="C34" s="102">
        <f>VLOOKUP($B$5,'Données 2012'!$B$1:$AF$213,31,FALSE)</f>
        <v>7</v>
      </c>
      <c r="D34" s="102">
        <f>VLOOKUP($B$5,'Données 2013'!$B$1:$AF$213,31,FALSE)</f>
        <v>11</v>
      </c>
      <c r="E34" s="102">
        <f>VLOOKUP($B$5,'Données 2014'!$B$1:$AF$213,31,FALSE)</f>
        <v>12</v>
      </c>
      <c r="F34" s="102">
        <f>VLOOKUP($B$5,'Données 2015'!$B$1:$AF$213,31,FALSE)</f>
        <v>11</v>
      </c>
      <c r="G34" s="138"/>
      <c r="H34" s="104">
        <f>F34-C34</f>
        <v>4</v>
      </c>
      <c r="I34" s="73"/>
      <c r="J34" s="139"/>
    </row>
    <row r="35" spans="1:10" ht="15.75">
      <c r="A35" s="117" t="s">
        <v>303</v>
      </c>
      <c r="C35" s="7"/>
      <c r="D35" s="7"/>
      <c r="E35" s="7"/>
      <c r="F35" s="7"/>
    </row>
    <row r="36" spans="1:10" ht="15.75">
      <c r="A36" s="117" t="s">
        <v>277</v>
      </c>
      <c r="B36" s="61"/>
      <c r="C36" s="61"/>
      <c r="D36" s="61"/>
      <c r="E36" s="61"/>
      <c r="F36" s="61"/>
      <c r="G36" s="61"/>
      <c r="H36" s="61"/>
      <c r="I36" s="61"/>
      <c r="J36" s="61"/>
    </row>
    <row r="37" spans="1:10">
      <c r="A37" s="61"/>
      <c r="B37" s="61"/>
      <c r="C37" s="61"/>
      <c r="D37" s="61"/>
      <c r="E37" s="61"/>
      <c r="F37" s="61"/>
      <c r="G37" s="61"/>
      <c r="H37" s="61"/>
      <c r="I37" s="61"/>
      <c r="J37" s="61"/>
    </row>
    <row r="38" spans="1:10">
      <c r="A38" s="61"/>
      <c r="B38" s="61"/>
      <c r="C38" s="61"/>
      <c r="D38" s="61"/>
      <c r="E38" s="61"/>
      <c r="F38" s="61"/>
      <c r="G38" s="61"/>
      <c r="H38" s="61"/>
      <c r="I38" s="61"/>
      <c r="J38" s="61"/>
    </row>
    <row r="39" spans="1:10">
      <c r="A39" s="61"/>
      <c r="B39" s="61"/>
      <c r="C39" s="61"/>
      <c r="D39" s="61"/>
      <c r="E39" s="61"/>
      <c r="F39" s="61"/>
      <c r="G39" s="123"/>
      <c r="H39" s="61"/>
      <c r="I39" s="61"/>
      <c r="J39" s="61"/>
    </row>
    <row r="40" spans="1:10">
      <c r="A40" s="61"/>
      <c r="B40" s="61"/>
      <c r="C40" s="61"/>
      <c r="D40" s="61"/>
      <c r="E40" s="61"/>
      <c r="F40" s="61"/>
      <c r="G40" s="61"/>
      <c r="H40" s="61"/>
      <c r="I40" s="61"/>
      <c r="J40" s="61"/>
    </row>
  </sheetData>
  <sheetProtection password="CFC9" sheet="1" objects="1" scenarios="1"/>
  <mergeCells count="6">
    <mergeCell ref="A31:A34"/>
    <mergeCell ref="H1:I1"/>
    <mergeCell ref="A10:A15"/>
    <mergeCell ref="A17:A19"/>
    <mergeCell ref="A20:A23"/>
    <mergeCell ref="A27:A29"/>
  </mergeCells>
  <conditionalFormatting sqref="G7:H7 C35:F35">
    <cfRule type="cellIs" dxfId="1" priority="4" stopIfTrue="1" operator="lessThan">
      <formula>0</formula>
    </cfRule>
    <cfRule type="cellIs" dxfId="0" priority="5" stopIfTrue="1" operator="equal">
      <formula>"NR"</formula>
    </cfRule>
  </conditionalFormatting>
  <dataValidations count="1">
    <dataValidation type="list" allowBlank="1" showInputMessage="1" showErrorMessage="1" sqref="B5" xr:uid="{00000000-0002-0000-0100-000000000000}">
      <formula1>commune3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6" max="35" man="1"/>
  </colBreaks>
  <ignoredErrors>
    <ignoredError sqref="H26 H30" evalError="1"/>
    <ignoredError sqref="H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>
    <tabColor theme="4" tint="0.39997558519241921"/>
    <pageSetUpPr fitToPage="1"/>
  </sheetPr>
  <dimension ref="A1:E35"/>
  <sheetViews>
    <sheetView showGridLines="0" workbookViewId="0">
      <selection activeCell="A23" sqref="A23"/>
    </sheetView>
  </sheetViews>
  <sheetFormatPr baseColWidth="10" defaultRowHeight="15"/>
  <cols>
    <col min="1" max="1" width="51.5703125" customWidth="1"/>
    <col min="2" max="2" width="5.5703125" customWidth="1"/>
    <col min="3" max="3" width="101.85546875" customWidth="1"/>
  </cols>
  <sheetData>
    <row r="1" spans="1:5">
      <c r="A1" s="61"/>
      <c r="B1" s="61"/>
      <c r="C1" s="61"/>
    </row>
    <row r="2" spans="1:5" ht="53.25" customHeight="1" thickBot="1">
      <c r="A2" s="155" t="s">
        <v>185</v>
      </c>
      <c r="B2" s="155"/>
      <c r="C2" s="156"/>
      <c r="D2" s="55"/>
    </row>
    <row r="3" spans="1:5" ht="21" thickTop="1">
      <c r="A3" s="62"/>
      <c r="B3" s="62"/>
      <c r="C3" s="63"/>
      <c r="D3" s="56"/>
    </row>
    <row r="4" spans="1:5">
      <c r="A4" s="61"/>
      <c r="B4" s="61"/>
      <c r="C4" s="61"/>
    </row>
    <row r="5" spans="1:5">
      <c r="A5" s="61"/>
      <c r="B5" s="61"/>
      <c r="C5" s="61"/>
    </row>
    <row r="6" spans="1:5">
      <c r="A6" s="61"/>
      <c r="B6" s="61"/>
      <c r="C6" s="61"/>
    </row>
    <row r="7" spans="1:5">
      <c r="A7" s="61"/>
      <c r="B7" s="61"/>
      <c r="C7" s="61"/>
    </row>
    <row r="8" spans="1:5" ht="18.75">
      <c r="A8" s="64"/>
      <c r="B8" s="64"/>
      <c r="C8" s="61"/>
    </row>
    <row r="9" spans="1:5" s="59" customFormat="1" ht="51.75" customHeight="1">
      <c r="A9" s="65" t="s">
        <v>186</v>
      </c>
      <c r="B9" s="65"/>
      <c r="C9" s="119" t="s">
        <v>295</v>
      </c>
      <c r="D9" s="57"/>
      <c r="E9" s="58"/>
    </row>
    <row r="10" spans="1:5" s="59" customFormat="1" ht="18" customHeight="1">
      <c r="A10" s="65"/>
      <c r="B10" s="65"/>
      <c r="C10" s="66"/>
      <c r="D10" s="57"/>
      <c r="E10" s="58"/>
    </row>
    <row r="11" spans="1:5" s="59" customFormat="1" ht="34.5" customHeight="1">
      <c r="A11" s="67" t="s">
        <v>20</v>
      </c>
      <c r="B11" s="67"/>
      <c r="C11" s="60" t="s">
        <v>292</v>
      </c>
      <c r="D11" s="57"/>
      <c r="E11" s="58"/>
    </row>
    <row r="12" spans="1:5" s="59" customFormat="1" ht="15.75" customHeight="1">
      <c r="A12" s="67"/>
      <c r="B12" s="67"/>
      <c r="C12" s="69"/>
      <c r="D12" s="57"/>
      <c r="E12" s="58"/>
    </row>
    <row r="13" spans="1:5" s="59" customFormat="1" ht="34.5" customHeight="1">
      <c r="A13" s="67" t="s">
        <v>18</v>
      </c>
      <c r="B13" s="67"/>
      <c r="C13" s="124" t="s">
        <v>294</v>
      </c>
      <c r="D13" s="57"/>
      <c r="E13" s="58"/>
    </row>
    <row r="14" spans="1:5" s="59" customFormat="1" ht="18.75" customHeight="1">
      <c r="A14" s="67"/>
      <c r="B14" s="67"/>
      <c r="C14" s="70"/>
      <c r="D14" s="57"/>
      <c r="E14" s="58"/>
    </row>
    <row r="15" spans="1:5" s="59" customFormat="1" ht="34.5" customHeight="1">
      <c r="A15" s="67" t="s">
        <v>19</v>
      </c>
      <c r="B15" s="67"/>
      <c r="C15" s="124" t="s">
        <v>293</v>
      </c>
      <c r="D15" s="57"/>
      <c r="E15" s="58"/>
    </row>
    <row r="16" spans="1:5" s="59" customFormat="1" ht="19.5" customHeight="1">
      <c r="A16" s="67"/>
      <c r="B16" s="67"/>
      <c r="C16" s="70"/>
      <c r="D16" s="57"/>
      <c r="E16" s="58"/>
    </row>
    <row r="17" spans="1:5" s="59" customFormat="1" ht="34.5" customHeight="1">
      <c r="A17" s="67" t="s">
        <v>187</v>
      </c>
      <c r="B17" s="67"/>
      <c r="C17" s="68" t="s">
        <v>280</v>
      </c>
      <c r="D17" s="57"/>
      <c r="E17" s="58"/>
    </row>
    <row r="18" spans="1:5" s="59" customFormat="1" ht="18" customHeight="1">
      <c r="A18" s="67"/>
      <c r="B18" s="67"/>
      <c r="C18" s="68"/>
      <c r="D18" s="57"/>
      <c r="E18" s="58"/>
    </row>
    <row r="19" spans="1:5" s="59" customFormat="1" ht="62.25" customHeight="1">
      <c r="A19" s="67" t="s">
        <v>5</v>
      </c>
      <c r="B19" s="67"/>
      <c r="C19" s="67" t="s">
        <v>300</v>
      </c>
      <c r="D19" s="57"/>
      <c r="E19" s="58"/>
    </row>
    <row r="20" spans="1:5" s="59" customFormat="1" ht="15.75" customHeight="1">
      <c r="A20" s="67"/>
      <c r="B20" s="67"/>
      <c r="C20" s="68"/>
      <c r="D20" s="57"/>
      <c r="E20" s="58"/>
    </row>
    <row r="21" spans="1:5" s="59" customFormat="1" ht="34.5" customHeight="1">
      <c r="A21" s="67" t="s">
        <v>3</v>
      </c>
      <c r="B21" s="67"/>
      <c r="C21" s="71" t="s">
        <v>296</v>
      </c>
      <c r="D21" s="57"/>
      <c r="E21" s="58"/>
    </row>
    <row r="22" spans="1:5" s="59" customFormat="1" ht="15" customHeight="1">
      <c r="A22" s="67"/>
      <c r="B22" s="67"/>
      <c r="C22" s="71"/>
      <c r="D22" s="57"/>
      <c r="E22" s="58"/>
    </row>
    <row r="23" spans="1:5" s="59" customFormat="1" ht="56.25" customHeight="1">
      <c r="A23" s="67"/>
      <c r="B23" s="67"/>
      <c r="C23" s="70" t="s">
        <v>297</v>
      </c>
      <c r="D23" s="57"/>
      <c r="E23" s="58"/>
    </row>
    <row r="24" spans="1:5" s="59" customFormat="1" ht="12.75" customHeight="1">
      <c r="A24" s="67"/>
      <c r="B24" s="67"/>
      <c r="C24" s="70"/>
      <c r="D24" s="57"/>
      <c r="E24" s="58"/>
    </row>
    <row r="25" spans="1:5" s="59" customFormat="1" ht="34.5" customHeight="1">
      <c r="A25" s="67" t="s">
        <v>6</v>
      </c>
      <c r="B25" s="67"/>
      <c r="C25" s="70" t="s">
        <v>298</v>
      </c>
      <c r="D25" s="57"/>
      <c r="E25" s="58"/>
    </row>
    <row r="26" spans="1:5" s="59" customFormat="1" ht="18" customHeight="1">
      <c r="A26" s="67"/>
      <c r="B26" s="67"/>
      <c r="C26" s="68"/>
      <c r="D26" s="57"/>
      <c r="E26" s="58"/>
    </row>
    <row r="27" spans="1:5" s="59" customFormat="1" ht="48.75" customHeight="1">
      <c r="A27" s="67" t="s">
        <v>21</v>
      </c>
      <c r="B27" s="67"/>
      <c r="C27" s="68" t="s">
        <v>301</v>
      </c>
      <c r="D27" s="57"/>
      <c r="E27" s="58"/>
    </row>
    <row r="28" spans="1:5" s="59" customFormat="1" ht="15.75" customHeight="1">
      <c r="A28" s="67"/>
      <c r="B28" s="67"/>
      <c r="C28" s="68"/>
      <c r="D28" s="57"/>
      <c r="E28" s="58"/>
    </row>
    <row r="29" spans="1:5" s="59" customFormat="1" ht="39.75" customHeight="1">
      <c r="A29" s="67" t="s">
        <v>288</v>
      </c>
      <c r="B29" s="67"/>
      <c r="C29" s="70" t="s">
        <v>299</v>
      </c>
      <c r="D29" s="57"/>
      <c r="E29" s="58"/>
    </row>
    <row r="30" spans="1:5" s="59" customFormat="1" ht="15" customHeight="1">
      <c r="A30" s="67"/>
      <c r="B30" s="67"/>
      <c r="C30" s="68"/>
      <c r="D30" s="57"/>
      <c r="E30" s="58"/>
    </row>
    <row r="31" spans="1:5" s="59" customFormat="1" ht="50.25" customHeight="1">
      <c r="A31" s="67"/>
      <c r="B31" s="67"/>
      <c r="C31" s="70"/>
      <c r="D31" s="57"/>
      <c r="E31" s="58"/>
    </row>
    <row r="32" spans="1:5" s="59" customFormat="1" ht="14.25" customHeight="1">
      <c r="A32" s="67"/>
      <c r="B32" s="67"/>
      <c r="C32" s="68"/>
      <c r="D32" s="57"/>
      <c r="E32" s="58"/>
    </row>
    <row r="33" spans="1:5" s="59" customFormat="1" ht="34.5" customHeight="1">
      <c r="D33" s="57"/>
      <c r="E33" s="58"/>
    </row>
    <row r="34" spans="1:5">
      <c r="A34" s="61"/>
      <c r="B34" s="61"/>
      <c r="C34" s="61"/>
    </row>
    <row r="35" spans="1:5">
      <c r="A35" s="61"/>
      <c r="B35" s="61"/>
      <c r="C35" s="61"/>
    </row>
  </sheetData>
  <sheetProtection password="C9C9" sheet="1" objects="1" scenarios="1"/>
  <mergeCells count="1">
    <mergeCell ref="A2:C2"/>
  </mergeCells>
  <pageMargins left="0.7" right="0.7" top="0.75" bottom="0.75" header="0.3" footer="0.3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7"/>
  <dimension ref="B1:F220"/>
  <sheetViews>
    <sheetView workbookViewId="0">
      <selection activeCell="E17" sqref="E17"/>
    </sheetView>
  </sheetViews>
  <sheetFormatPr baseColWidth="10" defaultRowHeight="15"/>
  <cols>
    <col min="1" max="1" width="16.42578125" bestFit="1" customWidth="1"/>
    <col min="3" max="3" width="30.7109375" style="51" bestFit="1" customWidth="1"/>
    <col min="4" max="5" width="30.7109375" style="51" customWidth="1"/>
    <col min="6" max="6" width="14.85546875" bestFit="1" customWidth="1"/>
  </cols>
  <sheetData>
    <row r="1" spans="2:6">
      <c r="B1" t="s">
        <v>22</v>
      </c>
      <c r="C1" s="51" t="s">
        <v>259</v>
      </c>
    </row>
    <row r="2" spans="2:6">
      <c r="B2" s="50">
        <v>44001</v>
      </c>
      <c r="C2" t="s">
        <v>193</v>
      </c>
    </row>
    <row r="3" spans="2:6">
      <c r="B3" s="50">
        <v>44002</v>
      </c>
      <c r="C3" t="s">
        <v>83</v>
      </c>
    </row>
    <row r="4" spans="2:6">
      <c r="B4" s="50">
        <v>44003</v>
      </c>
      <c r="C4" t="s">
        <v>84</v>
      </c>
    </row>
    <row r="5" spans="2:6">
      <c r="B5" s="50">
        <v>44007</v>
      </c>
      <c r="C5" t="s">
        <v>173</v>
      </c>
    </row>
    <row r="6" spans="2:6">
      <c r="B6" s="50">
        <v>44009</v>
      </c>
      <c r="C6" t="s">
        <v>23</v>
      </c>
    </row>
    <row r="7" spans="2:6">
      <c r="B7" s="50">
        <v>44010</v>
      </c>
      <c r="C7" t="s">
        <v>174</v>
      </c>
    </row>
    <row r="8" spans="2:6">
      <c r="B8" s="50">
        <v>44013</v>
      </c>
      <c r="C8" t="s">
        <v>175</v>
      </c>
    </row>
    <row r="9" spans="2:6">
      <c r="B9" s="50">
        <v>44017</v>
      </c>
      <c r="C9" t="s">
        <v>194</v>
      </c>
      <c r="F9" s="3"/>
    </row>
    <row r="10" spans="2:6">
      <c r="B10" s="50">
        <v>44019</v>
      </c>
      <c r="C10" t="s">
        <v>176</v>
      </c>
      <c r="F10" s="3"/>
    </row>
    <row r="11" spans="2:6">
      <c r="B11" s="50">
        <v>44022</v>
      </c>
      <c r="C11" t="s">
        <v>196</v>
      </c>
      <c r="F11" s="3"/>
    </row>
    <row r="12" spans="2:6">
      <c r="B12" s="50">
        <v>44023</v>
      </c>
      <c r="C12" t="s">
        <v>177</v>
      </c>
      <c r="F12" s="3"/>
    </row>
    <row r="13" spans="2:6">
      <c r="B13" s="50">
        <v>44024</v>
      </c>
      <c r="C13" t="s">
        <v>197</v>
      </c>
      <c r="F13" s="3"/>
    </row>
    <row r="14" spans="2:6">
      <c r="B14" s="50">
        <v>44025</v>
      </c>
      <c r="C14" t="s">
        <v>82</v>
      </c>
      <c r="F14" s="53"/>
    </row>
    <row r="15" spans="2:6">
      <c r="B15" s="50">
        <v>44027</v>
      </c>
      <c r="C15" t="s">
        <v>178</v>
      </c>
      <c r="F15" s="54"/>
    </row>
    <row r="16" spans="2:6">
      <c r="B16" s="50">
        <v>44031</v>
      </c>
      <c r="C16" t="s">
        <v>179</v>
      </c>
      <c r="F16" s="54"/>
    </row>
    <row r="17" spans="2:6">
      <c r="B17" s="50">
        <v>44036</v>
      </c>
      <c r="C17" t="s">
        <v>180</v>
      </c>
      <c r="F17" s="54"/>
    </row>
    <row r="18" spans="2:6">
      <c r="B18" s="50">
        <v>44037</v>
      </c>
      <c r="C18" t="s">
        <v>181</v>
      </c>
      <c r="F18" s="54"/>
    </row>
    <row r="19" spans="2:6">
      <c r="B19" s="50">
        <v>44005</v>
      </c>
      <c r="C19" t="s">
        <v>182</v>
      </c>
      <c r="F19" s="53"/>
    </row>
    <row r="20" spans="2:6">
      <c r="B20" s="50">
        <v>44038</v>
      </c>
      <c r="C20" t="s">
        <v>183</v>
      </c>
      <c r="F20" s="54"/>
    </row>
    <row r="21" spans="2:6">
      <c r="B21" s="50">
        <v>44048</v>
      </c>
      <c r="C21" t="s">
        <v>24</v>
      </c>
      <c r="F21" s="54"/>
    </row>
    <row r="22" spans="2:6">
      <c r="B22" s="50">
        <v>44050</v>
      </c>
      <c r="C22" t="s">
        <v>199</v>
      </c>
      <c r="F22" s="54"/>
    </row>
    <row r="23" spans="2:6">
      <c r="B23" s="50">
        <v>44006</v>
      </c>
      <c r="C23" t="s">
        <v>76</v>
      </c>
      <c r="F23" s="54"/>
    </row>
    <row r="24" spans="2:6">
      <c r="B24" s="50">
        <v>44051</v>
      </c>
      <c r="C24" t="s">
        <v>25</v>
      </c>
      <c r="F24" s="54"/>
    </row>
    <row r="25" spans="2:6">
      <c r="B25" s="50">
        <v>44029</v>
      </c>
      <c r="C25" t="s">
        <v>184</v>
      </c>
      <c r="F25" s="54"/>
    </row>
    <row r="26" spans="2:6">
      <c r="B26" s="50">
        <v>44053</v>
      </c>
      <c r="C26" t="s">
        <v>85</v>
      </c>
      <c r="F26" s="54"/>
    </row>
    <row r="27" spans="2:6">
      <c r="B27" s="50">
        <v>44054</v>
      </c>
      <c r="C27" t="s">
        <v>26</v>
      </c>
      <c r="F27" s="54"/>
    </row>
    <row r="28" spans="2:6">
      <c r="B28" s="50">
        <v>44145</v>
      </c>
      <c r="C28" t="s">
        <v>229</v>
      </c>
    </row>
    <row r="29" spans="2:6">
      <c r="B29" s="50">
        <v>44056</v>
      </c>
      <c r="C29" t="s">
        <v>86</v>
      </c>
    </row>
    <row r="30" spans="2:6">
      <c r="B30" s="50">
        <v>44057</v>
      </c>
      <c r="C30" t="s">
        <v>27</v>
      </c>
    </row>
    <row r="31" spans="2:6">
      <c r="B31" s="50">
        <v>44058</v>
      </c>
      <c r="C31" t="s">
        <v>201</v>
      </c>
    </row>
    <row r="32" spans="2:6">
      <c r="B32" s="50">
        <v>44061</v>
      </c>
      <c r="C32" t="s">
        <v>202</v>
      </c>
    </row>
    <row r="33" spans="2:3">
      <c r="B33" s="50">
        <v>44063</v>
      </c>
      <c r="C33" t="s">
        <v>28</v>
      </c>
    </row>
    <row r="34" spans="2:3">
      <c r="B34" s="50">
        <v>44064</v>
      </c>
      <c r="C34" t="s">
        <v>29</v>
      </c>
    </row>
    <row r="35" spans="2:3">
      <c r="B35" s="50">
        <v>44043</v>
      </c>
      <c r="C35" t="s">
        <v>77</v>
      </c>
    </row>
    <row r="36" spans="2:3">
      <c r="B36" s="50">
        <v>44065</v>
      </c>
      <c r="C36" t="s">
        <v>87</v>
      </c>
    </row>
    <row r="37" spans="2:3">
      <c r="B37" s="50">
        <v>44066</v>
      </c>
      <c r="C37" t="s">
        <v>30</v>
      </c>
    </row>
    <row r="38" spans="2:3">
      <c r="B38" s="50">
        <v>44067</v>
      </c>
      <c r="C38" t="s">
        <v>31</v>
      </c>
    </row>
    <row r="39" spans="2:3">
      <c r="B39" s="50">
        <v>44069</v>
      </c>
      <c r="C39" t="s">
        <v>88</v>
      </c>
    </row>
    <row r="40" spans="2:3">
      <c r="B40" s="50">
        <v>44071</v>
      </c>
      <c r="C40" t="s">
        <v>32</v>
      </c>
    </row>
    <row r="41" spans="2:3">
      <c r="B41" s="50">
        <v>44072</v>
      </c>
      <c r="C41" t="s">
        <v>33</v>
      </c>
    </row>
    <row r="42" spans="2:3">
      <c r="B42" s="50">
        <v>44073</v>
      </c>
      <c r="C42" t="s">
        <v>34</v>
      </c>
    </row>
    <row r="43" spans="2:3">
      <c r="B43" s="50">
        <v>44218</v>
      </c>
      <c r="C43" t="s">
        <v>89</v>
      </c>
    </row>
    <row r="44" spans="2:3">
      <c r="B44" s="50">
        <v>44075</v>
      </c>
      <c r="C44" t="s">
        <v>205</v>
      </c>
    </row>
    <row r="45" spans="2:3">
      <c r="B45" s="50">
        <v>44076</v>
      </c>
      <c r="C45" t="s">
        <v>90</v>
      </c>
    </row>
    <row r="46" spans="2:3">
      <c r="B46" s="50">
        <v>44077</v>
      </c>
      <c r="C46" t="s">
        <v>35</v>
      </c>
    </row>
    <row r="47" spans="2:3">
      <c r="B47" s="50">
        <v>44078</v>
      </c>
      <c r="C47" t="s">
        <v>91</v>
      </c>
    </row>
    <row r="48" spans="2:3">
      <c r="B48" s="50">
        <v>44055</v>
      </c>
      <c r="C48" t="s">
        <v>36</v>
      </c>
    </row>
    <row r="49" spans="2:3">
      <c r="B49" s="50">
        <v>44012</v>
      </c>
      <c r="C49" t="s">
        <v>37</v>
      </c>
    </row>
    <row r="50" spans="2:3">
      <c r="B50" s="50">
        <v>44016</v>
      </c>
      <c r="C50" t="s">
        <v>206</v>
      </c>
    </row>
    <row r="51" spans="2:3">
      <c r="B51" s="50">
        <v>44032</v>
      </c>
      <c r="C51" t="s">
        <v>92</v>
      </c>
    </row>
    <row r="52" spans="2:3">
      <c r="B52" s="50">
        <v>44033</v>
      </c>
      <c r="C52" t="s">
        <v>93</v>
      </c>
    </row>
    <row r="53" spans="2:3">
      <c r="B53" s="50">
        <v>44035</v>
      </c>
      <c r="C53" t="s">
        <v>208</v>
      </c>
    </row>
    <row r="54" spans="2:3">
      <c r="B54" s="50">
        <v>44221</v>
      </c>
      <c r="C54" t="s">
        <v>94</v>
      </c>
    </row>
    <row r="55" spans="2:3">
      <c r="B55" s="50">
        <v>44041</v>
      </c>
      <c r="C55" t="s">
        <v>38</v>
      </c>
    </row>
    <row r="56" spans="2:3">
      <c r="B56" s="50">
        <v>44224</v>
      </c>
      <c r="C56" t="s">
        <v>39</v>
      </c>
    </row>
    <row r="57" spans="2:3">
      <c r="B57" s="50">
        <v>44070</v>
      </c>
      <c r="C57" t="s">
        <v>40</v>
      </c>
    </row>
    <row r="58" spans="2:3">
      <c r="B58" s="50">
        <v>44083</v>
      </c>
      <c r="C58" t="s">
        <v>41</v>
      </c>
    </row>
    <row r="59" spans="2:3">
      <c r="B59" s="50">
        <v>44068</v>
      </c>
      <c r="C59" t="s">
        <v>203</v>
      </c>
    </row>
    <row r="60" spans="2:3">
      <c r="B60" s="50">
        <v>44015</v>
      </c>
      <c r="C60" t="s">
        <v>95</v>
      </c>
    </row>
    <row r="61" spans="2:3">
      <c r="B61" s="50">
        <v>44020</v>
      </c>
      <c r="C61" t="s">
        <v>195</v>
      </c>
    </row>
    <row r="62" spans="2:3">
      <c r="B62" s="50">
        <v>44044</v>
      </c>
      <c r="C62" t="s">
        <v>97</v>
      </c>
    </row>
    <row r="63" spans="2:3">
      <c r="B63" s="50">
        <v>44156</v>
      </c>
      <c r="C63" t="s">
        <v>198</v>
      </c>
    </row>
    <row r="64" spans="2:3">
      <c r="B64" s="50">
        <v>44045</v>
      </c>
      <c r="C64" t="s">
        <v>96</v>
      </c>
    </row>
    <row r="65" spans="2:3">
      <c r="B65" s="50">
        <v>44046</v>
      </c>
      <c r="C65" t="s">
        <v>98</v>
      </c>
    </row>
    <row r="66" spans="2:3">
      <c r="B66" s="50">
        <v>44047</v>
      </c>
      <c r="C66" t="s">
        <v>99</v>
      </c>
    </row>
    <row r="67" spans="2:3">
      <c r="B67" s="50">
        <v>44217</v>
      </c>
      <c r="C67" t="s">
        <v>100</v>
      </c>
    </row>
    <row r="68" spans="2:3">
      <c r="B68" s="50">
        <v>44052</v>
      </c>
      <c r="C68" t="s">
        <v>200</v>
      </c>
    </row>
    <row r="69" spans="2:3">
      <c r="B69" s="50">
        <v>44219</v>
      </c>
      <c r="C69" t="s">
        <v>101</v>
      </c>
    </row>
    <row r="70" spans="2:3">
      <c r="B70" s="50">
        <v>44030</v>
      </c>
      <c r="C70" t="s">
        <v>207</v>
      </c>
    </row>
    <row r="71" spans="2:3">
      <c r="B71" s="50">
        <v>44140</v>
      </c>
      <c r="C71" t="s">
        <v>211</v>
      </c>
    </row>
    <row r="72" spans="2:3">
      <c r="B72" s="50">
        <v>44049</v>
      </c>
      <c r="C72" t="s">
        <v>102</v>
      </c>
    </row>
    <row r="73" spans="2:3">
      <c r="B73" s="50">
        <v>44117</v>
      </c>
      <c r="C73" t="s">
        <v>214</v>
      </c>
    </row>
    <row r="74" spans="2:3">
      <c r="B74" s="50">
        <v>44106</v>
      </c>
      <c r="C74" t="s">
        <v>216</v>
      </c>
    </row>
    <row r="75" spans="2:3">
      <c r="B75" s="50">
        <v>44108</v>
      </c>
      <c r="C75" t="s">
        <v>103</v>
      </c>
    </row>
    <row r="76" spans="2:3">
      <c r="B76" s="50">
        <v>44109</v>
      </c>
      <c r="C76" t="s">
        <v>104</v>
      </c>
    </row>
    <row r="77" spans="2:3">
      <c r="B77" s="50">
        <v>44125</v>
      </c>
      <c r="C77" t="s">
        <v>224</v>
      </c>
    </row>
    <row r="78" spans="2:3">
      <c r="B78" s="50">
        <v>44128</v>
      </c>
      <c r="C78" t="s">
        <v>225</v>
      </c>
    </row>
    <row r="79" spans="2:3">
      <c r="B79" s="50">
        <v>44021</v>
      </c>
      <c r="C79" t="s">
        <v>243</v>
      </c>
    </row>
    <row r="80" spans="2:3">
      <c r="B80" s="50">
        <v>44206</v>
      </c>
      <c r="C80" t="s">
        <v>105</v>
      </c>
    </row>
    <row r="81" spans="2:3">
      <c r="B81" s="50">
        <v>44101</v>
      </c>
      <c r="C81" t="s">
        <v>106</v>
      </c>
    </row>
    <row r="82" spans="2:3">
      <c r="B82" s="50">
        <v>44018</v>
      </c>
      <c r="C82" t="s">
        <v>107</v>
      </c>
    </row>
    <row r="83" spans="2:3">
      <c r="B83" s="50">
        <v>44039</v>
      </c>
      <c r="C83" t="s">
        <v>108</v>
      </c>
    </row>
    <row r="84" spans="2:3">
      <c r="B84" s="50">
        <v>44223</v>
      </c>
      <c r="C84" t="s">
        <v>109</v>
      </c>
    </row>
    <row r="85" spans="2:3">
      <c r="B85" s="50">
        <v>44074</v>
      </c>
      <c r="C85" t="s">
        <v>204</v>
      </c>
    </row>
    <row r="86" spans="2:3">
      <c r="B86" s="50">
        <v>44090</v>
      </c>
      <c r="C86" t="s">
        <v>110</v>
      </c>
    </row>
    <row r="87" spans="2:3">
      <c r="B87" s="50">
        <v>44141</v>
      </c>
      <c r="C87" t="s">
        <v>111</v>
      </c>
    </row>
    <row r="88" spans="2:3">
      <c r="B88" s="50">
        <v>44097</v>
      </c>
      <c r="C88" t="s">
        <v>112</v>
      </c>
    </row>
    <row r="89" spans="2:3">
      <c r="B89" s="50">
        <v>44100</v>
      </c>
      <c r="C89" t="s">
        <v>113</v>
      </c>
    </row>
    <row r="90" spans="2:3">
      <c r="B90" s="50">
        <v>44105</v>
      </c>
      <c r="C90" t="s">
        <v>114</v>
      </c>
    </row>
    <row r="91" spans="2:3">
      <c r="B91" s="50">
        <v>44118</v>
      </c>
      <c r="C91" t="s">
        <v>115</v>
      </c>
    </row>
    <row r="92" spans="2:3">
      <c r="B92" s="50">
        <v>44195</v>
      </c>
      <c r="C92" t="s">
        <v>116</v>
      </c>
    </row>
    <row r="93" spans="2:3">
      <c r="B93" s="50">
        <v>44126</v>
      </c>
      <c r="C93" t="s">
        <v>209</v>
      </c>
    </row>
    <row r="94" spans="2:3">
      <c r="B94" s="50">
        <v>44085</v>
      </c>
      <c r="C94" t="s">
        <v>117</v>
      </c>
    </row>
    <row r="95" spans="2:3">
      <c r="B95" s="50">
        <v>44190</v>
      </c>
      <c r="C95" t="s">
        <v>238</v>
      </c>
    </row>
    <row r="96" spans="2:3">
      <c r="B96" s="50">
        <v>44197</v>
      </c>
      <c r="C96" t="s">
        <v>118</v>
      </c>
    </row>
    <row r="97" spans="2:3">
      <c r="B97" s="50">
        <v>44127</v>
      </c>
      <c r="C97" t="s">
        <v>210</v>
      </c>
    </row>
    <row r="98" spans="2:3">
      <c r="B98" s="50">
        <v>44208</v>
      </c>
      <c r="C98" t="s">
        <v>78</v>
      </c>
    </row>
    <row r="99" spans="2:3">
      <c r="B99" s="50">
        <v>44222</v>
      </c>
      <c r="C99" t="s">
        <v>42</v>
      </c>
    </row>
    <row r="100" spans="2:3">
      <c r="B100" s="50">
        <v>44211</v>
      </c>
      <c r="C100" t="s">
        <v>43</v>
      </c>
    </row>
    <row r="101" spans="2:3">
      <c r="B101" s="50">
        <v>44080</v>
      </c>
      <c r="C101" t="s">
        <v>212</v>
      </c>
    </row>
    <row r="102" spans="2:3">
      <c r="B102" s="50">
        <v>44014</v>
      </c>
      <c r="C102" t="s">
        <v>213</v>
      </c>
    </row>
    <row r="103" spans="2:3">
      <c r="B103" s="50">
        <v>44028</v>
      </c>
      <c r="C103" t="s">
        <v>119</v>
      </c>
    </row>
    <row r="104" spans="2:3">
      <c r="B104" s="50">
        <v>44060</v>
      </c>
      <c r="C104" t="s">
        <v>44</v>
      </c>
    </row>
    <row r="105" spans="2:3">
      <c r="B105" s="50">
        <v>44062</v>
      </c>
      <c r="C105" t="s">
        <v>45</v>
      </c>
    </row>
    <row r="106" spans="2:3">
      <c r="B106" s="50">
        <v>44079</v>
      </c>
      <c r="C106" t="s">
        <v>120</v>
      </c>
    </row>
    <row r="107" spans="2:3">
      <c r="B107" s="50">
        <v>44084</v>
      </c>
      <c r="C107" t="s">
        <v>121</v>
      </c>
    </row>
    <row r="108" spans="2:3">
      <c r="B108" s="50">
        <v>44120</v>
      </c>
      <c r="C108" t="s">
        <v>215</v>
      </c>
    </row>
    <row r="109" spans="2:3">
      <c r="B109" s="50">
        <v>44124</v>
      </c>
      <c r="C109" t="s">
        <v>122</v>
      </c>
    </row>
    <row r="110" spans="2:3">
      <c r="B110" s="50">
        <v>44135</v>
      </c>
      <c r="C110" t="s">
        <v>46</v>
      </c>
    </row>
    <row r="111" spans="2:3">
      <c r="B111" s="50">
        <v>44203</v>
      </c>
      <c r="C111" t="s">
        <v>47</v>
      </c>
    </row>
    <row r="112" spans="2:3">
      <c r="B112" s="50">
        <v>44081</v>
      </c>
      <c r="C112" t="s">
        <v>123</v>
      </c>
    </row>
    <row r="113" spans="2:3">
      <c r="B113" s="50">
        <v>44198</v>
      </c>
      <c r="C113" t="s">
        <v>124</v>
      </c>
    </row>
    <row r="114" spans="2:3">
      <c r="B114" s="50">
        <v>44205</v>
      </c>
      <c r="C114" t="s">
        <v>125</v>
      </c>
    </row>
    <row r="115" spans="2:3">
      <c r="B115" s="50">
        <v>44082</v>
      </c>
      <c r="C115" t="s">
        <v>126</v>
      </c>
    </row>
    <row r="116" spans="2:3">
      <c r="B116" s="50">
        <v>44213</v>
      </c>
      <c r="C116" t="s">
        <v>48</v>
      </c>
    </row>
    <row r="117" spans="2:3">
      <c r="B117" s="50">
        <v>44086</v>
      </c>
      <c r="C117" t="s">
        <v>127</v>
      </c>
    </row>
    <row r="118" spans="2:3">
      <c r="B118" s="50">
        <v>44087</v>
      </c>
      <c r="C118" t="s">
        <v>128</v>
      </c>
    </row>
    <row r="119" spans="2:3">
      <c r="B119" s="50">
        <v>44088</v>
      </c>
      <c r="C119" t="s">
        <v>129</v>
      </c>
    </row>
    <row r="120" spans="2:3">
      <c r="B120" s="50">
        <v>44089</v>
      </c>
      <c r="C120" t="s">
        <v>130</v>
      </c>
    </row>
    <row r="121" spans="2:3">
      <c r="B121" s="50">
        <v>44091</v>
      </c>
      <c r="C121" t="s">
        <v>131</v>
      </c>
    </row>
    <row r="122" spans="2:3">
      <c r="B122" s="50">
        <v>44092</v>
      </c>
      <c r="C122" t="s">
        <v>49</v>
      </c>
    </row>
    <row r="123" spans="2:3">
      <c r="B123" s="50">
        <v>44093</v>
      </c>
      <c r="C123" t="s">
        <v>132</v>
      </c>
    </row>
    <row r="124" spans="2:3">
      <c r="B124" s="50">
        <v>44094</v>
      </c>
      <c r="C124" t="s">
        <v>133</v>
      </c>
    </row>
    <row r="125" spans="2:3">
      <c r="B125" s="50">
        <v>44095</v>
      </c>
      <c r="C125" t="s">
        <v>134</v>
      </c>
    </row>
    <row r="126" spans="2:3">
      <c r="B126" s="50">
        <v>44096</v>
      </c>
      <c r="C126" t="s">
        <v>217</v>
      </c>
    </row>
    <row r="127" spans="2:3">
      <c r="B127" s="50">
        <v>44098</v>
      </c>
      <c r="C127" t="s">
        <v>50</v>
      </c>
    </row>
    <row r="128" spans="2:3">
      <c r="B128" s="50">
        <v>44099</v>
      </c>
      <c r="C128" t="s">
        <v>218</v>
      </c>
    </row>
    <row r="129" spans="2:3">
      <c r="B129" s="50">
        <v>44102</v>
      </c>
      <c r="C129" t="s">
        <v>51</v>
      </c>
    </row>
    <row r="130" spans="2:3">
      <c r="B130" s="50">
        <v>44103</v>
      </c>
      <c r="C130" t="s">
        <v>219</v>
      </c>
    </row>
    <row r="131" spans="2:3">
      <c r="B131" s="50">
        <v>44104</v>
      </c>
      <c r="C131" t="s">
        <v>52</v>
      </c>
    </row>
    <row r="132" spans="2:3">
      <c r="B132" s="50">
        <v>44107</v>
      </c>
      <c r="C132" t="s">
        <v>220</v>
      </c>
    </row>
    <row r="133" spans="2:3">
      <c r="B133" s="50">
        <v>44110</v>
      </c>
      <c r="C133" t="s">
        <v>53</v>
      </c>
    </row>
    <row r="134" spans="2:3">
      <c r="B134" s="50">
        <v>44111</v>
      </c>
      <c r="C134" t="s">
        <v>54</v>
      </c>
    </row>
    <row r="135" spans="2:3">
      <c r="B135" s="50">
        <v>44112</v>
      </c>
      <c r="C135" t="s">
        <v>135</v>
      </c>
    </row>
    <row r="136" spans="2:3">
      <c r="B136" s="50">
        <v>44113</v>
      </c>
      <c r="C136" t="s">
        <v>136</v>
      </c>
    </row>
    <row r="137" spans="2:3">
      <c r="B137" s="50">
        <v>44114</v>
      </c>
      <c r="C137" t="s">
        <v>137</v>
      </c>
    </row>
    <row r="138" spans="2:3">
      <c r="B138" s="50">
        <v>44115</v>
      </c>
      <c r="C138" t="s">
        <v>221</v>
      </c>
    </row>
    <row r="139" spans="2:3">
      <c r="B139" s="50">
        <v>44116</v>
      </c>
      <c r="C139" t="s">
        <v>222</v>
      </c>
    </row>
    <row r="140" spans="2:3">
      <c r="B140" s="50">
        <v>44119</v>
      </c>
      <c r="C140" t="s">
        <v>223</v>
      </c>
    </row>
    <row r="141" spans="2:3">
      <c r="B141" s="50">
        <v>44121</v>
      </c>
      <c r="C141" t="s">
        <v>138</v>
      </c>
    </row>
    <row r="142" spans="2:3">
      <c r="B142" s="50">
        <v>44122</v>
      </c>
      <c r="C142" t="s">
        <v>139</v>
      </c>
    </row>
    <row r="143" spans="2:3">
      <c r="B143" s="50">
        <v>44123</v>
      </c>
      <c r="C143" t="s">
        <v>140</v>
      </c>
    </row>
    <row r="144" spans="2:3">
      <c r="B144" s="50">
        <v>44129</v>
      </c>
      <c r="C144" t="s">
        <v>226</v>
      </c>
    </row>
    <row r="145" spans="2:3">
      <c r="B145" s="50">
        <v>44130</v>
      </c>
      <c r="C145" t="s">
        <v>141</v>
      </c>
    </row>
    <row r="146" spans="2:3">
      <c r="B146" s="50">
        <v>44131</v>
      </c>
      <c r="C146" t="s">
        <v>55</v>
      </c>
    </row>
    <row r="147" spans="2:3">
      <c r="B147" s="50">
        <v>44132</v>
      </c>
      <c r="C147" t="s">
        <v>142</v>
      </c>
    </row>
    <row r="148" spans="2:3">
      <c r="B148" s="50">
        <v>44133</v>
      </c>
      <c r="C148" t="s">
        <v>56</v>
      </c>
    </row>
    <row r="149" spans="2:3">
      <c r="B149" s="50">
        <v>44134</v>
      </c>
      <c r="C149" t="s">
        <v>57</v>
      </c>
    </row>
    <row r="150" spans="2:3">
      <c r="B150" s="50">
        <v>44136</v>
      </c>
      <c r="C150" t="s">
        <v>227</v>
      </c>
    </row>
    <row r="151" spans="2:3">
      <c r="B151" s="50">
        <v>44137</v>
      </c>
      <c r="C151" t="s">
        <v>143</v>
      </c>
    </row>
    <row r="152" spans="2:3">
      <c r="B152" s="50">
        <v>44138</v>
      </c>
      <c r="C152" t="s">
        <v>228</v>
      </c>
    </row>
    <row r="153" spans="2:3">
      <c r="B153" s="50">
        <v>44142</v>
      </c>
      <c r="C153" t="s">
        <v>58</v>
      </c>
    </row>
    <row r="154" spans="2:3">
      <c r="B154" s="50">
        <v>44143</v>
      </c>
      <c r="C154" t="s">
        <v>59</v>
      </c>
    </row>
    <row r="155" spans="2:3">
      <c r="B155" s="50">
        <v>44144</v>
      </c>
      <c r="C155" t="s">
        <v>144</v>
      </c>
    </row>
    <row r="156" spans="2:3">
      <c r="B156" s="50">
        <v>44139</v>
      </c>
      <c r="C156" t="s">
        <v>60</v>
      </c>
    </row>
    <row r="157" spans="2:3">
      <c r="B157" s="50">
        <v>44159</v>
      </c>
      <c r="C157" t="s">
        <v>145</v>
      </c>
    </row>
    <row r="158" spans="2:3">
      <c r="B158" s="50">
        <v>44174</v>
      </c>
      <c r="C158" t="s">
        <v>146</v>
      </c>
    </row>
    <row r="159" spans="2:3">
      <c r="B159" s="50">
        <v>44178</v>
      </c>
      <c r="C159" t="s">
        <v>61</v>
      </c>
    </row>
    <row r="160" spans="2:3">
      <c r="B160" s="50">
        <v>44146</v>
      </c>
      <c r="C160" t="s">
        <v>230</v>
      </c>
    </row>
    <row r="161" spans="2:3">
      <c r="B161" s="50">
        <v>44148</v>
      </c>
      <c r="C161" t="s">
        <v>231</v>
      </c>
    </row>
    <row r="162" spans="2:3">
      <c r="B162" s="50">
        <v>44149</v>
      </c>
      <c r="C162" t="s">
        <v>147</v>
      </c>
    </row>
    <row r="163" spans="2:3">
      <c r="B163" s="50">
        <v>44150</v>
      </c>
      <c r="C163" t="s">
        <v>232</v>
      </c>
    </row>
    <row r="164" spans="2:3">
      <c r="B164" s="50">
        <v>44151</v>
      </c>
      <c r="C164" t="s">
        <v>62</v>
      </c>
    </row>
    <row r="165" spans="2:3">
      <c r="B165" s="50">
        <v>44153</v>
      </c>
      <c r="C165" t="s">
        <v>148</v>
      </c>
    </row>
    <row r="166" spans="2:3">
      <c r="B166" s="50">
        <v>44155</v>
      </c>
      <c r="C166" t="s">
        <v>233</v>
      </c>
    </row>
    <row r="167" spans="2:3">
      <c r="B167" s="50">
        <v>44152</v>
      </c>
      <c r="C167" t="s">
        <v>234</v>
      </c>
    </row>
    <row r="168" spans="2:3">
      <c r="B168" s="50">
        <v>44172</v>
      </c>
      <c r="C168" t="s">
        <v>149</v>
      </c>
    </row>
    <row r="169" spans="2:3">
      <c r="B169" s="50">
        <v>44186</v>
      </c>
      <c r="C169" t="s">
        <v>150</v>
      </c>
    </row>
    <row r="170" spans="2:3">
      <c r="B170" s="50">
        <v>44189</v>
      </c>
      <c r="C170" t="s">
        <v>151</v>
      </c>
    </row>
    <row r="171" spans="2:3">
      <c r="B171" s="50">
        <v>44157</v>
      </c>
      <c r="C171" t="s">
        <v>63</v>
      </c>
    </row>
    <row r="172" spans="2:3">
      <c r="B172" s="50">
        <v>44158</v>
      </c>
      <c r="C172" t="s">
        <v>152</v>
      </c>
    </row>
    <row r="173" spans="2:3">
      <c r="B173" s="50">
        <v>44160</v>
      </c>
      <c r="C173" t="s">
        <v>153</v>
      </c>
    </row>
    <row r="174" spans="2:3">
      <c r="B174" s="50">
        <v>44161</v>
      </c>
      <c r="C174" t="s">
        <v>154</v>
      </c>
    </row>
    <row r="175" spans="2:3">
      <c r="B175" s="50">
        <v>44162</v>
      </c>
      <c r="C175" t="s">
        <v>155</v>
      </c>
    </row>
    <row r="176" spans="2:3">
      <c r="B176" s="50">
        <v>44164</v>
      </c>
      <c r="C176" t="s">
        <v>235</v>
      </c>
    </row>
    <row r="177" spans="2:3">
      <c r="B177" s="50">
        <v>44165</v>
      </c>
      <c r="C177" t="s">
        <v>156</v>
      </c>
    </row>
    <row r="178" spans="2:3">
      <c r="B178" s="50">
        <v>44166</v>
      </c>
      <c r="C178" t="s">
        <v>236</v>
      </c>
    </row>
    <row r="179" spans="2:3">
      <c r="B179" s="50">
        <v>44168</v>
      </c>
      <c r="C179" t="s">
        <v>157</v>
      </c>
    </row>
    <row r="180" spans="2:3">
      <c r="B180" s="50">
        <v>44169</v>
      </c>
      <c r="C180" t="s">
        <v>158</v>
      </c>
    </row>
    <row r="181" spans="2:3">
      <c r="B181" s="50">
        <v>44170</v>
      </c>
      <c r="C181" t="s">
        <v>159</v>
      </c>
    </row>
    <row r="182" spans="2:3">
      <c r="B182" s="50">
        <v>44171</v>
      </c>
      <c r="C182" t="s">
        <v>160</v>
      </c>
    </row>
    <row r="183" spans="2:3">
      <c r="B183" s="50">
        <v>44173</v>
      </c>
      <c r="C183" t="s">
        <v>64</v>
      </c>
    </row>
    <row r="184" spans="2:3">
      <c r="B184" s="50">
        <v>44175</v>
      </c>
      <c r="C184" t="s">
        <v>65</v>
      </c>
    </row>
    <row r="185" spans="2:3">
      <c r="B185" s="50">
        <v>44176</v>
      </c>
      <c r="C185" t="s">
        <v>81</v>
      </c>
    </row>
    <row r="186" spans="2:3">
      <c r="B186" s="50">
        <v>44179</v>
      </c>
      <c r="C186" t="s">
        <v>237</v>
      </c>
    </row>
    <row r="187" spans="2:3">
      <c r="B187" s="50">
        <v>44180</v>
      </c>
      <c r="C187" t="s">
        <v>161</v>
      </c>
    </row>
    <row r="188" spans="2:3">
      <c r="B188" s="50">
        <v>44182</v>
      </c>
      <c r="C188" t="s">
        <v>66</v>
      </c>
    </row>
    <row r="189" spans="2:3">
      <c r="B189" s="50">
        <v>44183</v>
      </c>
      <c r="C189" t="s">
        <v>67</v>
      </c>
    </row>
    <row r="190" spans="2:3">
      <c r="B190" s="50">
        <v>44184</v>
      </c>
      <c r="C190" t="s">
        <v>162</v>
      </c>
    </row>
    <row r="191" spans="2:3">
      <c r="B191" s="50">
        <v>44185</v>
      </c>
      <c r="C191" t="s">
        <v>163</v>
      </c>
    </row>
    <row r="192" spans="2:3">
      <c r="B192" s="50">
        <v>44187</v>
      </c>
      <c r="C192" t="s">
        <v>68</v>
      </c>
    </row>
    <row r="193" spans="2:3">
      <c r="B193" s="50">
        <v>44188</v>
      </c>
      <c r="C193" t="s">
        <v>69</v>
      </c>
    </row>
    <row r="194" spans="2:3">
      <c r="B194" s="50">
        <v>44191</v>
      </c>
      <c r="C194" t="s">
        <v>70</v>
      </c>
    </row>
    <row r="195" spans="2:3">
      <c r="B195" s="50">
        <v>44192</v>
      </c>
      <c r="C195" t="s">
        <v>71</v>
      </c>
    </row>
    <row r="196" spans="2:3">
      <c r="B196" s="50">
        <v>44193</v>
      </c>
      <c r="C196" t="s">
        <v>239</v>
      </c>
    </row>
    <row r="197" spans="2:3">
      <c r="B197" s="50">
        <v>44194</v>
      </c>
      <c r="C197" t="s">
        <v>72</v>
      </c>
    </row>
    <row r="198" spans="2:3">
      <c r="B198" s="50">
        <v>44196</v>
      </c>
      <c r="C198" t="s">
        <v>240</v>
      </c>
    </row>
    <row r="199" spans="2:3">
      <c r="B199" s="50">
        <v>44199</v>
      </c>
      <c r="C199" t="s">
        <v>164</v>
      </c>
    </row>
    <row r="200" spans="2:3">
      <c r="B200" s="50">
        <v>44200</v>
      </c>
      <c r="C200" t="s">
        <v>73</v>
      </c>
    </row>
    <row r="201" spans="2:3">
      <c r="B201" s="50">
        <v>44201</v>
      </c>
      <c r="C201" t="s">
        <v>165</v>
      </c>
    </row>
    <row r="202" spans="2:3">
      <c r="B202" s="50">
        <v>44202</v>
      </c>
      <c r="C202" t="s">
        <v>241</v>
      </c>
    </row>
    <row r="203" spans="2:3">
      <c r="B203" s="50">
        <v>44204</v>
      </c>
      <c r="C203" t="s">
        <v>242</v>
      </c>
    </row>
    <row r="204" spans="2:3">
      <c r="B204" s="50">
        <v>44154</v>
      </c>
      <c r="C204" t="s">
        <v>79</v>
      </c>
    </row>
    <row r="205" spans="2:3">
      <c r="B205" s="50">
        <v>44207</v>
      </c>
      <c r="C205" t="s">
        <v>166</v>
      </c>
    </row>
    <row r="206" spans="2:3">
      <c r="B206" s="50">
        <v>44209</v>
      </c>
      <c r="C206" t="s">
        <v>167</v>
      </c>
    </row>
    <row r="207" spans="2:3">
      <c r="B207" s="50">
        <v>44210</v>
      </c>
      <c r="C207" t="s">
        <v>168</v>
      </c>
    </row>
    <row r="208" spans="2:3">
      <c r="B208" s="50">
        <v>44163</v>
      </c>
      <c r="C208" t="s">
        <v>169</v>
      </c>
    </row>
    <row r="209" spans="2:3">
      <c r="B209" s="50">
        <v>44212</v>
      </c>
      <c r="C209" t="s">
        <v>170</v>
      </c>
    </row>
    <row r="210" spans="2:3">
      <c r="B210" s="50">
        <v>44026</v>
      </c>
      <c r="C210" t="s">
        <v>80</v>
      </c>
    </row>
    <row r="211" spans="2:3">
      <c r="B211" s="50">
        <v>44214</v>
      </c>
      <c r="C211" t="s">
        <v>74</v>
      </c>
    </row>
    <row r="212" spans="2:3">
      <c r="B212" s="50">
        <v>44215</v>
      </c>
      <c r="C212" t="s">
        <v>171</v>
      </c>
    </row>
    <row r="213" spans="2:3">
      <c r="B213" s="50">
        <v>44216</v>
      </c>
      <c r="C213" t="s">
        <v>172</v>
      </c>
    </row>
    <row r="214" spans="2:3">
      <c r="B214" s="50"/>
    </row>
    <row r="215" spans="2:3">
      <c r="B215" s="52"/>
      <c r="C215" s="52"/>
    </row>
    <row r="216" spans="2:3">
      <c r="B216" s="52"/>
      <c r="C216" s="52"/>
    </row>
    <row r="217" spans="2:3">
      <c r="B217" s="52"/>
      <c r="C217" s="52"/>
    </row>
    <row r="218" spans="2:3">
      <c r="B218" s="52"/>
      <c r="C218" s="52"/>
    </row>
    <row r="219" spans="2:3">
      <c r="B219" s="52"/>
      <c r="C219" s="52"/>
    </row>
    <row r="220" spans="2:3">
      <c r="B220" s="52"/>
      <c r="C220" s="52"/>
    </row>
  </sheetData>
  <sortState xmlns:xlrd2="http://schemas.microsoft.com/office/spreadsheetml/2017/richdata2" ref="B2:C213">
    <sortCondition ref="C2:C21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213"/>
  <sheetViews>
    <sheetView workbookViewId="0">
      <pane xSplit="2" ySplit="1" topLeftCell="O2" activePane="bottomRight" state="frozen"/>
      <selection pane="topRight" activeCell="D1" sqref="D1"/>
      <selection pane="bottomLeft" activeCell="A2" sqref="A2"/>
      <selection pane="bottomRight" activeCell="AG4" sqref="AG4"/>
    </sheetView>
  </sheetViews>
  <sheetFormatPr baseColWidth="10" defaultRowHeight="15"/>
  <cols>
    <col min="2" max="2" width="30.28515625" bestFit="1" customWidth="1"/>
    <col min="3" max="19" width="11.42578125" style="50" customWidth="1"/>
    <col min="20" max="32" width="11.42578125" customWidth="1"/>
  </cols>
  <sheetData>
    <row r="1" spans="1:33" ht="120">
      <c r="A1" s="87" t="s">
        <v>190</v>
      </c>
      <c r="B1" s="87" t="s">
        <v>191</v>
      </c>
      <c r="C1" s="87" t="s">
        <v>192</v>
      </c>
      <c r="D1" s="88" t="s">
        <v>244</v>
      </c>
      <c r="E1" s="88" t="s">
        <v>245</v>
      </c>
      <c r="F1" s="88" t="s">
        <v>246</v>
      </c>
      <c r="G1" s="88" t="s">
        <v>247</v>
      </c>
      <c r="H1" s="88" t="s">
        <v>248</v>
      </c>
      <c r="I1" s="88" t="s">
        <v>249</v>
      </c>
      <c r="J1" s="88" t="s">
        <v>18</v>
      </c>
      <c r="K1" s="88" t="s">
        <v>19</v>
      </c>
      <c r="L1" s="88" t="s">
        <v>250</v>
      </c>
      <c r="M1" s="88" t="s">
        <v>251</v>
      </c>
      <c r="N1" s="88" t="s">
        <v>252</v>
      </c>
      <c r="O1" s="88" t="s">
        <v>253</v>
      </c>
      <c r="P1" s="88" t="s">
        <v>254</v>
      </c>
      <c r="Q1" s="88" t="s">
        <v>255</v>
      </c>
      <c r="R1" s="88" t="s">
        <v>256</v>
      </c>
      <c r="S1" s="88" t="s">
        <v>257</v>
      </c>
      <c r="T1" s="88" t="s">
        <v>258</v>
      </c>
      <c r="U1" s="88" t="s">
        <v>260</v>
      </c>
      <c r="V1" s="88" t="s">
        <v>264</v>
      </c>
      <c r="W1" s="88" t="s">
        <v>265</v>
      </c>
      <c r="X1" s="88" t="s">
        <v>266</v>
      </c>
      <c r="Y1" s="88" t="s">
        <v>261</v>
      </c>
      <c r="Z1" s="91" t="s">
        <v>270</v>
      </c>
      <c r="AA1" s="91" t="s">
        <v>271</v>
      </c>
      <c r="AB1" s="91" t="s">
        <v>272</v>
      </c>
      <c r="AC1" s="91" t="s">
        <v>273</v>
      </c>
      <c r="AD1" s="91" t="s">
        <v>278</v>
      </c>
      <c r="AE1" s="88" t="s">
        <v>286</v>
      </c>
      <c r="AF1" s="88" t="s">
        <v>288</v>
      </c>
      <c r="AG1" s="88" t="s">
        <v>302</v>
      </c>
    </row>
    <row r="2" spans="1:33">
      <c r="A2">
        <v>44001</v>
      </c>
      <c r="B2" t="s">
        <v>193</v>
      </c>
      <c r="C2" s="29">
        <v>2012</v>
      </c>
      <c r="D2" s="50">
        <v>97</v>
      </c>
      <c r="E2" s="50">
        <v>33</v>
      </c>
      <c r="F2" s="50">
        <v>35</v>
      </c>
      <c r="G2" s="50">
        <v>29</v>
      </c>
      <c r="H2" s="50">
        <v>36</v>
      </c>
      <c r="I2" s="50">
        <v>32</v>
      </c>
      <c r="J2" s="97">
        <v>0.14400000000000002</v>
      </c>
      <c r="K2" s="97">
        <v>0.113</v>
      </c>
      <c r="L2" s="97">
        <v>0.753</v>
      </c>
      <c r="M2" s="50">
        <v>25</v>
      </c>
      <c r="N2" s="50">
        <v>83</v>
      </c>
      <c r="O2" s="50">
        <v>80</v>
      </c>
      <c r="P2" s="50">
        <v>56</v>
      </c>
      <c r="Q2" s="50">
        <v>32</v>
      </c>
      <c r="R2" s="50">
        <v>5</v>
      </c>
      <c r="S2" s="50">
        <v>4</v>
      </c>
      <c r="T2" s="50">
        <v>9</v>
      </c>
      <c r="U2" s="89">
        <f>M2/SUM($M2:$T2)</f>
        <v>8.5034013605442174E-2</v>
      </c>
      <c r="V2" s="89">
        <f>N2/SUM(M2:T2)</f>
        <v>0.28231292517006801</v>
      </c>
      <c r="W2" s="89">
        <f>O2/SUM(M2:T2)</f>
        <v>0.27210884353741499</v>
      </c>
      <c r="X2" s="89">
        <f>P2/SUM(M2:T2)</f>
        <v>0.19047619047619047</v>
      </c>
      <c r="Y2" s="89">
        <f>SUM(Q2:S2)/SUM(M2:T2)</f>
        <v>0.13945578231292516</v>
      </c>
      <c r="Z2">
        <v>43</v>
      </c>
      <c r="AA2" s="50" t="s">
        <v>275</v>
      </c>
      <c r="AB2" s="50" t="s">
        <v>275</v>
      </c>
      <c r="AC2">
        <v>32</v>
      </c>
      <c r="AD2">
        <v>0</v>
      </c>
      <c r="AE2" s="89">
        <f>T2/SUM(M2:T2)</f>
        <v>3.0612244897959183E-2</v>
      </c>
      <c r="AF2">
        <v>0</v>
      </c>
      <c r="AG2">
        <v>0</v>
      </c>
    </row>
    <row r="3" spans="1:33">
      <c r="A3">
        <v>44002</v>
      </c>
      <c r="B3" t="s">
        <v>83</v>
      </c>
      <c r="C3" s="29">
        <v>2012</v>
      </c>
      <c r="D3" s="50">
        <v>159</v>
      </c>
      <c r="E3" s="50">
        <v>47</v>
      </c>
      <c r="F3" s="50">
        <v>53</v>
      </c>
      <c r="G3" s="50">
        <v>59</v>
      </c>
      <c r="H3" s="50">
        <v>61</v>
      </c>
      <c r="I3" s="50">
        <v>58</v>
      </c>
      <c r="J3" s="97">
        <v>8.199999999999999E-2</v>
      </c>
      <c r="K3" s="97">
        <v>0.25800000000000001</v>
      </c>
      <c r="L3" s="97">
        <v>0.83599999999999997</v>
      </c>
      <c r="M3" s="50">
        <v>30</v>
      </c>
      <c r="N3" s="50">
        <v>87</v>
      </c>
      <c r="O3" s="50">
        <v>98</v>
      </c>
      <c r="P3" s="50">
        <v>128</v>
      </c>
      <c r="Q3" s="50">
        <v>95</v>
      </c>
      <c r="R3" s="50">
        <v>37</v>
      </c>
      <c r="S3" s="50">
        <v>21</v>
      </c>
      <c r="T3" s="50">
        <v>68</v>
      </c>
      <c r="U3" s="89">
        <f t="shared" ref="U3:U66" si="0">M3/SUM($M3:$T3)</f>
        <v>5.3191489361702128E-2</v>
      </c>
      <c r="V3" s="89">
        <f t="shared" ref="V3:V66" si="1">N3/SUM(M3:T3)</f>
        <v>0.15425531914893617</v>
      </c>
      <c r="W3" s="89">
        <f t="shared" ref="W3:W66" si="2">O3/SUM(M3:T3)</f>
        <v>0.17375886524822695</v>
      </c>
      <c r="X3" s="89">
        <f t="shared" ref="X3:X66" si="3">P3/SUM(M3:T3)</f>
        <v>0.22695035460992907</v>
      </c>
      <c r="Y3" s="89">
        <f t="shared" ref="Y3:Y66" si="4">SUM(Q3:S3)/SUM(M3:T3)</f>
        <v>0.27127659574468083</v>
      </c>
      <c r="Z3">
        <v>101</v>
      </c>
      <c r="AA3" s="50" t="s">
        <v>275</v>
      </c>
      <c r="AB3" s="50" t="s">
        <v>275</v>
      </c>
      <c r="AC3">
        <v>53</v>
      </c>
      <c r="AD3">
        <v>18</v>
      </c>
      <c r="AE3" s="89">
        <f t="shared" ref="AE3:AE66" si="5">T3/SUM(M3:T3)</f>
        <v>0.12056737588652482</v>
      </c>
      <c r="AF3">
        <v>0</v>
      </c>
      <c r="AG3">
        <v>1</v>
      </c>
    </row>
    <row r="4" spans="1:33">
      <c r="A4">
        <v>44003</v>
      </c>
      <c r="B4" t="s">
        <v>84</v>
      </c>
      <c r="C4" s="29">
        <v>2012</v>
      </c>
      <c r="D4" s="50">
        <v>216</v>
      </c>
      <c r="E4" s="50">
        <v>71</v>
      </c>
      <c r="F4" s="50">
        <v>78</v>
      </c>
      <c r="G4" s="50">
        <v>67</v>
      </c>
      <c r="H4" s="50">
        <v>60</v>
      </c>
      <c r="I4" s="50">
        <v>78</v>
      </c>
      <c r="J4" s="97">
        <v>0.106</v>
      </c>
      <c r="K4" s="97">
        <v>0.111</v>
      </c>
      <c r="L4" s="97">
        <v>0.59699999999999998</v>
      </c>
      <c r="M4" s="50">
        <v>256</v>
      </c>
      <c r="N4" s="50">
        <v>641</v>
      </c>
      <c r="O4" s="50">
        <v>262</v>
      </c>
      <c r="P4" s="50">
        <v>134</v>
      </c>
      <c r="Q4" s="50">
        <v>74</v>
      </c>
      <c r="R4" s="50">
        <v>23</v>
      </c>
      <c r="S4" s="50">
        <v>27</v>
      </c>
      <c r="T4" s="50">
        <v>110</v>
      </c>
      <c r="U4" s="89">
        <f t="shared" si="0"/>
        <v>0.16764898493778652</v>
      </c>
      <c r="V4" s="89">
        <f t="shared" si="1"/>
        <v>0.41977734119187948</v>
      </c>
      <c r="W4" s="89">
        <f t="shared" si="2"/>
        <v>0.17157825802226587</v>
      </c>
      <c r="X4" s="89">
        <f t="shared" si="3"/>
        <v>8.7753765553372623E-2</v>
      </c>
      <c r="Y4" s="89">
        <f t="shared" si="4"/>
        <v>8.1204977079240334E-2</v>
      </c>
      <c r="Z4">
        <v>85</v>
      </c>
      <c r="AA4" s="50" t="s">
        <v>275</v>
      </c>
      <c r="AB4" s="50" t="s">
        <v>275</v>
      </c>
      <c r="AC4">
        <v>90</v>
      </c>
      <c r="AD4">
        <v>39</v>
      </c>
      <c r="AE4" s="89">
        <f t="shared" si="5"/>
        <v>7.2036673215455135E-2</v>
      </c>
      <c r="AF4">
        <v>0</v>
      </c>
      <c r="AG4">
        <v>2</v>
      </c>
    </row>
    <row r="5" spans="1:33">
      <c r="A5">
        <v>44005</v>
      </c>
      <c r="B5" t="s">
        <v>76</v>
      </c>
      <c r="C5" s="29">
        <v>2012</v>
      </c>
      <c r="D5" s="50">
        <v>310</v>
      </c>
      <c r="E5" s="50">
        <v>103</v>
      </c>
      <c r="F5" s="50">
        <v>98</v>
      </c>
      <c r="G5" s="50">
        <v>109</v>
      </c>
      <c r="H5" s="50">
        <v>104</v>
      </c>
      <c r="I5" s="50">
        <v>96</v>
      </c>
      <c r="J5" s="97">
        <v>0.161</v>
      </c>
      <c r="K5" s="97">
        <v>0.158</v>
      </c>
      <c r="L5" s="97">
        <v>0.72599999999999998</v>
      </c>
      <c r="M5" s="50">
        <v>49</v>
      </c>
      <c r="N5" s="50">
        <v>202</v>
      </c>
      <c r="O5" s="50">
        <v>272</v>
      </c>
      <c r="P5" s="50">
        <v>224</v>
      </c>
      <c r="Q5" s="50">
        <v>113</v>
      </c>
      <c r="R5" s="50">
        <v>38</v>
      </c>
      <c r="S5" s="50">
        <v>17</v>
      </c>
      <c r="T5" s="50">
        <v>89</v>
      </c>
      <c r="U5" s="89">
        <f t="shared" si="0"/>
        <v>4.8804780876494022E-2</v>
      </c>
      <c r="V5" s="89">
        <f t="shared" si="1"/>
        <v>0.20119521912350596</v>
      </c>
      <c r="W5" s="89">
        <f t="shared" si="2"/>
        <v>0.27091633466135456</v>
      </c>
      <c r="X5" s="89">
        <f t="shared" si="3"/>
        <v>0.22310756972111553</v>
      </c>
      <c r="Y5" s="89">
        <f t="shared" si="4"/>
        <v>0.16733067729083664</v>
      </c>
      <c r="Z5">
        <v>168</v>
      </c>
      <c r="AA5" s="50" t="s">
        <v>275</v>
      </c>
      <c r="AB5" s="50" t="s">
        <v>275</v>
      </c>
      <c r="AC5">
        <v>108</v>
      </c>
      <c r="AD5">
        <v>10</v>
      </c>
      <c r="AE5" s="89">
        <f t="shared" si="5"/>
        <v>8.8645418326693232E-2</v>
      </c>
      <c r="AF5">
        <v>1</v>
      </c>
      <c r="AG5">
        <v>1</v>
      </c>
    </row>
    <row r="6" spans="1:33">
      <c r="A6">
        <v>44006</v>
      </c>
      <c r="B6" t="s">
        <v>173</v>
      </c>
      <c r="C6" s="29">
        <v>2012</v>
      </c>
      <c r="D6" s="50">
        <v>66</v>
      </c>
      <c r="E6" s="50">
        <v>18</v>
      </c>
      <c r="F6" s="50">
        <v>21</v>
      </c>
      <c r="G6" s="50">
        <v>27</v>
      </c>
      <c r="H6" s="50">
        <v>28</v>
      </c>
      <c r="I6" s="50">
        <v>25</v>
      </c>
      <c r="J6" s="97">
        <v>0.24199999999999999</v>
      </c>
      <c r="K6" s="97">
        <v>0.24199999999999999</v>
      </c>
      <c r="L6" s="97">
        <v>0.63600000000000001</v>
      </c>
      <c r="M6" s="50">
        <v>25</v>
      </c>
      <c r="N6" s="50">
        <v>60</v>
      </c>
      <c r="O6" s="50">
        <v>64</v>
      </c>
      <c r="P6" s="50">
        <v>48</v>
      </c>
      <c r="Q6" s="50">
        <v>20</v>
      </c>
      <c r="R6" s="50">
        <v>6</v>
      </c>
      <c r="S6" s="50">
        <v>3</v>
      </c>
      <c r="T6" s="50">
        <v>20</v>
      </c>
      <c r="U6" s="89">
        <f t="shared" si="0"/>
        <v>0.1016260162601626</v>
      </c>
      <c r="V6" s="89">
        <f t="shared" si="1"/>
        <v>0.24390243902439024</v>
      </c>
      <c r="W6" s="89">
        <f t="shared" si="2"/>
        <v>0.26016260162601629</v>
      </c>
      <c r="X6" s="89">
        <f t="shared" si="3"/>
        <v>0.1951219512195122</v>
      </c>
      <c r="Y6" s="89">
        <f t="shared" si="4"/>
        <v>0.11788617886178862</v>
      </c>
      <c r="Z6">
        <v>32</v>
      </c>
      <c r="AA6" s="50" t="s">
        <v>275</v>
      </c>
      <c r="AB6" s="50" t="s">
        <v>275</v>
      </c>
      <c r="AC6">
        <v>25</v>
      </c>
      <c r="AD6">
        <v>0</v>
      </c>
      <c r="AE6" s="89">
        <f t="shared" si="5"/>
        <v>8.1300813008130079E-2</v>
      </c>
      <c r="AF6">
        <v>0</v>
      </c>
      <c r="AG6">
        <v>0</v>
      </c>
    </row>
    <row r="7" spans="1:33">
      <c r="A7">
        <v>44007</v>
      </c>
      <c r="B7" t="s">
        <v>23</v>
      </c>
      <c r="C7" s="29">
        <v>2012</v>
      </c>
      <c r="D7" s="50">
        <v>71</v>
      </c>
      <c r="E7" s="50">
        <v>22</v>
      </c>
      <c r="F7" s="50">
        <v>31</v>
      </c>
      <c r="G7" s="50">
        <v>18</v>
      </c>
      <c r="H7" s="50">
        <v>29</v>
      </c>
      <c r="I7" s="50">
        <v>23</v>
      </c>
      <c r="J7" s="97">
        <v>8.5000000000000006E-2</v>
      </c>
      <c r="K7" s="97">
        <v>0.19699999999999998</v>
      </c>
      <c r="L7" s="97">
        <v>0.70400000000000007</v>
      </c>
      <c r="M7" s="50">
        <v>37</v>
      </c>
      <c r="N7" s="50">
        <v>105</v>
      </c>
      <c r="O7" s="50">
        <v>84</v>
      </c>
      <c r="P7" s="50">
        <v>64</v>
      </c>
      <c r="Q7" s="50">
        <v>14</v>
      </c>
      <c r="R7" s="50">
        <v>6</v>
      </c>
      <c r="S7" s="50">
        <v>3</v>
      </c>
      <c r="T7" s="50">
        <v>23</v>
      </c>
      <c r="U7" s="89">
        <f t="shared" si="0"/>
        <v>0.11011904761904762</v>
      </c>
      <c r="V7" s="89">
        <f t="shared" si="1"/>
        <v>0.3125</v>
      </c>
      <c r="W7" s="89">
        <f t="shared" si="2"/>
        <v>0.25</v>
      </c>
      <c r="X7" s="89">
        <f t="shared" si="3"/>
        <v>0.19047619047619047</v>
      </c>
      <c r="Y7" s="89">
        <f t="shared" si="4"/>
        <v>6.8452380952380959E-2</v>
      </c>
      <c r="Z7">
        <v>41</v>
      </c>
      <c r="AA7" s="50" t="s">
        <v>275</v>
      </c>
      <c r="AB7" s="50" t="s">
        <v>275</v>
      </c>
      <c r="AC7">
        <v>26</v>
      </c>
      <c r="AD7">
        <v>0</v>
      </c>
      <c r="AE7" s="89">
        <f t="shared" si="5"/>
        <v>6.8452380952380959E-2</v>
      </c>
      <c r="AF7">
        <v>0</v>
      </c>
      <c r="AG7">
        <v>0</v>
      </c>
    </row>
    <row r="8" spans="1:33">
      <c r="A8">
        <v>44009</v>
      </c>
      <c r="B8" t="s">
        <v>174</v>
      </c>
      <c r="C8" s="29">
        <v>2012</v>
      </c>
      <c r="D8" s="50">
        <v>163</v>
      </c>
      <c r="E8" s="50">
        <v>35</v>
      </c>
      <c r="F8" s="50">
        <v>51</v>
      </c>
      <c r="G8" s="50">
        <v>77</v>
      </c>
      <c r="H8" s="50">
        <v>73</v>
      </c>
      <c r="I8" s="50">
        <v>84</v>
      </c>
      <c r="J8" s="97">
        <v>0.11</v>
      </c>
      <c r="K8" s="97">
        <v>0.25800000000000001</v>
      </c>
      <c r="L8" s="97">
        <v>0.7609999999999999</v>
      </c>
      <c r="M8" s="50">
        <v>86</v>
      </c>
      <c r="N8" s="50">
        <v>203</v>
      </c>
      <c r="O8" s="50">
        <v>163</v>
      </c>
      <c r="P8" s="50">
        <v>141</v>
      </c>
      <c r="Q8" s="50">
        <v>91</v>
      </c>
      <c r="R8" s="50">
        <v>65</v>
      </c>
      <c r="S8" s="50">
        <v>87</v>
      </c>
      <c r="T8" s="50">
        <v>294</v>
      </c>
      <c r="U8" s="89">
        <f t="shared" si="0"/>
        <v>7.6106194690265486E-2</v>
      </c>
      <c r="V8" s="89">
        <f t="shared" si="1"/>
        <v>0.17964601769911503</v>
      </c>
      <c r="W8" s="89">
        <f t="shared" si="2"/>
        <v>0.14424778761061946</v>
      </c>
      <c r="X8" s="89">
        <f t="shared" si="3"/>
        <v>0.12477876106194691</v>
      </c>
      <c r="Y8" s="89">
        <f t="shared" si="4"/>
        <v>0.21504424778761061</v>
      </c>
      <c r="Z8">
        <v>89</v>
      </c>
      <c r="AA8" s="50" t="s">
        <v>275</v>
      </c>
      <c r="AB8" s="50" t="s">
        <v>275</v>
      </c>
      <c r="AC8">
        <v>84</v>
      </c>
      <c r="AD8">
        <v>20</v>
      </c>
      <c r="AE8" s="89">
        <f t="shared" si="5"/>
        <v>0.26017699115044246</v>
      </c>
      <c r="AF8">
        <v>0</v>
      </c>
      <c r="AG8">
        <v>1</v>
      </c>
    </row>
    <row r="9" spans="1:33">
      <c r="A9">
        <v>44010</v>
      </c>
      <c r="B9" t="s">
        <v>175</v>
      </c>
      <c r="C9" s="29">
        <v>2012</v>
      </c>
      <c r="D9" s="50">
        <v>70</v>
      </c>
      <c r="E9" s="50">
        <v>17</v>
      </c>
      <c r="F9" s="50">
        <v>31</v>
      </c>
      <c r="G9" s="50">
        <v>22</v>
      </c>
      <c r="H9" s="50">
        <v>13</v>
      </c>
      <c r="I9" s="50">
        <v>16</v>
      </c>
      <c r="J9" s="97">
        <v>0.18600000000000003</v>
      </c>
      <c r="K9" s="97">
        <v>0.129</v>
      </c>
      <c r="L9" s="97">
        <v>0.67099999999999993</v>
      </c>
      <c r="M9" s="50">
        <v>49</v>
      </c>
      <c r="N9" s="50">
        <v>136</v>
      </c>
      <c r="O9" s="50">
        <v>86</v>
      </c>
      <c r="P9" s="50">
        <v>40</v>
      </c>
      <c r="Q9" s="50">
        <v>21</v>
      </c>
      <c r="R9" s="50">
        <v>5</v>
      </c>
      <c r="S9" s="50">
        <v>6</v>
      </c>
      <c r="T9" s="50">
        <v>46</v>
      </c>
      <c r="U9" s="89">
        <f t="shared" si="0"/>
        <v>0.12596401028277635</v>
      </c>
      <c r="V9" s="89">
        <f t="shared" si="1"/>
        <v>0.34961439588688947</v>
      </c>
      <c r="W9" s="89">
        <f t="shared" si="2"/>
        <v>0.2210796915167095</v>
      </c>
      <c r="X9" s="89">
        <f t="shared" si="3"/>
        <v>0.10282776349614396</v>
      </c>
      <c r="Y9" s="89">
        <f t="shared" si="4"/>
        <v>8.2262210796915161E-2</v>
      </c>
      <c r="Z9">
        <v>23</v>
      </c>
      <c r="AA9" s="50" t="s">
        <v>275</v>
      </c>
      <c r="AB9" s="50" t="s">
        <v>275</v>
      </c>
      <c r="AC9">
        <v>12</v>
      </c>
      <c r="AD9">
        <v>0</v>
      </c>
      <c r="AE9" s="89">
        <f t="shared" si="5"/>
        <v>0.11825192802056556</v>
      </c>
      <c r="AF9">
        <v>0</v>
      </c>
      <c r="AG9">
        <v>0</v>
      </c>
    </row>
    <row r="10" spans="1:33">
      <c r="A10">
        <v>44012</v>
      </c>
      <c r="B10" t="s">
        <v>95</v>
      </c>
      <c r="C10" s="29">
        <v>2012</v>
      </c>
      <c r="D10" s="50">
        <v>37</v>
      </c>
      <c r="E10" s="50">
        <v>9</v>
      </c>
      <c r="F10" s="50">
        <v>13</v>
      </c>
      <c r="G10" s="50">
        <v>15</v>
      </c>
      <c r="H10" s="50">
        <v>17</v>
      </c>
      <c r="I10" s="50">
        <v>14</v>
      </c>
      <c r="J10" s="97">
        <v>8.1000000000000003E-2</v>
      </c>
      <c r="K10" s="97">
        <v>0.29699999999999999</v>
      </c>
      <c r="L10" s="97">
        <v>0.75700000000000001</v>
      </c>
      <c r="M10" s="50">
        <v>39</v>
      </c>
      <c r="N10" s="50">
        <v>124</v>
      </c>
      <c r="O10" s="50">
        <v>63</v>
      </c>
      <c r="P10" s="50">
        <v>42</v>
      </c>
      <c r="Q10" s="50">
        <v>17</v>
      </c>
      <c r="R10" s="50">
        <v>6</v>
      </c>
      <c r="S10" s="50">
        <v>8</v>
      </c>
      <c r="T10" s="50">
        <v>30</v>
      </c>
      <c r="U10" s="89">
        <f t="shared" si="0"/>
        <v>0.11854103343465046</v>
      </c>
      <c r="V10" s="89">
        <f t="shared" si="1"/>
        <v>0.37689969604863222</v>
      </c>
      <c r="W10" s="89">
        <f t="shared" si="2"/>
        <v>0.19148936170212766</v>
      </c>
      <c r="X10" s="89">
        <f t="shared" si="3"/>
        <v>0.1276595744680851</v>
      </c>
      <c r="Y10" s="89">
        <f t="shared" si="4"/>
        <v>9.4224924012158054E-2</v>
      </c>
      <c r="Z10">
        <v>14</v>
      </c>
      <c r="AA10" s="50" t="s">
        <v>275</v>
      </c>
      <c r="AB10" s="50" t="s">
        <v>275</v>
      </c>
      <c r="AC10">
        <v>12</v>
      </c>
      <c r="AD10">
        <v>18</v>
      </c>
      <c r="AE10" s="89">
        <f t="shared" si="5"/>
        <v>9.1185410334346503E-2</v>
      </c>
      <c r="AF10">
        <v>0</v>
      </c>
      <c r="AG10">
        <v>1</v>
      </c>
    </row>
    <row r="11" spans="1:33">
      <c r="A11">
        <v>44013</v>
      </c>
      <c r="B11" t="s">
        <v>194</v>
      </c>
      <c r="C11" s="29">
        <v>2012</v>
      </c>
      <c r="D11" s="50">
        <v>146</v>
      </c>
      <c r="E11" s="50">
        <v>50</v>
      </c>
      <c r="F11" s="50">
        <v>39</v>
      </c>
      <c r="G11" s="50">
        <v>57</v>
      </c>
      <c r="H11" s="50">
        <v>51</v>
      </c>
      <c r="I11" s="50">
        <v>50</v>
      </c>
      <c r="J11" s="97">
        <v>8.199999999999999E-2</v>
      </c>
      <c r="K11" s="97">
        <v>0.14400000000000002</v>
      </c>
      <c r="L11" s="97">
        <v>0.78099999999999992</v>
      </c>
      <c r="M11" s="50">
        <v>18</v>
      </c>
      <c r="N11" s="50">
        <v>72</v>
      </c>
      <c r="O11" s="50">
        <v>111</v>
      </c>
      <c r="P11" s="50">
        <v>106</v>
      </c>
      <c r="Q11" s="50">
        <v>65</v>
      </c>
      <c r="R11" s="50">
        <v>26</v>
      </c>
      <c r="S11" s="50">
        <v>14</v>
      </c>
      <c r="T11" s="50">
        <v>40</v>
      </c>
      <c r="U11" s="89">
        <f t="shared" si="0"/>
        <v>3.9823008849557522E-2</v>
      </c>
      <c r="V11" s="89">
        <f t="shared" si="1"/>
        <v>0.15929203539823009</v>
      </c>
      <c r="W11" s="89">
        <f t="shared" si="2"/>
        <v>0.24557522123893805</v>
      </c>
      <c r="X11" s="89">
        <f t="shared" si="3"/>
        <v>0.23451327433628319</v>
      </c>
      <c r="Y11" s="89">
        <f t="shared" si="4"/>
        <v>0.23230088495575221</v>
      </c>
      <c r="Z11">
        <v>77</v>
      </c>
      <c r="AA11" s="50" t="s">
        <v>275</v>
      </c>
      <c r="AB11" s="50" t="s">
        <v>275</v>
      </c>
      <c r="AC11">
        <v>59</v>
      </c>
      <c r="AD11">
        <v>20</v>
      </c>
      <c r="AE11" s="89">
        <f t="shared" si="5"/>
        <v>8.8495575221238937E-2</v>
      </c>
      <c r="AF11">
        <v>0</v>
      </c>
      <c r="AG11">
        <v>1</v>
      </c>
    </row>
    <row r="12" spans="1:33">
      <c r="A12">
        <v>44014</v>
      </c>
      <c r="B12" t="s">
        <v>107</v>
      </c>
      <c r="C12" s="29">
        <v>2012</v>
      </c>
      <c r="D12" s="50">
        <v>133</v>
      </c>
      <c r="E12" s="50">
        <v>37</v>
      </c>
      <c r="F12" s="50">
        <v>45</v>
      </c>
      <c r="G12" s="50">
        <v>51</v>
      </c>
      <c r="H12" s="50">
        <v>64</v>
      </c>
      <c r="I12" s="50">
        <v>49</v>
      </c>
      <c r="J12" s="97">
        <v>0.113</v>
      </c>
      <c r="K12" s="97">
        <v>0.128</v>
      </c>
      <c r="L12" s="97">
        <v>0.75900000000000001</v>
      </c>
      <c r="M12" s="50">
        <v>18</v>
      </c>
      <c r="N12" s="50">
        <v>75</v>
      </c>
      <c r="O12" s="50">
        <v>98</v>
      </c>
      <c r="P12" s="50">
        <v>84</v>
      </c>
      <c r="Q12" s="50">
        <v>78</v>
      </c>
      <c r="R12" s="50">
        <v>35</v>
      </c>
      <c r="S12" s="50">
        <v>26</v>
      </c>
      <c r="T12" s="50">
        <v>104</v>
      </c>
      <c r="U12" s="89">
        <f t="shared" si="0"/>
        <v>3.4749034749034749E-2</v>
      </c>
      <c r="V12" s="89">
        <f t="shared" si="1"/>
        <v>0.14478764478764478</v>
      </c>
      <c r="W12" s="89">
        <f t="shared" si="2"/>
        <v>0.1891891891891892</v>
      </c>
      <c r="X12" s="89">
        <f t="shared" si="3"/>
        <v>0.16216216216216217</v>
      </c>
      <c r="Y12" s="89">
        <f t="shared" si="4"/>
        <v>0.26833976833976836</v>
      </c>
      <c r="Z12">
        <v>79</v>
      </c>
      <c r="AA12" s="50" t="s">
        <v>275</v>
      </c>
      <c r="AB12" s="50" t="s">
        <v>275</v>
      </c>
      <c r="AC12">
        <v>42</v>
      </c>
      <c r="AD12">
        <v>20</v>
      </c>
      <c r="AE12" s="89">
        <f t="shared" si="5"/>
        <v>0.20077220077220076</v>
      </c>
      <c r="AF12">
        <v>1</v>
      </c>
      <c r="AG12">
        <v>1</v>
      </c>
    </row>
    <row r="13" spans="1:33">
      <c r="A13">
        <v>44015</v>
      </c>
      <c r="B13" t="s">
        <v>176</v>
      </c>
      <c r="C13" s="29">
        <v>2012</v>
      </c>
      <c r="D13" s="50">
        <v>351</v>
      </c>
      <c r="E13" s="50">
        <v>103</v>
      </c>
      <c r="F13" s="50">
        <v>106</v>
      </c>
      <c r="G13" s="50">
        <v>142</v>
      </c>
      <c r="H13" s="50">
        <v>123</v>
      </c>
      <c r="I13" s="50">
        <v>120</v>
      </c>
      <c r="J13" s="97">
        <v>0.11699999999999999</v>
      </c>
      <c r="K13" s="97">
        <v>0.185</v>
      </c>
      <c r="L13" s="97">
        <v>0.7659999999999999</v>
      </c>
      <c r="M13" s="50">
        <v>180</v>
      </c>
      <c r="N13" s="50">
        <v>517</v>
      </c>
      <c r="O13" s="50">
        <v>352</v>
      </c>
      <c r="P13" s="50">
        <v>277</v>
      </c>
      <c r="Q13" s="50">
        <v>155</v>
      </c>
      <c r="R13" s="50">
        <v>57</v>
      </c>
      <c r="S13" s="50">
        <v>19</v>
      </c>
      <c r="T13" s="50">
        <v>123</v>
      </c>
      <c r="U13" s="89">
        <f t="shared" si="0"/>
        <v>0.10714285714285714</v>
      </c>
      <c r="V13" s="89">
        <f t="shared" si="1"/>
        <v>0.30773809523809526</v>
      </c>
      <c r="W13" s="89">
        <f t="shared" si="2"/>
        <v>0.20952380952380953</v>
      </c>
      <c r="X13" s="89">
        <f t="shared" si="3"/>
        <v>0.16488095238095238</v>
      </c>
      <c r="Y13" s="89">
        <f t="shared" si="4"/>
        <v>0.13750000000000001</v>
      </c>
      <c r="Z13">
        <v>189</v>
      </c>
      <c r="AA13" s="50" t="s">
        <v>275</v>
      </c>
      <c r="AB13" s="50" t="s">
        <v>275</v>
      </c>
      <c r="AC13">
        <v>159</v>
      </c>
      <c r="AD13">
        <v>30</v>
      </c>
      <c r="AE13" s="89">
        <f t="shared" si="5"/>
        <v>7.3214285714285718E-2</v>
      </c>
      <c r="AF13">
        <v>0</v>
      </c>
      <c r="AG13">
        <v>1</v>
      </c>
    </row>
    <row r="14" spans="1:33">
      <c r="A14">
        <v>44016</v>
      </c>
      <c r="B14" t="s">
        <v>195</v>
      </c>
      <c r="C14" s="29">
        <v>2012</v>
      </c>
      <c r="D14" s="50">
        <v>47</v>
      </c>
      <c r="E14" s="50">
        <v>15</v>
      </c>
      <c r="F14" s="50">
        <v>15</v>
      </c>
      <c r="G14" s="50">
        <v>17</v>
      </c>
      <c r="H14" s="50">
        <v>16</v>
      </c>
      <c r="I14" s="50">
        <v>24</v>
      </c>
      <c r="J14" s="97">
        <v>0.106</v>
      </c>
      <c r="K14" s="97">
        <v>0.255</v>
      </c>
      <c r="L14" s="97">
        <v>0.85099999999999998</v>
      </c>
      <c r="M14" s="50">
        <v>3</v>
      </c>
      <c r="N14" s="50">
        <v>18</v>
      </c>
      <c r="O14" s="50">
        <v>49</v>
      </c>
      <c r="P14" s="50">
        <v>30</v>
      </c>
      <c r="Q14" s="50">
        <v>26</v>
      </c>
      <c r="R14" s="50">
        <v>6</v>
      </c>
      <c r="T14" s="50">
        <v>11</v>
      </c>
      <c r="U14" s="89">
        <f t="shared" si="0"/>
        <v>2.097902097902098E-2</v>
      </c>
      <c r="V14" s="89">
        <f t="shared" si="1"/>
        <v>0.12587412587412589</v>
      </c>
      <c r="W14" s="89">
        <f t="shared" si="2"/>
        <v>0.34265734265734266</v>
      </c>
      <c r="X14" s="89">
        <f t="shared" si="3"/>
        <v>0.20979020979020979</v>
      </c>
      <c r="Y14" s="89">
        <f t="shared" si="4"/>
        <v>0.22377622377622378</v>
      </c>
      <c r="Z14">
        <v>30</v>
      </c>
      <c r="AA14" s="50" t="s">
        <v>275</v>
      </c>
      <c r="AB14" s="50" t="s">
        <v>275</v>
      </c>
      <c r="AC14">
        <v>21</v>
      </c>
      <c r="AD14">
        <v>0</v>
      </c>
      <c r="AE14" s="89">
        <f t="shared" si="5"/>
        <v>7.6923076923076927E-2</v>
      </c>
      <c r="AF14">
        <v>0</v>
      </c>
      <c r="AG14">
        <v>0</v>
      </c>
    </row>
    <row r="15" spans="1:33">
      <c r="A15">
        <v>44017</v>
      </c>
      <c r="B15" t="s">
        <v>196</v>
      </c>
      <c r="C15" s="29">
        <v>2012</v>
      </c>
      <c r="D15" s="50">
        <v>19</v>
      </c>
      <c r="E15" s="50">
        <v>7</v>
      </c>
      <c r="F15" s="50">
        <v>6</v>
      </c>
      <c r="G15" s="50">
        <v>6</v>
      </c>
      <c r="H15" s="50" t="s">
        <v>275</v>
      </c>
      <c r="I15" s="50">
        <v>10</v>
      </c>
      <c r="J15" s="97">
        <v>5.2999999999999999E-2</v>
      </c>
      <c r="K15" s="97">
        <v>0.316</v>
      </c>
      <c r="L15" s="97">
        <v>0.78900000000000003</v>
      </c>
      <c r="M15" s="50">
        <v>2</v>
      </c>
      <c r="N15" s="50">
        <v>31</v>
      </c>
      <c r="O15" s="50">
        <v>14</v>
      </c>
      <c r="P15" s="50">
        <v>16</v>
      </c>
      <c r="Q15" s="50">
        <v>4</v>
      </c>
      <c r="R15" s="50">
        <v>1</v>
      </c>
      <c r="S15" s="50">
        <v>1</v>
      </c>
      <c r="T15" s="50">
        <v>8</v>
      </c>
      <c r="U15" s="89">
        <f t="shared" si="0"/>
        <v>2.5974025974025976E-2</v>
      </c>
      <c r="V15" s="89">
        <f t="shared" si="1"/>
        <v>0.40259740259740262</v>
      </c>
      <c r="W15" s="89">
        <f t="shared" si="2"/>
        <v>0.18181818181818182</v>
      </c>
      <c r="X15" s="89">
        <f t="shared" si="3"/>
        <v>0.20779220779220781</v>
      </c>
      <c r="Y15" s="89">
        <f t="shared" si="4"/>
        <v>7.792207792207792E-2</v>
      </c>
      <c r="Z15">
        <v>11</v>
      </c>
      <c r="AA15" s="50" t="s">
        <v>275</v>
      </c>
      <c r="AB15" s="50" t="s">
        <v>275</v>
      </c>
      <c r="AC15">
        <v>3</v>
      </c>
      <c r="AD15">
        <v>0</v>
      </c>
      <c r="AE15" s="89">
        <f t="shared" si="5"/>
        <v>0.1038961038961039</v>
      </c>
      <c r="AF15">
        <v>0</v>
      </c>
      <c r="AG15">
        <v>0</v>
      </c>
    </row>
    <row r="16" spans="1:33">
      <c r="A16">
        <v>44018</v>
      </c>
      <c r="B16" t="s">
        <v>177</v>
      </c>
      <c r="C16" s="29">
        <v>2012</v>
      </c>
      <c r="D16" s="50">
        <v>227</v>
      </c>
      <c r="E16" s="50">
        <v>76</v>
      </c>
      <c r="F16" s="50">
        <v>79</v>
      </c>
      <c r="G16" s="50">
        <v>72</v>
      </c>
      <c r="H16" s="50">
        <v>81</v>
      </c>
      <c r="I16" s="50">
        <v>75</v>
      </c>
      <c r="J16" s="97">
        <v>0.12300000000000001</v>
      </c>
      <c r="K16" s="97">
        <v>0.19399999999999998</v>
      </c>
      <c r="L16" s="97">
        <v>0.79700000000000004</v>
      </c>
      <c r="M16" s="50">
        <v>44</v>
      </c>
      <c r="N16" s="50">
        <v>170</v>
      </c>
      <c r="O16" s="50">
        <v>161</v>
      </c>
      <c r="P16" s="50">
        <v>170</v>
      </c>
      <c r="Q16" s="50">
        <v>115</v>
      </c>
      <c r="R16" s="50">
        <v>73</v>
      </c>
      <c r="S16" s="50">
        <v>53</v>
      </c>
      <c r="T16" s="50">
        <v>153</v>
      </c>
      <c r="U16" s="89">
        <f t="shared" si="0"/>
        <v>4.6858359957401494E-2</v>
      </c>
      <c r="V16" s="89">
        <f t="shared" si="1"/>
        <v>0.1810436634717785</v>
      </c>
      <c r="W16" s="89">
        <f t="shared" si="2"/>
        <v>0.17145899893503727</v>
      </c>
      <c r="X16" s="89">
        <f t="shared" si="3"/>
        <v>0.1810436634717785</v>
      </c>
      <c r="Y16" s="89">
        <f t="shared" si="4"/>
        <v>0.25665601703940361</v>
      </c>
      <c r="Z16">
        <v>128</v>
      </c>
      <c r="AA16" s="50" t="s">
        <v>275</v>
      </c>
      <c r="AB16" s="50" t="s">
        <v>275</v>
      </c>
      <c r="AC16">
        <v>80</v>
      </c>
      <c r="AD16">
        <v>25</v>
      </c>
      <c r="AE16" s="89">
        <f t="shared" si="5"/>
        <v>0.16293929712460065</v>
      </c>
      <c r="AF16">
        <v>0</v>
      </c>
      <c r="AG16">
        <v>1</v>
      </c>
    </row>
    <row r="17" spans="1:33">
      <c r="A17">
        <v>44019</v>
      </c>
      <c r="B17" t="s">
        <v>197</v>
      </c>
      <c r="C17" s="29">
        <v>2012</v>
      </c>
      <c r="D17" s="50">
        <v>40</v>
      </c>
      <c r="E17" s="50">
        <v>15</v>
      </c>
      <c r="F17" s="50">
        <v>6</v>
      </c>
      <c r="G17" s="50">
        <v>19</v>
      </c>
      <c r="H17" s="50">
        <v>12</v>
      </c>
      <c r="I17" s="50">
        <v>14</v>
      </c>
      <c r="J17" s="97">
        <v>0.17499999999999999</v>
      </c>
      <c r="K17" s="97">
        <v>0.17499999999999999</v>
      </c>
      <c r="L17" s="97">
        <v>0.77500000000000002</v>
      </c>
      <c r="M17" s="50">
        <v>5</v>
      </c>
      <c r="N17" s="50">
        <v>19</v>
      </c>
      <c r="O17" s="50">
        <v>32</v>
      </c>
      <c r="P17" s="50">
        <v>36</v>
      </c>
      <c r="Q17" s="50">
        <v>19</v>
      </c>
      <c r="R17" s="50">
        <v>6</v>
      </c>
      <c r="T17" s="50">
        <v>8</v>
      </c>
      <c r="U17" s="89">
        <f t="shared" si="0"/>
        <v>0.04</v>
      </c>
      <c r="V17" s="89">
        <f t="shared" si="1"/>
        <v>0.152</v>
      </c>
      <c r="W17" s="89">
        <f t="shared" si="2"/>
        <v>0.25600000000000001</v>
      </c>
      <c r="X17" s="89">
        <f t="shared" si="3"/>
        <v>0.28799999999999998</v>
      </c>
      <c r="Y17" s="89">
        <f t="shared" si="4"/>
        <v>0.2</v>
      </c>
      <c r="Z17">
        <v>23</v>
      </c>
      <c r="AA17" s="50" t="s">
        <v>275</v>
      </c>
      <c r="AB17" s="50" t="s">
        <v>275</v>
      </c>
      <c r="AC17">
        <v>14</v>
      </c>
      <c r="AD17">
        <v>0</v>
      </c>
      <c r="AE17" s="89">
        <f t="shared" si="5"/>
        <v>6.4000000000000001E-2</v>
      </c>
      <c r="AF17">
        <v>0</v>
      </c>
      <c r="AG17">
        <v>0</v>
      </c>
    </row>
    <row r="18" spans="1:33">
      <c r="A18">
        <v>44020</v>
      </c>
      <c r="B18" t="s">
        <v>82</v>
      </c>
      <c r="C18" s="29">
        <v>2012</v>
      </c>
      <c r="D18" s="50">
        <v>841</v>
      </c>
      <c r="E18" s="50">
        <v>266</v>
      </c>
      <c r="F18" s="50">
        <v>299</v>
      </c>
      <c r="G18" s="50">
        <v>276</v>
      </c>
      <c r="H18" s="50">
        <v>247</v>
      </c>
      <c r="I18" s="50">
        <v>297</v>
      </c>
      <c r="J18" s="97">
        <v>8.8000000000000009E-2</v>
      </c>
      <c r="K18" s="97">
        <v>0.14899999999999999</v>
      </c>
      <c r="L18" s="97">
        <v>0.65200000000000002</v>
      </c>
      <c r="M18" s="50">
        <v>570</v>
      </c>
      <c r="N18" s="50">
        <v>1128</v>
      </c>
      <c r="O18" s="50">
        <v>608</v>
      </c>
      <c r="P18" s="50">
        <v>408</v>
      </c>
      <c r="Q18" s="50">
        <v>282</v>
      </c>
      <c r="R18" s="50">
        <v>137</v>
      </c>
      <c r="S18" s="50">
        <v>97</v>
      </c>
      <c r="T18" s="50">
        <v>363</v>
      </c>
      <c r="U18" s="89">
        <f t="shared" si="0"/>
        <v>0.15864180350681881</v>
      </c>
      <c r="V18" s="89">
        <f t="shared" si="1"/>
        <v>0.3139437795713888</v>
      </c>
      <c r="W18" s="89">
        <f t="shared" si="2"/>
        <v>0.16921792374060673</v>
      </c>
      <c r="X18" s="89">
        <f t="shared" si="3"/>
        <v>0.11355413303645978</v>
      </c>
      <c r="Y18" s="89">
        <f t="shared" si="4"/>
        <v>0.14361258001669913</v>
      </c>
      <c r="Z18">
        <v>325</v>
      </c>
      <c r="AA18">
        <v>6</v>
      </c>
      <c r="AB18">
        <v>8</v>
      </c>
      <c r="AC18">
        <v>234</v>
      </c>
      <c r="AD18">
        <v>161</v>
      </c>
      <c r="AE18" s="89">
        <f t="shared" si="5"/>
        <v>0.10102978012802671</v>
      </c>
      <c r="AF18">
        <v>1</v>
      </c>
      <c r="AG18">
        <v>5</v>
      </c>
    </row>
    <row r="19" spans="1:33">
      <c r="A19">
        <v>44021</v>
      </c>
      <c r="B19" t="s">
        <v>80</v>
      </c>
      <c r="C19" s="29">
        <v>2012</v>
      </c>
      <c r="D19" s="50">
        <v>196</v>
      </c>
      <c r="E19" s="50">
        <v>53</v>
      </c>
      <c r="F19" s="50">
        <v>73</v>
      </c>
      <c r="G19" s="50">
        <v>70</v>
      </c>
      <c r="H19" s="50">
        <v>77</v>
      </c>
      <c r="I19" s="50">
        <v>71</v>
      </c>
      <c r="J19" s="97">
        <v>0.11199999999999999</v>
      </c>
      <c r="K19" s="97">
        <v>0.18899999999999997</v>
      </c>
      <c r="L19" s="97">
        <v>0.79099999999999993</v>
      </c>
      <c r="M19" s="50">
        <v>65</v>
      </c>
      <c r="N19" s="50">
        <v>194</v>
      </c>
      <c r="O19" s="50">
        <v>161</v>
      </c>
      <c r="P19" s="50">
        <v>159</v>
      </c>
      <c r="Q19" s="50">
        <v>71</v>
      </c>
      <c r="R19" s="50">
        <v>19</v>
      </c>
      <c r="S19" s="50">
        <v>18</v>
      </c>
      <c r="T19" s="50">
        <v>62</v>
      </c>
      <c r="U19" s="89">
        <f t="shared" si="0"/>
        <v>8.678237650200267E-2</v>
      </c>
      <c r="V19" s="89">
        <f t="shared" si="1"/>
        <v>0.25901201602136181</v>
      </c>
      <c r="W19" s="89">
        <f t="shared" si="2"/>
        <v>0.21495327102803738</v>
      </c>
      <c r="X19" s="89">
        <f t="shared" si="3"/>
        <v>0.21228304405874499</v>
      </c>
      <c r="Y19" s="89">
        <f t="shared" si="4"/>
        <v>0.14419225634178906</v>
      </c>
      <c r="Z19">
        <v>125</v>
      </c>
      <c r="AA19">
        <v>5</v>
      </c>
      <c r="AB19" s="50" t="s">
        <v>275</v>
      </c>
      <c r="AC19">
        <v>79</v>
      </c>
      <c r="AD19">
        <v>0</v>
      </c>
      <c r="AE19" s="89">
        <f t="shared" si="5"/>
        <v>8.2777036048064079E-2</v>
      </c>
      <c r="AF19">
        <v>0</v>
      </c>
      <c r="AG19">
        <v>0</v>
      </c>
    </row>
    <row r="20" spans="1:33">
      <c r="A20">
        <v>44022</v>
      </c>
      <c r="B20" t="s">
        <v>178</v>
      </c>
      <c r="C20" s="29">
        <v>2012</v>
      </c>
      <c r="D20" s="50">
        <v>79</v>
      </c>
      <c r="E20" s="50">
        <v>22</v>
      </c>
      <c r="F20" s="50">
        <v>32</v>
      </c>
      <c r="G20" s="50">
        <v>25</v>
      </c>
      <c r="H20" s="50">
        <v>37</v>
      </c>
      <c r="I20" s="50">
        <v>26</v>
      </c>
      <c r="J20" s="97">
        <v>6.3E-2</v>
      </c>
      <c r="K20" s="97">
        <v>0.152</v>
      </c>
      <c r="L20" s="97">
        <v>0.8859999999999999</v>
      </c>
      <c r="M20" s="50">
        <v>22</v>
      </c>
      <c r="N20" s="50">
        <v>83</v>
      </c>
      <c r="O20" s="50">
        <v>93</v>
      </c>
      <c r="P20" s="50">
        <v>79</v>
      </c>
      <c r="Q20" s="50">
        <v>40</v>
      </c>
      <c r="R20" s="50">
        <v>9</v>
      </c>
      <c r="S20" s="50">
        <v>6</v>
      </c>
      <c r="T20" s="50">
        <v>31</v>
      </c>
      <c r="U20" s="89">
        <f t="shared" si="0"/>
        <v>6.0606060606060608E-2</v>
      </c>
      <c r="V20" s="89">
        <f t="shared" si="1"/>
        <v>0.22865013774104684</v>
      </c>
      <c r="W20" s="89">
        <f t="shared" si="2"/>
        <v>0.256198347107438</v>
      </c>
      <c r="X20" s="89">
        <f t="shared" si="3"/>
        <v>0.21763085399449036</v>
      </c>
      <c r="Y20" s="89">
        <f t="shared" si="4"/>
        <v>0.15151515151515152</v>
      </c>
      <c r="Z20">
        <v>57</v>
      </c>
      <c r="AA20" s="50" t="s">
        <v>275</v>
      </c>
      <c r="AB20" s="50" t="s">
        <v>275</v>
      </c>
      <c r="AC20">
        <v>28</v>
      </c>
      <c r="AD20">
        <v>0</v>
      </c>
      <c r="AE20" s="89">
        <f t="shared" si="5"/>
        <v>8.5399449035812675E-2</v>
      </c>
      <c r="AF20">
        <v>0</v>
      </c>
      <c r="AG20">
        <v>0</v>
      </c>
    </row>
    <row r="21" spans="1:33">
      <c r="A21">
        <v>44023</v>
      </c>
      <c r="B21" t="s">
        <v>179</v>
      </c>
      <c r="C21" s="29">
        <v>2012</v>
      </c>
      <c r="D21" s="50">
        <v>135</v>
      </c>
      <c r="E21" s="50">
        <v>38</v>
      </c>
      <c r="F21" s="50">
        <v>42</v>
      </c>
      <c r="G21" s="50">
        <v>55</v>
      </c>
      <c r="H21" s="50">
        <v>47</v>
      </c>
      <c r="I21" s="50">
        <v>45</v>
      </c>
      <c r="J21" s="97">
        <v>7.400000000000001E-2</v>
      </c>
      <c r="K21" s="97">
        <v>0.185</v>
      </c>
      <c r="L21" s="97">
        <v>0.81499999999999995</v>
      </c>
      <c r="M21" s="50">
        <v>36</v>
      </c>
      <c r="N21" s="50">
        <v>127</v>
      </c>
      <c r="O21" s="50">
        <v>109</v>
      </c>
      <c r="P21" s="50">
        <v>98</v>
      </c>
      <c r="Q21" s="50">
        <v>52</v>
      </c>
      <c r="R21" s="50">
        <v>17</v>
      </c>
      <c r="S21" s="50">
        <v>10</v>
      </c>
      <c r="T21" s="50">
        <v>35</v>
      </c>
      <c r="U21" s="89">
        <f t="shared" si="0"/>
        <v>7.43801652892562E-2</v>
      </c>
      <c r="V21" s="89">
        <f t="shared" si="1"/>
        <v>0.26239669421487605</v>
      </c>
      <c r="W21" s="89">
        <f t="shared" si="2"/>
        <v>0.22520661157024793</v>
      </c>
      <c r="X21" s="89">
        <f t="shared" si="3"/>
        <v>0.2024793388429752</v>
      </c>
      <c r="Y21" s="89">
        <f t="shared" si="4"/>
        <v>0.16322314049586778</v>
      </c>
      <c r="Z21">
        <v>84</v>
      </c>
      <c r="AA21" s="50" t="s">
        <v>275</v>
      </c>
      <c r="AB21" s="50" t="s">
        <v>275</v>
      </c>
      <c r="AC21">
        <v>46</v>
      </c>
      <c r="AD21">
        <v>10</v>
      </c>
      <c r="AE21" s="89">
        <f t="shared" si="5"/>
        <v>7.2314049586776855E-2</v>
      </c>
      <c r="AF21">
        <v>1</v>
      </c>
      <c r="AG21">
        <v>1</v>
      </c>
    </row>
    <row r="22" spans="1:33">
      <c r="A22">
        <v>44024</v>
      </c>
      <c r="B22" t="s">
        <v>180</v>
      </c>
      <c r="C22" s="29">
        <v>2012</v>
      </c>
      <c r="D22" s="50">
        <v>90</v>
      </c>
      <c r="E22" s="50">
        <v>32</v>
      </c>
      <c r="F22" s="50">
        <v>37</v>
      </c>
      <c r="G22" s="50">
        <v>21</v>
      </c>
      <c r="H22" s="50">
        <v>37</v>
      </c>
      <c r="I22" s="50">
        <v>32</v>
      </c>
      <c r="J22" s="97">
        <v>6.7000000000000004E-2</v>
      </c>
      <c r="K22" s="97">
        <v>0.16699999999999998</v>
      </c>
      <c r="L22" s="97">
        <v>0.85599999999999998</v>
      </c>
      <c r="M22" s="50">
        <v>12</v>
      </c>
      <c r="N22" s="50">
        <v>48</v>
      </c>
      <c r="O22" s="50">
        <v>50</v>
      </c>
      <c r="P22" s="50">
        <v>92</v>
      </c>
      <c r="Q22" s="50">
        <v>56</v>
      </c>
      <c r="R22" s="50">
        <v>22</v>
      </c>
      <c r="S22" s="50">
        <v>13</v>
      </c>
      <c r="T22" s="50">
        <v>75</v>
      </c>
      <c r="U22" s="89">
        <f t="shared" si="0"/>
        <v>3.2608695652173912E-2</v>
      </c>
      <c r="V22" s="89">
        <f t="shared" si="1"/>
        <v>0.13043478260869565</v>
      </c>
      <c r="W22" s="89">
        <f t="shared" si="2"/>
        <v>0.1358695652173913</v>
      </c>
      <c r="X22" s="89">
        <f t="shared" si="3"/>
        <v>0.25</v>
      </c>
      <c r="Y22" s="89">
        <f t="shared" si="4"/>
        <v>0.24728260869565216</v>
      </c>
      <c r="Z22">
        <v>62</v>
      </c>
      <c r="AA22" s="50" t="s">
        <v>275</v>
      </c>
      <c r="AB22" s="50" t="s">
        <v>275</v>
      </c>
      <c r="AC22">
        <v>48</v>
      </c>
      <c r="AD22">
        <v>0</v>
      </c>
      <c r="AE22" s="89">
        <f t="shared" si="5"/>
        <v>0.20380434782608695</v>
      </c>
      <c r="AF22">
        <v>0</v>
      </c>
      <c r="AG22">
        <v>0</v>
      </c>
    </row>
    <row r="23" spans="1:33">
      <c r="A23">
        <v>44025</v>
      </c>
      <c r="B23" t="s">
        <v>181</v>
      </c>
      <c r="C23" s="29">
        <v>2012</v>
      </c>
      <c r="D23" s="50">
        <v>148</v>
      </c>
      <c r="E23" s="50">
        <v>40</v>
      </c>
      <c r="F23" s="50">
        <v>53</v>
      </c>
      <c r="G23" s="50">
        <v>55</v>
      </c>
      <c r="H23" s="50">
        <v>63</v>
      </c>
      <c r="I23" s="50">
        <v>65</v>
      </c>
      <c r="J23" s="97">
        <v>0.16200000000000001</v>
      </c>
      <c r="K23" s="97">
        <v>0.25</v>
      </c>
      <c r="L23" s="97">
        <v>0.77</v>
      </c>
      <c r="M23" s="50">
        <v>26</v>
      </c>
      <c r="N23" s="50">
        <v>126</v>
      </c>
      <c r="O23" s="50">
        <v>138</v>
      </c>
      <c r="P23" s="50">
        <v>152</v>
      </c>
      <c r="Q23" s="50">
        <v>77</v>
      </c>
      <c r="R23" s="50">
        <v>27</v>
      </c>
      <c r="S23" s="50">
        <v>12</v>
      </c>
      <c r="T23" s="50">
        <v>45</v>
      </c>
      <c r="U23" s="89">
        <f t="shared" si="0"/>
        <v>4.3117744610281922E-2</v>
      </c>
      <c r="V23" s="89">
        <f t="shared" si="1"/>
        <v>0.20895522388059701</v>
      </c>
      <c r="W23" s="89">
        <f t="shared" si="2"/>
        <v>0.22885572139303484</v>
      </c>
      <c r="X23" s="89">
        <f t="shared" si="3"/>
        <v>0.25207296849087896</v>
      </c>
      <c r="Y23" s="89">
        <f t="shared" si="4"/>
        <v>0.19237147595356552</v>
      </c>
      <c r="Z23">
        <v>103</v>
      </c>
      <c r="AA23" s="50" t="s">
        <v>275</v>
      </c>
      <c r="AB23" s="50" t="s">
        <v>275</v>
      </c>
      <c r="AC23">
        <v>70</v>
      </c>
      <c r="AD23">
        <v>15</v>
      </c>
      <c r="AE23" s="89">
        <f t="shared" si="5"/>
        <v>7.4626865671641784E-2</v>
      </c>
      <c r="AF23">
        <v>0</v>
      </c>
      <c r="AG23">
        <v>1</v>
      </c>
    </row>
    <row r="24" spans="1:33">
      <c r="A24">
        <v>44026</v>
      </c>
      <c r="B24" t="s">
        <v>182</v>
      </c>
      <c r="C24" s="29">
        <v>2012</v>
      </c>
      <c r="D24" s="50">
        <v>521</v>
      </c>
      <c r="E24" s="50">
        <v>163</v>
      </c>
      <c r="F24" s="50">
        <v>178</v>
      </c>
      <c r="G24" s="50">
        <v>180</v>
      </c>
      <c r="H24" s="50">
        <v>184</v>
      </c>
      <c r="I24" s="50">
        <v>184</v>
      </c>
      <c r="J24" s="97">
        <v>9.8000000000000004E-2</v>
      </c>
      <c r="K24" s="97">
        <v>0.21100000000000002</v>
      </c>
      <c r="L24" s="97">
        <v>0.77700000000000002</v>
      </c>
      <c r="M24" s="50">
        <v>883</v>
      </c>
      <c r="N24" s="50">
        <v>589</v>
      </c>
      <c r="O24" s="50">
        <v>370</v>
      </c>
      <c r="P24" s="50">
        <v>310</v>
      </c>
      <c r="Q24" s="50">
        <v>237</v>
      </c>
      <c r="R24" s="50">
        <v>152</v>
      </c>
      <c r="S24" s="50">
        <v>177</v>
      </c>
      <c r="T24" s="50">
        <v>583</v>
      </c>
      <c r="U24" s="89">
        <f t="shared" si="0"/>
        <v>0.26749469857618902</v>
      </c>
      <c r="V24" s="89">
        <f t="shared" si="1"/>
        <v>0.17843077855195397</v>
      </c>
      <c r="W24" s="89">
        <f t="shared" si="2"/>
        <v>0.11208724628900334</v>
      </c>
      <c r="X24" s="89">
        <f t="shared" si="3"/>
        <v>9.3910936079975763E-2</v>
      </c>
      <c r="Y24" s="89">
        <f t="shared" si="4"/>
        <v>0.17146319297182672</v>
      </c>
      <c r="Z24">
        <v>253</v>
      </c>
      <c r="AA24">
        <v>13</v>
      </c>
      <c r="AB24" s="50" t="s">
        <v>275</v>
      </c>
      <c r="AC24">
        <v>176</v>
      </c>
      <c r="AD24">
        <v>157</v>
      </c>
      <c r="AE24" s="89">
        <f t="shared" si="5"/>
        <v>0.1766131475310512</v>
      </c>
      <c r="AF24">
        <v>1</v>
      </c>
      <c r="AG24">
        <v>5</v>
      </c>
    </row>
    <row r="25" spans="1:33">
      <c r="A25">
        <v>44027</v>
      </c>
      <c r="B25" t="s">
        <v>183</v>
      </c>
      <c r="C25" s="29">
        <v>2012</v>
      </c>
      <c r="D25" s="50">
        <v>86</v>
      </c>
      <c r="E25" s="50">
        <v>24</v>
      </c>
      <c r="F25" s="50">
        <v>29</v>
      </c>
      <c r="G25" s="50">
        <v>33</v>
      </c>
      <c r="H25" s="50">
        <v>34</v>
      </c>
      <c r="I25" s="50">
        <v>35</v>
      </c>
      <c r="J25" s="97">
        <v>0.11599999999999999</v>
      </c>
      <c r="K25" s="97">
        <v>0.20899999999999999</v>
      </c>
      <c r="L25" s="97">
        <v>0.77900000000000003</v>
      </c>
      <c r="M25" s="50">
        <v>11</v>
      </c>
      <c r="N25" s="50">
        <v>40</v>
      </c>
      <c r="O25" s="50">
        <v>68</v>
      </c>
      <c r="P25" s="50">
        <v>90</v>
      </c>
      <c r="Q25" s="50">
        <v>52</v>
      </c>
      <c r="R25" s="50">
        <v>29</v>
      </c>
      <c r="S25" s="50">
        <v>12</v>
      </c>
      <c r="T25" s="50">
        <v>34</v>
      </c>
      <c r="U25" s="89">
        <f t="shared" si="0"/>
        <v>3.273809523809524E-2</v>
      </c>
      <c r="V25" s="89">
        <f t="shared" si="1"/>
        <v>0.11904761904761904</v>
      </c>
      <c r="W25" s="89">
        <f t="shared" si="2"/>
        <v>0.20238095238095238</v>
      </c>
      <c r="X25" s="89">
        <f t="shared" si="3"/>
        <v>0.26785714285714285</v>
      </c>
      <c r="Y25" s="89">
        <f t="shared" si="4"/>
        <v>0.2767857142857143</v>
      </c>
      <c r="Z25">
        <v>57</v>
      </c>
      <c r="AA25" s="50" t="s">
        <v>275</v>
      </c>
      <c r="AB25" s="50" t="s">
        <v>275</v>
      </c>
      <c r="AC25">
        <v>43</v>
      </c>
      <c r="AD25">
        <v>12</v>
      </c>
      <c r="AE25" s="89">
        <f t="shared" si="5"/>
        <v>0.10119047619047619</v>
      </c>
      <c r="AF25">
        <v>0</v>
      </c>
      <c r="AG25">
        <v>1</v>
      </c>
    </row>
    <row r="26" spans="1:33">
      <c r="A26">
        <v>44028</v>
      </c>
      <c r="B26" t="s">
        <v>108</v>
      </c>
      <c r="C26" s="29">
        <v>2012</v>
      </c>
      <c r="D26" s="50">
        <v>119</v>
      </c>
      <c r="E26" s="50">
        <v>47</v>
      </c>
      <c r="F26" s="50">
        <v>34</v>
      </c>
      <c r="G26" s="50">
        <v>38</v>
      </c>
      <c r="H26" s="50">
        <v>35</v>
      </c>
      <c r="I26" s="50">
        <v>49</v>
      </c>
      <c r="J26" s="97">
        <v>7.5999999999999998E-2</v>
      </c>
      <c r="K26" s="97">
        <v>0.17600000000000002</v>
      </c>
      <c r="L26" s="97">
        <v>0.79799999999999993</v>
      </c>
      <c r="M26" s="50">
        <v>40</v>
      </c>
      <c r="N26" s="50">
        <v>82</v>
      </c>
      <c r="O26" s="50">
        <v>75</v>
      </c>
      <c r="P26" s="50">
        <v>87</v>
      </c>
      <c r="Q26" s="50">
        <v>76</v>
      </c>
      <c r="R26" s="50">
        <v>23</v>
      </c>
      <c r="S26" s="50">
        <v>20</v>
      </c>
      <c r="T26" s="50">
        <v>84</v>
      </c>
      <c r="U26" s="89">
        <f t="shared" si="0"/>
        <v>8.2135523613963035E-2</v>
      </c>
      <c r="V26" s="89">
        <f t="shared" si="1"/>
        <v>0.16837782340862423</v>
      </c>
      <c r="W26" s="89">
        <f t="shared" si="2"/>
        <v>0.1540041067761807</v>
      </c>
      <c r="X26" s="89">
        <f t="shared" si="3"/>
        <v>0.17864476386036962</v>
      </c>
      <c r="Y26" s="89">
        <f t="shared" si="4"/>
        <v>0.24435318275154005</v>
      </c>
      <c r="Z26">
        <v>67</v>
      </c>
      <c r="AA26" s="50" t="s">
        <v>275</v>
      </c>
      <c r="AB26" s="50" t="s">
        <v>275</v>
      </c>
      <c r="AC26">
        <v>43</v>
      </c>
      <c r="AD26">
        <v>32</v>
      </c>
      <c r="AE26" s="89">
        <f t="shared" si="5"/>
        <v>0.17248459958932238</v>
      </c>
      <c r="AF26">
        <v>1</v>
      </c>
      <c r="AG26">
        <v>1</v>
      </c>
    </row>
    <row r="27" spans="1:33">
      <c r="A27">
        <v>44029</v>
      </c>
      <c r="B27" t="s">
        <v>77</v>
      </c>
      <c r="C27" s="29">
        <v>2012</v>
      </c>
      <c r="D27" s="50">
        <v>255</v>
      </c>
      <c r="E27" s="50">
        <v>96</v>
      </c>
      <c r="F27" s="50">
        <v>76</v>
      </c>
      <c r="G27" s="50">
        <v>83</v>
      </c>
      <c r="H27" s="50">
        <v>92</v>
      </c>
      <c r="I27" s="50">
        <v>88</v>
      </c>
      <c r="J27" s="97">
        <v>9.8000000000000004E-2</v>
      </c>
      <c r="K27" s="97">
        <v>0.23100000000000001</v>
      </c>
      <c r="L27" s="97">
        <v>0.8</v>
      </c>
      <c r="M27" s="50">
        <v>47</v>
      </c>
      <c r="N27" s="50">
        <v>156</v>
      </c>
      <c r="O27" s="50">
        <v>181</v>
      </c>
      <c r="P27" s="50">
        <v>219</v>
      </c>
      <c r="Q27" s="50">
        <v>143</v>
      </c>
      <c r="R27" s="50">
        <v>45</v>
      </c>
      <c r="S27" s="50">
        <v>35</v>
      </c>
      <c r="T27" s="50">
        <v>108</v>
      </c>
      <c r="U27" s="89">
        <f t="shared" si="0"/>
        <v>5.0321199143468949E-2</v>
      </c>
      <c r="V27" s="89">
        <f t="shared" si="1"/>
        <v>0.1670235546038544</v>
      </c>
      <c r="W27" s="89">
        <f t="shared" si="2"/>
        <v>0.19379014989293361</v>
      </c>
      <c r="X27" s="89">
        <f t="shared" si="3"/>
        <v>0.23447537473233404</v>
      </c>
      <c r="Y27" s="89">
        <f t="shared" si="4"/>
        <v>0.23875802997858672</v>
      </c>
      <c r="Z27">
        <v>161</v>
      </c>
      <c r="AA27" s="50" t="s">
        <v>275</v>
      </c>
      <c r="AB27" s="50" t="s">
        <v>275</v>
      </c>
      <c r="AC27">
        <v>99</v>
      </c>
      <c r="AD27">
        <v>17</v>
      </c>
      <c r="AE27" s="89">
        <f t="shared" si="5"/>
        <v>0.11563169164882227</v>
      </c>
      <c r="AF27">
        <v>0</v>
      </c>
      <c r="AG27">
        <v>1</v>
      </c>
    </row>
    <row r="28" spans="1:33">
      <c r="A28">
        <v>44030</v>
      </c>
      <c r="B28" t="s">
        <v>97</v>
      </c>
      <c r="C28" s="29">
        <v>2012</v>
      </c>
      <c r="D28" s="50">
        <v>159</v>
      </c>
      <c r="E28" s="50">
        <v>56</v>
      </c>
      <c r="F28" s="50">
        <v>53</v>
      </c>
      <c r="G28" s="50">
        <v>50</v>
      </c>
      <c r="H28" s="50">
        <v>64</v>
      </c>
      <c r="I28" s="50">
        <v>59</v>
      </c>
      <c r="J28" s="97">
        <v>0.20100000000000001</v>
      </c>
      <c r="K28" s="97">
        <v>0.13200000000000001</v>
      </c>
      <c r="L28" s="97">
        <v>0.63500000000000001</v>
      </c>
      <c r="M28" s="50">
        <v>39</v>
      </c>
      <c r="N28" s="50">
        <v>155</v>
      </c>
      <c r="O28" s="50">
        <v>159</v>
      </c>
      <c r="P28" s="50">
        <v>136</v>
      </c>
      <c r="Q28" s="50">
        <v>61</v>
      </c>
      <c r="R28" s="50">
        <v>12</v>
      </c>
      <c r="S28" s="50">
        <v>4</v>
      </c>
      <c r="T28" s="50">
        <v>67</v>
      </c>
      <c r="U28" s="89">
        <f t="shared" si="0"/>
        <v>6.1611374407582936E-2</v>
      </c>
      <c r="V28" s="89">
        <f t="shared" si="1"/>
        <v>0.24486571879936808</v>
      </c>
      <c r="W28" s="89">
        <f t="shared" si="2"/>
        <v>0.25118483412322273</v>
      </c>
      <c r="X28" s="89">
        <f t="shared" si="3"/>
        <v>0.21484992101105846</v>
      </c>
      <c r="Y28" s="89">
        <f t="shared" si="4"/>
        <v>0.12164296998420221</v>
      </c>
      <c r="Z28">
        <v>56</v>
      </c>
      <c r="AA28" s="50" t="s">
        <v>275</v>
      </c>
      <c r="AB28" s="50" t="s">
        <v>275</v>
      </c>
      <c r="AC28">
        <v>61</v>
      </c>
      <c r="AD28">
        <v>20</v>
      </c>
      <c r="AE28" s="89">
        <f t="shared" si="5"/>
        <v>0.10584518167456557</v>
      </c>
      <c r="AF28">
        <v>0</v>
      </c>
      <c r="AG28">
        <v>1</v>
      </c>
    </row>
    <row r="29" spans="1:33">
      <c r="A29">
        <v>44031</v>
      </c>
      <c r="B29" t="s">
        <v>198</v>
      </c>
      <c r="C29" s="29">
        <v>2012</v>
      </c>
      <c r="D29" s="50">
        <v>34</v>
      </c>
      <c r="E29" s="50">
        <v>11</v>
      </c>
      <c r="F29" s="50">
        <v>11</v>
      </c>
      <c r="G29" s="50">
        <v>12</v>
      </c>
      <c r="H29" s="50">
        <v>9</v>
      </c>
      <c r="I29" s="50">
        <v>13</v>
      </c>
      <c r="J29" s="97">
        <v>5.9000000000000004E-2</v>
      </c>
      <c r="K29" s="97">
        <v>0.20600000000000002</v>
      </c>
      <c r="L29" s="97">
        <v>0.79400000000000004</v>
      </c>
      <c r="M29" s="50">
        <v>8</v>
      </c>
      <c r="N29" s="50">
        <v>34</v>
      </c>
      <c r="O29" s="50">
        <v>28</v>
      </c>
      <c r="P29" s="50">
        <v>19</v>
      </c>
      <c r="Q29" s="50">
        <v>10</v>
      </c>
      <c r="T29" s="50">
        <v>2</v>
      </c>
      <c r="U29" s="89">
        <f t="shared" si="0"/>
        <v>7.9207920792079209E-2</v>
      </c>
      <c r="V29" s="89">
        <f t="shared" si="1"/>
        <v>0.33663366336633666</v>
      </c>
      <c r="W29" s="89">
        <f t="shared" si="2"/>
        <v>0.27722772277227725</v>
      </c>
      <c r="X29" s="89">
        <f t="shared" si="3"/>
        <v>0.18811881188118812</v>
      </c>
      <c r="Y29" s="89">
        <f t="shared" si="4"/>
        <v>9.9009900990099015E-2</v>
      </c>
      <c r="Z29">
        <v>21</v>
      </c>
      <c r="AA29" s="50" t="s">
        <v>275</v>
      </c>
      <c r="AB29" s="50" t="s">
        <v>275</v>
      </c>
      <c r="AC29">
        <v>10</v>
      </c>
      <c r="AD29">
        <v>0</v>
      </c>
      <c r="AE29" s="89">
        <f t="shared" si="5"/>
        <v>1.9801980198019802E-2</v>
      </c>
      <c r="AF29">
        <v>0</v>
      </c>
      <c r="AG29">
        <v>0</v>
      </c>
    </row>
    <row r="30" spans="1:33">
      <c r="A30">
        <v>44032</v>
      </c>
      <c r="B30" t="s">
        <v>96</v>
      </c>
      <c r="C30" s="29">
        <v>2012</v>
      </c>
      <c r="D30" s="50">
        <v>159</v>
      </c>
      <c r="E30" s="50">
        <v>48</v>
      </c>
      <c r="F30" s="50">
        <v>57</v>
      </c>
      <c r="G30" s="50">
        <v>54</v>
      </c>
      <c r="H30" s="50">
        <v>50</v>
      </c>
      <c r="I30" s="50">
        <v>62</v>
      </c>
      <c r="J30" s="97">
        <v>0.113</v>
      </c>
      <c r="K30" s="97">
        <v>0.23899999999999999</v>
      </c>
      <c r="L30" s="97">
        <v>0.78599999999999992</v>
      </c>
      <c r="M30" s="50">
        <v>27</v>
      </c>
      <c r="N30" s="50">
        <v>64</v>
      </c>
      <c r="O30" s="50">
        <v>94</v>
      </c>
      <c r="P30" s="50">
        <v>120</v>
      </c>
      <c r="Q30" s="50">
        <v>86</v>
      </c>
      <c r="R30" s="50">
        <v>46</v>
      </c>
      <c r="S30" s="50">
        <v>24</v>
      </c>
      <c r="T30" s="50">
        <v>68</v>
      </c>
      <c r="U30" s="89">
        <f t="shared" si="0"/>
        <v>5.1039697542533083E-2</v>
      </c>
      <c r="V30" s="89">
        <f t="shared" si="1"/>
        <v>0.12098298676748583</v>
      </c>
      <c r="W30" s="89">
        <f t="shared" si="2"/>
        <v>0.17769376181474481</v>
      </c>
      <c r="X30" s="89">
        <f t="shared" si="3"/>
        <v>0.22684310018903592</v>
      </c>
      <c r="Y30" s="89">
        <f t="shared" si="4"/>
        <v>0.29489603024574668</v>
      </c>
      <c r="Z30">
        <v>86</v>
      </c>
      <c r="AA30" s="50" t="s">
        <v>275</v>
      </c>
      <c r="AB30" s="50" t="s">
        <v>275</v>
      </c>
      <c r="AC30">
        <v>54</v>
      </c>
      <c r="AD30">
        <v>20</v>
      </c>
      <c r="AE30" s="89">
        <f t="shared" si="5"/>
        <v>0.12854442344045369</v>
      </c>
      <c r="AF30">
        <v>0</v>
      </c>
      <c r="AG30">
        <v>1</v>
      </c>
    </row>
    <row r="31" spans="1:33">
      <c r="A31">
        <v>44033</v>
      </c>
      <c r="B31" t="s">
        <v>98</v>
      </c>
      <c r="C31" s="29">
        <v>2012</v>
      </c>
      <c r="D31" s="50">
        <v>91</v>
      </c>
      <c r="E31" s="50">
        <v>27</v>
      </c>
      <c r="F31" s="50">
        <v>31</v>
      </c>
      <c r="G31" s="50">
        <v>33</v>
      </c>
      <c r="H31" s="50">
        <v>38</v>
      </c>
      <c r="I31" s="50">
        <v>33</v>
      </c>
      <c r="J31" s="97">
        <v>0.13200000000000001</v>
      </c>
      <c r="K31" s="97">
        <v>0.16500000000000001</v>
      </c>
      <c r="L31" s="97">
        <v>0.82400000000000007</v>
      </c>
      <c r="M31" s="50">
        <v>15</v>
      </c>
      <c r="N31" s="50">
        <v>65</v>
      </c>
      <c r="O31" s="50">
        <v>58</v>
      </c>
      <c r="P31" s="50">
        <v>87</v>
      </c>
      <c r="Q31" s="50">
        <v>78</v>
      </c>
      <c r="R31" s="50">
        <v>30</v>
      </c>
      <c r="S31" s="50">
        <v>18</v>
      </c>
      <c r="T31" s="50">
        <v>48</v>
      </c>
      <c r="U31" s="89">
        <f t="shared" si="0"/>
        <v>3.7593984962406013E-2</v>
      </c>
      <c r="V31" s="89">
        <f t="shared" si="1"/>
        <v>0.16290726817042606</v>
      </c>
      <c r="W31" s="89">
        <f t="shared" si="2"/>
        <v>0.14536340852130325</v>
      </c>
      <c r="X31" s="89">
        <f t="shared" si="3"/>
        <v>0.21804511278195488</v>
      </c>
      <c r="Y31" s="89">
        <f t="shared" si="4"/>
        <v>0.31578947368421051</v>
      </c>
      <c r="Z31">
        <v>60</v>
      </c>
      <c r="AA31" s="50" t="s">
        <v>275</v>
      </c>
      <c r="AB31" s="50" t="s">
        <v>275</v>
      </c>
      <c r="AC31">
        <v>55</v>
      </c>
      <c r="AD31">
        <v>0</v>
      </c>
      <c r="AE31" s="89">
        <f t="shared" si="5"/>
        <v>0.12030075187969924</v>
      </c>
      <c r="AF31">
        <v>0</v>
      </c>
      <c r="AG31">
        <v>0</v>
      </c>
    </row>
    <row r="32" spans="1:33">
      <c r="A32">
        <v>44035</v>
      </c>
      <c r="B32" t="s">
        <v>99</v>
      </c>
      <c r="C32" s="29">
        <v>2012</v>
      </c>
      <c r="D32" s="50">
        <v>581</v>
      </c>
      <c r="E32" s="50">
        <v>169</v>
      </c>
      <c r="F32" s="50">
        <v>208</v>
      </c>
      <c r="G32" s="50">
        <v>204</v>
      </c>
      <c r="H32" s="50">
        <v>172</v>
      </c>
      <c r="I32" s="50">
        <v>203</v>
      </c>
      <c r="J32" s="97">
        <v>9.8000000000000004E-2</v>
      </c>
      <c r="K32" s="97">
        <v>0.18100000000000002</v>
      </c>
      <c r="L32" s="97">
        <v>0.79900000000000004</v>
      </c>
      <c r="M32" s="50">
        <v>236</v>
      </c>
      <c r="N32" s="50">
        <v>545</v>
      </c>
      <c r="O32" s="50">
        <v>385</v>
      </c>
      <c r="P32" s="50">
        <v>301</v>
      </c>
      <c r="Q32" s="50">
        <v>291</v>
      </c>
      <c r="R32" s="50">
        <v>210</v>
      </c>
      <c r="S32" s="50">
        <v>188</v>
      </c>
      <c r="T32" s="50">
        <v>452</v>
      </c>
      <c r="U32" s="89">
        <f t="shared" si="0"/>
        <v>9.0490797546012275E-2</v>
      </c>
      <c r="V32" s="89">
        <f t="shared" si="1"/>
        <v>0.2089723926380368</v>
      </c>
      <c r="W32" s="89">
        <f t="shared" si="2"/>
        <v>0.14762269938650308</v>
      </c>
      <c r="X32" s="89">
        <f t="shared" si="3"/>
        <v>0.11541411042944785</v>
      </c>
      <c r="Y32" s="89">
        <f t="shared" si="4"/>
        <v>0.26418711656441718</v>
      </c>
      <c r="Z32">
        <v>292</v>
      </c>
      <c r="AA32">
        <v>13</v>
      </c>
      <c r="AB32">
        <v>10</v>
      </c>
      <c r="AC32">
        <v>177</v>
      </c>
      <c r="AD32">
        <v>140</v>
      </c>
      <c r="AE32" s="89">
        <f t="shared" si="5"/>
        <v>0.17331288343558282</v>
      </c>
      <c r="AF32">
        <v>0</v>
      </c>
      <c r="AG32">
        <v>6</v>
      </c>
    </row>
    <row r="33" spans="1:33">
      <c r="A33">
        <v>44036</v>
      </c>
      <c r="B33" t="s">
        <v>24</v>
      </c>
      <c r="C33" s="29">
        <v>2012</v>
      </c>
      <c r="D33" s="50">
        <v>351</v>
      </c>
      <c r="E33" s="50">
        <v>93</v>
      </c>
      <c r="F33" s="50">
        <v>124</v>
      </c>
      <c r="G33" s="50">
        <v>134</v>
      </c>
      <c r="H33" s="50">
        <v>98</v>
      </c>
      <c r="I33" s="50">
        <v>109</v>
      </c>
      <c r="J33" s="97">
        <v>0.128</v>
      </c>
      <c r="K33" s="97">
        <v>8.5000000000000006E-2</v>
      </c>
      <c r="L33" s="97">
        <v>0.47600000000000003</v>
      </c>
      <c r="M33" s="50">
        <v>440</v>
      </c>
      <c r="N33" s="50">
        <v>1065</v>
      </c>
      <c r="O33" s="50">
        <v>373</v>
      </c>
      <c r="P33" s="50">
        <v>194</v>
      </c>
      <c r="Q33" s="50">
        <v>64</v>
      </c>
      <c r="R33" s="50">
        <v>22</v>
      </c>
      <c r="S33" s="50">
        <v>21</v>
      </c>
      <c r="T33" s="50">
        <v>153</v>
      </c>
      <c r="U33" s="89">
        <f t="shared" si="0"/>
        <v>0.18867924528301888</v>
      </c>
      <c r="V33" s="89">
        <f t="shared" si="1"/>
        <v>0.45668953687821612</v>
      </c>
      <c r="W33" s="89">
        <f t="shared" si="2"/>
        <v>0.15994854202401373</v>
      </c>
      <c r="X33" s="89">
        <f t="shared" si="3"/>
        <v>8.3190394511149235E-2</v>
      </c>
      <c r="Y33" s="89">
        <f t="shared" si="4"/>
        <v>4.5883361921097772E-2</v>
      </c>
      <c r="Z33">
        <v>86</v>
      </c>
      <c r="AA33" s="50" t="s">
        <v>275</v>
      </c>
      <c r="AB33" s="50" t="s">
        <v>275</v>
      </c>
      <c r="AC33">
        <v>103</v>
      </c>
      <c r="AD33">
        <v>45</v>
      </c>
      <c r="AE33" s="89">
        <f t="shared" si="5"/>
        <v>6.5608919382504294E-2</v>
      </c>
      <c r="AF33">
        <v>0</v>
      </c>
      <c r="AG33">
        <v>2</v>
      </c>
    </row>
    <row r="34" spans="1:33">
      <c r="A34">
        <v>44037</v>
      </c>
      <c r="B34" t="s">
        <v>199</v>
      </c>
      <c r="C34" s="29">
        <v>2012</v>
      </c>
      <c r="D34" s="50">
        <v>123</v>
      </c>
      <c r="E34" s="50">
        <v>44</v>
      </c>
      <c r="F34" s="50">
        <v>32</v>
      </c>
      <c r="G34" s="50">
        <v>47</v>
      </c>
      <c r="H34" s="50">
        <v>39</v>
      </c>
      <c r="I34" s="50">
        <v>31</v>
      </c>
      <c r="J34" s="97">
        <v>8.1000000000000003E-2</v>
      </c>
      <c r="K34" s="97">
        <v>0.21100000000000002</v>
      </c>
      <c r="L34" s="97">
        <v>0.84599999999999997</v>
      </c>
      <c r="M34" s="50">
        <v>19</v>
      </c>
      <c r="N34" s="50">
        <v>54</v>
      </c>
      <c r="O34" s="50">
        <v>73</v>
      </c>
      <c r="P34" s="50">
        <v>81</v>
      </c>
      <c r="Q34" s="50">
        <v>64</v>
      </c>
      <c r="R34" s="50">
        <v>33</v>
      </c>
      <c r="S34" s="50">
        <v>14</v>
      </c>
      <c r="T34" s="50">
        <v>65</v>
      </c>
      <c r="U34" s="89">
        <f t="shared" si="0"/>
        <v>4.7146401985111663E-2</v>
      </c>
      <c r="V34" s="89">
        <f t="shared" si="1"/>
        <v>0.13399503722084366</v>
      </c>
      <c r="W34" s="89">
        <f t="shared" si="2"/>
        <v>0.18114143920595532</v>
      </c>
      <c r="X34" s="89">
        <f t="shared" si="3"/>
        <v>0.20099255583126552</v>
      </c>
      <c r="Y34" s="89">
        <f t="shared" si="4"/>
        <v>0.27543424317617865</v>
      </c>
      <c r="Z34">
        <v>87</v>
      </c>
      <c r="AA34" s="50" t="s">
        <v>275</v>
      </c>
      <c r="AB34" s="50" t="s">
        <v>275</v>
      </c>
      <c r="AC34">
        <v>32</v>
      </c>
      <c r="AD34">
        <v>0</v>
      </c>
      <c r="AE34" s="89">
        <f t="shared" si="5"/>
        <v>0.16129032258064516</v>
      </c>
      <c r="AF34">
        <v>1</v>
      </c>
      <c r="AG34">
        <v>0</v>
      </c>
    </row>
    <row r="35" spans="1:33">
      <c r="A35">
        <v>44038</v>
      </c>
      <c r="B35" t="s">
        <v>25</v>
      </c>
      <c r="C35" s="29">
        <v>2012</v>
      </c>
      <c r="D35" s="50">
        <v>118</v>
      </c>
      <c r="E35" s="50">
        <v>40</v>
      </c>
      <c r="F35" s="50">
        <v>44</v>
      </c>
      <c r="G35" s="50">
        <v>34</v>
      </c>
      <c r="H35" s="50">
        <v>47</v>
      </c>
      <c r="I35" s="50">
        <v>46</v>
      </c>
      <c r="J35" s="97">
        <v>0.18600000000000003</v>
      </c>
      <c r="K35" s="97">
        <v>0.17800000000000002</v>
      </c>
      <c r="L35" s="97">
        <v>0.72900000000000009</v>
      </c>
      <c r="M35" s="50">
        <v>29</v>
      </c>
      <c r="N35" s="50">
        <v>102</v>
      </c>
      <c r="O35" s="50">
        <v>111</v>
      </c>
      <c r="P35" s="50">
        <v>92</v>
      </c>
      <c r="Q35" s="50">
        <v>46</v>
      </c>
      <c r="R35" s="50">
        <v>13</v>
      </c>
      <c r="S35" s="50">
        <v>6</v>
      </c>
      <c r="T35" s="50">
        <v>27</v>
      </c>
      <c r="U35" s="89">
        <f t="shared" si="0"/>
        <v>6.8075117370892016E-2</v>
      </c>
      <c r="V35" s="89">
        <f t="shared" si="1"/>
        <v>0.23943661971830985</v>
      </c>
      <c r="W35" s="89">
        <f t="shared" si="2"/>
        <v>0.26056338028169013</v>
      </c>
      <c r="X35" s="89">
        <f t="shared" si="3"/>
        <v>0.215962441314554</v>
      </c>
      <c r="Y35" s="89">
        <f t="shared" si="4"/>
        <v>0.15258215962441316</v>
      </c>
      <c r="Z35">
        <v>71</v>
      </c>
      <c r="AA35" s="50" t="s">
        <v>275</v>
      </c>
      <c r="AB35" s="50" t="s">
        <v>275</v>
      </c>
      <c r="AC35">
        <v>41</v>
      </c>
      <c r="AD35">
        <v>0</v>
      </c>
      <c r="AE35" s="89">
        <f t="shared" si="5"/>
        <v>6.3380281690140844E-2</v>
      </c>
      <c r="AF35">
        <v>0</v>
      </c>
      <c r="AG35">
        <v>0</v>
      </c>
    </row>
    <row r="36" spans="1:33">
      <c r="A36">
        <v>44039</v>
      </c>
      <c r="B36" t="s">
        <v>184</v>
      </c>
      <c r="C36" s="29">
        <v>2012</v>
      </c>
      <c r="D36" s="50">
        <v>48</v>
      </c>
      <c r="E36" s="50">
        <v>17</v>
      </c>
      <c r="F36" s="50">
        <v>17</v>
      </c>
      <c r="G36" s="50">
        <v>14</v>
      </c>
      <c r="H36" s="50">
        <v>19</v>
      </c>
      <c r="I36" s="50">
        <v>8</v>
      </c>
      <c r="J36" s="97">
        <v>0.16699999999999998</v>
      </c>
      <c r="K36" s="97">
        <v>0.25</v>
      </c>
      <c r="L36" s="97">
        <v>0.79200000000000004</v>
      </c>
      <c r="M36" s="50">
        <v>3</v>
      </c>
      <c r="N36" s="50">
        <v>15</v>
      </c>
      <c r="O36" s="50">
        <v>30</v>
      </c>
      <c r="P36" s="50">
        <v>36</v>
      </c>
      <c r="Q36" s="50">
        <v>26</v>
      </c>
      <c r="R36" s="50">
        <v>11</v>
      </c>
      <c r="S36" s="50">
        <v>6</v>
      </c>
      <c r="T36" s="50">
        <v>16</v>
      </c>
      <c r="U36" s="89">
        <f t="shared" si="0"/>
        <v>2.097902097902098E-2</v>
      </c>
      <c r="V36" s="89">
        <f t="shared" si="1"/>
        <v>0.1048951048951049</v>
      </c>
      <c r="W36" s="89">
        <f t="shared" si="2"/>
        <v>0.20979020979020979</v>
      </c>
      <c r="X36" s="89">
        <f t="shared" si="3"/>
        <v>0.25174825174825177</v>
      </c>
      <c r="Y36" s="89">
        <f t="shared" si="4"/>
        <v>0.30069930069930068</v>
      </c>
      <c r="Z36">
        <v>28</v>
      </c>
      <c r="AA36" s="50" t="s">
        <v>275</v>
      </c>
      <c r="AB36" s="50" t="s">
        <v>275</v>
      </c>
      <c r="AC36">
        <v>18</v>
      </c>
      <c r="AD36">
        <v>0</v>
      </c>
      <c r="AE36" s="89">
        <f t="shared" si="5"/>
        <v>0.11188811188811189</v>
      </c>
      <c r="AF36">
        <v>0</v>
      </c>
      <c r="AG36">
        <v>0</v>
      </c>
    </row>
    <row r="37" spans="1:33">
      <c r="A37">
        <v>44041</v>
      </c>
      <c r="B37" t="s">
        <v>200</v>
      </c>
      <c r="C37" s="29">
        <v>2012</v>
      </c>
      <c r="D37" s="50">
        <v>226</v>
      </c>
      <c r="E37" s="50">
        <v>74</v>
      </c>
      <c r="F37" s="50">
        <v>75</v>
      </c>
      <c r="G37" s="50">
        <v>77</v>
      </c>
      <c r="H37" s="50">
        <v>74</v>
      </c>
      <c r="I37" s="50">
        <v>58</v>
      </c>
      <c r="J37" s="97">
        <v>0.111</v>
      </c>
      <c r="K37" s="97">
        <v>0.18600000000000003</v>
      </c>
      <c r="L37" s="97">
        <v>0.76500000000000001</v>
      </c>
      <c r="M37" s="50">
        <v>54</v>
      </c>
      <c r="N37" s="50">
        <v>140</v>
      </c>
      <c r="O37" s="50">
        <v>136</v>
      </c>
      <c r="P37" s="50">
        <v>142</v>
      </c>
      <c r="Q37" s="50">
        <v>110</v>
      </c>
      <c r="R37" s="50">
        <v>38</v>
      </c>
      <c r="S37" s="50">
        <v>24</v>
      </c>
      <c r="T37" s="50">
        <v>115</v>
      </c>
      <c r="U37" s="89">
        <f t="shared" si="0"/>
        <v>7.1146245059288543E-2</v>
      </c>
      <c r="V37" s="89">
        <f t="shared" si="1"/>
        <v>0.1844532279314888</v>
      </c>
      <c r="W37" s="89">
        <f t="shared" si="2"/>
        <v>0.17918313570487485</v>
      </c>
      <c r="X37" s="89">
        <f t="shared" si="3"/>
        <v>0.18708827404479578</v>
      </c>
      <c r="Y37" s="89">
        <f t="shared" si="4"/>
        <v>0.22661396574440051</v>
      </c>
      <c r="Z37">
        <v>147</v>
      </c>
      <c r="AA37" s="50" t="s">
        <v>275</v>
      </c>
      <c r="AB37" s="50" t="s">
        <v>275</v>
      </c>
      <c r="AC37">
        <v>76</v>
      </c>
      <c r="AD37">
        <v>16</v>
      </c>
      <c r="AE37" s="89">
        <f t="shared" si="5"/>
        <v>0.15151515151515152</v>
      </c>
      <c r="AF37">
        <v>1</v>
      </c>
      <c r="AG37">
        <v>1</v>
      </c>
    </row>
    <row r="38" spans="1:33">
      <c r="A38">
        <v>44043</v>
      </c>
      <c r="B38" t="s">
        <v>85</v>
      </c>
      <c r="C38" s="29">
        <v>2012</v>
      </c>
      <c r="D38" s="50">
        <v>216</v>
      </c>
      <c r="E38" s="50">
        <v>64</v>
      </c>
      <c r="F38" s="50">
        <v>72</v>
      </c>
      <c r="G38" s="50">
        <v>80</v>
      </c>
      <c r="H38" s="50">
        <v>65</v>
      </c>
      <c r="I38" s="50">
        <v>73</v>
      </c>
      <c r="J38" s="97">
        <v>0.111</v>
      </c>
      <c r="K38" s="97">
        <v>0.157</v>
      </c>
      <c r="L38" s="97">
        <v>0.73599999999999999</v>
      </c>
      <c r="M38" s="50">
        <v>110</v>
      </c>
      <c r="N38" s="50">
        <v>294</v>
      </c>
      <c r="O38" s="50">
        <v>181</v>
      </c>
      <c r="P38" s="50">
        <v>126</v>
      </c>
      <c r="Q38" s="50">
        <v>104</v>
      </c>
      <c r="R38" s="50">
        <v>46</v>
      </c>
      <c r="S38" s="50">
        <v>50</v>
      </c>
      <c r="T38" s="50">
        <v>108</v>
      </c>
      <c r="U38" s="89">
        <f t="shared" si="0"/>
        <v>0.10794896957801767</v>
      </c>
      <c r="V38" s="89">
        <f t="shared" si="1"/>
        <v>0.28851815505397449</v>
      </c>
      <c r="W38" s="89">
        <f t="shared" si="2"/>
        <v>0.17762512266928362</v>
      </c>
      <c r="X38" s="89">
        <f t="shared" si="3"/>
        <v>0.12365063788027478</v>
      </c>
      <c r="Y38" s="89">
        <f t="shared" si="4"/>
        <v>0.19627085377821393</v>
      </c>
      <c r="Z38">
        <v>115</v>
      </c>
      <c r="AA38">
        <v>9</v>
      </c>
      <c r="AB38" s="50" t="s">
        <v>275</v>
      </c>
      <c r="AC38">
        <v>82</v>
      </c>
      <c r="AD38">
        <v>55</v>
      </c>
      <c r="AE38" s="89">
        <f t="shared" si="5"/>
        <v>0.10598626104023552</v>
      </c>
      <c r="AF38">
        <v>0</v>
      </c>
      <c r="AG38">
        <v>2</v>
      </c>
    </row>
    <row r="39" spans="1:33">
      <c r="A39">
        <v>44044</v>
      </c>
      <c r="B39" t="s">
        <v>26</v>
      </c>
      <c r="C39" s="29">
        <v>2012</v>
      </c>
      <c r="D39" s="50">
        <v>44</v>
      </c>
      <c r="E39" s="50">
        <v>13</v>
      </c>
      <c r="F39" s="50">
        <v>17</v>
      </c>
      <c r="G39" s="50">
        <v>14</v>
      </c>
      <c r="H39" s="50">
        <v>20</v>
      </c>
      <c r="I39" s="50">
        <v>12</v>
      </c>
      <c r="J39" s="97">
        <v>0.22699999999999998</v>
      </c>
      <c r="K39" s="97">
        <v>9.0999999999999998E-2</v>
      </c>
      <c r="L39" s="97">
        <v>0.47700000000000004</v>
      </c>
      <c r="M39" s="50">
        <v>22</v>
      </c>
      <c r="N39" s="50">
        <v>62</v>
      </c>
      <c r="O39" s="50">
        <v>38</v>
      </c>
      <c r="P39" s="50">
        <v>20</v>
      </c>
      <c r="Q39" s="50">
        <v>10</v>
      </c>
      <c r="R39" s="50">
        <v>1</v>
      </c>
      <c r="S39" s="50">
        <v>3</v>
      </c>
      <c r="T39" s="50">
        <v>11</v>
      </c>
      <c r="U39" s="89">
        <f t="shared" si="0"/>
        <v>0.1317365269461078</v>
      </c>
      <c r="V39" s="89">
        <f t="shared" si="1"/>
        <v>0.3712574850299401</v>
      </c>
      <c r="W39" s="89">
        <f t="shared" si="2"/>
        <v>0.22754491017964071</v>
      </c>
      <c r="X39" s="89">
        <f t="shared" si="3"/>
        <v>0.11976047904191617</v>
      </c>
      <c r="Y39" s="89">
        <f t="shared" si="4"/>
        <v>8.3832335329341312E-2</v>
      </c>
      <c r="Z39">
        <v>19</v>
      </c>
      <c r="AA39" s="50" t="s">
        <v>275</v>
      </c>
      <c r="AB39" s="50" t="s">
        <v>275</v>
      </c>
      <c r="AC39">
        <v>19</v>
      </c>
      <c r="AD39">
        <v>0</v>
      </c>
      <c r="AE39" s="89">
        <f t="shared" si="5"/>
        <v>6.5868263473053898E-2</v>
      </c>
      <c r="AF39">
        <v>0</v>
      </c>
      <c r="AG39">
        <v>0</v>
      </c>
    </row>
    <row r="40" spans="1:33">
      <c r="A40">
        <v>44045</v>
      </c>
      <c r="B40" t="s">
        <v>86</v>
      </c>
      <c r="C40" s="29">
        <v>2012</v>
      </c>
      <c r="D40" s="50">
        <v>156</v>
      </c>
      <c r="E40" s="50">
        <v>51</v>
      </c>
      <c r="F40" s="50">
        <v>50</v>
      </c>
      <c r="G40" s="50">
        <v>55</v>
      </c>
      <c r="H40" s="50">
        <v>58</v>
      </c>
      <c r="I40" s="50">
        <v>46</v>
      </c>
      <c r="J40" s="97">
        <v>0.16</v>
      </c>
      <c r="K40" s="97">
        <v>0.24399999999999999</v>
      </c>
      <c r="L40" s="97">
        <v>0.75599999999999989</v>
      </c>
      <c r="M40" s="50">
        <v>23</v>
      </c>
      <c r="N40" s="50">
        <v>81</v>
      </c>
      <c r="O40" s="50">
        <v>107</v>
      </c>
      <c r="P40" s="50">
        <v>118</v>
      </c>
      <c r="Q40" s="50">
        <v>60</v>
      </c>
      <c r="R40" s="50">
        <v>30</v>
      </c>
      <c r="S40" s="50">
        <v>22</v>
      </c>
      <c r="T40" s="50">
        <v>64</v>
      </c>
      <c r="U40" s="89">
        <f t="shared" si="0"/>
        <v>4.5544554455445543E-2</v>
      </c>
      <c r="V40" s="89">
        <f t="shared" si="1"/>
        <v>0.1603960396039604</v>
      </c>
      <c r="W40" s="89">
        <f t="shared" si="2"/>
        <v>0.21188118811881188</v>
      </c>
      <c r="X40" s="89">
        <f t="shared" si="3"/>
        <v>0.23366336633663368</v>
      </c>
      <c r="Y40" s="89">
        <f t="shared" si="4"/>
        <v>0.22178217821782178</v>
      </c>
      <c r="Z40">
        <v>96</v>
      </c>
      <c r="AA40" s="50" t="s">
        <v>275</v>
      </c>
      <c r="AB40" s="50" t="s">
        <v>275</v>
      </c>
      <c r="AC40">
        <v>61</v>
      </c>
      <c r="AD40">
        <v>0</v>
      </c>
      <c r="AE40" s="89">
        <f t="shared" si="5"/>
        <v>0.12673267326732673</v>
      </c>
      <c r="AF40">
        <v>0</v>
      </c>
      <c r="AG40">
        <v>0</v>
      </c>
    </row>
    <row r="41" spans="1:33">
      <c r="A41">
        <v>44046</v>
      </c>
      <c r="B41" t="s">
        <v>27</v>
      </c>
      <c r="C41" s="29">
        <v>2012</v>
      </c>
      <c r="D41" s="50">
        <v>102</v>
      </c>
      <c r="E41" s="50">
        <v>20</v>
      </c>
      <c r="F41" s="50">
        <v>39</v>
      </c>
      <c r="G41" s="50">
        <v>43</v>
      </c>
      <c r="H41" s="50">
        <v>38</v>
      </c>
      <c r="I41" s="50">
        <v>41</v>
      </c>
      <c r="J41" s="97">
        <v>8.8000000000000009E-2</v>
      </c>
      <c r="K41" s="97">
        <v>0.20600000000000002</v>
      </c>
      <c r="L41" s="97">
        <v>0.81400000000000006</v>
      </c>
      <c r="M41" s="50">
        <v>12</v>
      </c>
      <c r="N41" s="50">
        <v>67</v>
      </c>
      <c r="O41" s="50">
        <v>96</v>
      </c>
      <c r="P41" s="50">
        <v>116</v>
      </c>
      <c r="Q41" s="50">
        <v>56</v>
      </c>
      <c r="R41" s="50">
        <v>13</v>
      </c>
      <c r="S41" s="50">
        <v>8</v>
      </c>
      <c r="T41" s="50">
        <v>57</v>
      </c>
      <c r="U41" s="89">
        <f t="shared" si="0"/>
        <v>2.823529411764706E-2</v>
      </c>
      <c r="V41" s="89">
        <f t="shared" si="1"/>
        <v>0.15764705882352942</v>
      </c>
      <c r="W41" s="89">
        <f t="shared" si="2"/>
        <v>0.22588235294117648</v>
      </c>
      <c r="X41" s="89">
        <f t="shared" si="3"/>
        <v>0.27294117647058824</v>
      </c>
      <c r="Y41" s="89">
        <f t="shared" si="4"/>
        <v>0.1811764705882353</v>
      </c>
      <c r="Z41">
        <v>61</v>
      </c>
      <c r="AA41" s="50" t="s">
        <v>275</v>
      </c>
      <c r="AB41" s="50" t="s">
        <v>275</v>
      </c>
      <c r="AC41">
        <v>45</v>
      </c>
      <c r="AD41">
        <v>30</v>
      </c>
      <c r="AE41" s="89">
        <f t="shared" si="5"/>
        <v>0.13411764705882354</v>
      </c>
      <c r="AF41">
        <v>0</v>
      </c>
      <c r="AG41">
        <v>1</v>
      </c>
    </row>
    <row r="42" spans="1:33">
      <c r="A42">
        <v>44047</v>
      </c>
      <c r="B42" t="s">
        <v>201</v>
      </c>
      <c r="C42" s="29">
        <v>2012</v>
      </c>
      <c r="D42" s="50">
        <v>757</v>
      </c>
      <c r="E42" s="50">
        <v>261</v>
      </c>
      <c r="F42" s="50">
        <v>254</v>
      </c>
      <c r="G42" s="50">
        <v>242</v>
      </c>
      <c r="H42" s="50">
        <v>234</v>
      </c>
      <c r="I42" s="50">
        <v>260</v>
      </c>
      <c r="J42" s="97">
        <v>0.10400000000000001</v>
      </c>
      <c r="K42" s="97">
        <v>0.19899999999999998</v>
      </c>
      <c r="L42" s="97">
        <v>0.74</v>
      </c>
      <c r="M42" s="50">
        <v>258</v>
      </c>
      <c r="N42" s="50">
        <v>753</v>
      </c>
      <c r="O42" s="50">
        <v>636</v>
      </c>
      <c r="P42" s="50">
        <v>528</v>
      </c>
      <c r="Q42" s="50">
        <v>374</v>
      </c>
      <c r="R42" s="50">
        <v>177</v>
      </c>
      <c r="S42" s="50">
        <v>120</v>
      </c>
      <c r="T42" s="50">
        <v>347</v>
      </c>
      <c r="U42" s="89">
        <f t="shared" si="0"/>
        <v>8.0801753836517387E-2</v>
      </c>
      <c r="V42" s="89">
        <f t="shared" si="1"/>
        <v>0.2358283745693705</v>
      </c>
      <c r="W42" s="89">
        <f t="shared" si="2"/>
        <v>0.19918571875978702</v>
      </c>
      <c r="X42" s="89">
        <f t="shared" si="3"/>
        <v>0.16536172878170999</v>
      </c>
      <c r="Y42" s="89">
        <f t="shared" si="4"/>
        <v>0.2101471969934231</v>
      </c>
      <c r="Z42">
        <v>351</v>
      </c>
      <c r="AA42">
        <v>6</v>
      </c>
      <c r="AB42">
        <v>9</v>
      </c>
      <c r="AC42">
        <v>246</v>
      </c>
      <c r="AD42">
        <v>99</v>
      </c>
      <c r="AE42" s="89">
        <f t="shared" si="5"/>
        <v>0.10867522705919198</v>
      </c>
      <c r="AF42">
        <v>0</v>
      </c>
      <c r="AG42">
        <v>4</v>
      </c>
    </row>
    <row r="43" spans="1:33">
      <c r="A43">
        <v>44048</v>
      </c>
      <c r="B43" t="s">
        <v>202</v>
      </c>
      <c r="C43" s="29">
        <v>2012</v>
      </c>
      <c r="D43" s="50">
        <v>113</v>
      </c>
      <c r="E43" s="50">
        <v>32</v>
      </c>
      <c r="F43" s="50">
        <v>43</v>
      </c>
      <c r="G43" s="50">
        <v>38</v>
      </c>
      <c r="H43" s="50">
        <v>44</v>
      </c>
      <c r="I43" s="50">
        <v>35</v>
      </c>
      <c r="J43" s="97">
        <v>8.8000000000000009E-2</v>
      </c>
      <c r="K43" s="97">
        <v>0.248</v>
      </c>
      <c r="L43" s="97">
        <v>0.81400000000000006</v>
      </c>
      <c r="M43" s="50">
        <v>17</v>
      </c>
      <c r="N43" s="50">
        <v>52</v>
      </c>
      <c r="O43" s="50">
        <v>91</v>
      </c>
      <c r="P43" s="50">
        <v>106</v>
      </c>
      <c r="Q43" s="50">
        <v>61</v>
      </c>
      <c r="R43" s="50">
        <v>13</v>
      </c>
      <c r="S43" s="50">
        <v>8</v>
      </c>
      <c r="T43" s="50">
        <v>31</v>
      </c>
      <c r="U43" s="89">
        <f t="shared" si="0"/>
        <v>4.4854881266490766E-2</v>
      </c>
      <c r="V43" s="89">
        <f t="shared" si="1"/>
        <v>0.13720316622691292</v>
      </c>
      <c r="W43" s="89">
        <f t="shared" si="2"/>
        <v>0.24010554089709762</v>
      </c>
      <c r="X43" s="89">
        <f t="shared" si="3"/>
        <v>0.27968337730870713</v>
      </c>
      <c r="Y43" s="89">
        <f t="shared" si="4"/>
        <v>0.21635883905013192</v>
      </c>
      <c r="Z43">
        <v>74</v>
      </c>
      <c r="AA43" s="50" t="s">
        <v>275</v>
      </c>
      <c r="AB43" s="50" t="s">
        <v>275</v>
      </c>
      <c r="AC43">
        <v>48</v>
      </c>
      <c r="AD43">
        <v>0</v>
      </c>
      <c r="AE43" s="89">
        <f t="shared" si="5"/>
        <v>8.1794195250659632E-2</v>
      </c>
      <c r="AF43">
        <v>0</v>
      </c>
      <c r="AG43">
        <v>0</v>
      </c>
    </row>
    <row r="44" spans="1:33">
      <c r="A44">
        <v>44049</v>
      </c>
      <c r="B44" t="s">
        <v>109</v>
      </c>
      <c r="C44" s="29">
        <v>2012</v>
      </c>
      <c r="D44" s="50">
        <v>67</v>
      </c>
      <c r="E44" s="50">
        <v>19</v>
      </c>
      <c r="F44" s="50">
        <v>22</v>
      </c>
      <c r="G44" s="50">
        <v>26</v>
      </c>
      <c r="H44" s="50">
        <v>18</v>
      </c>
      <c r="I44" s="50">
        <v>25</v>
      </c>
      <c r="J44" s="97">
        <v>0.13400000000000001</v>
      </c>
      <c r="K44" s="97">
        <v>0.13400000000000001</v>
      </c>
      <c r="L44" s="97">
        <v>0.64200000000000002</v>
      </c>
      <c r="M44" s="50">
        <v>92</v>
      </c>
      <c r="N44" s="50">
        <v>294</v>
      </c>
      <c r="O44" s="50">
        <v>94</v>
      </c>
      <c r="P44" s="50">
        <v>44</v>
      </c>
      <c r="Q44" s="50">
        <v>21</v>
      </c>
      <c r="R44" s="50">
        <v>9</v>
      </c>
      <c r="S44" s="50">
        <v>7</v>
      </c>
      <c r="T44" s="50">
        <v>45</v>
      </c>
      <c r="U44" s="89">
        <f t="shared" si="0"/>
        <v>0.15181518151815182</v>
      </c>
      <c r="V44" s="89">
        <f t="shared" si="1"/>
        <v>0.48514851485148514</v>
      </c>
      <c r="W44" s="89">
        <f t="shared" si="2"/>
        <v>0.15511551155115511</v>
      </c>
      <c r="X44" s="89">
        <f t="shared" si="3"/>
        <v>7.2607260726072612E-2</v>
      </c>
      <c r="Y44" s="89">
        <f t="shared" si="4"/>
        <v>6.1056105610561059E-2</v>
      </c>
      <c r="Z44">
        <v>36</v>
      </c>
      <c r="AA44" s="50" t="s">
        <v>275</v>
      </c>
      <c r="AB44" s="50" t="s">
        <v>275</v>
      </c>
      <c r="AC44">
        <v>17</v>
      </c>
      <c r="AD44">
        <v>0</v>
      </c>
      <c r="AE44" s="89">
        <f t="shared" si="5"/>
        <v>7.4257425742574254E-2</v>
      </c>
      <c r="AF44">
        <v>0</v>
      </c>
      <c r="AG44">
        <v>0</v>
      </c>
    </row>
    <row r="45" spans="1:33">
      <c r="A45">
        <v>44050</v>
      </c>
      <c r="B45" t="s">
        <v>28</v>
      </c>
      <c r="C45" s="29">
        <v>2012</v>
      </c>
      <c r="D45" s="50">
        <v>121</v>
      </c>
      <c r="E45" s="50">
        <v>25</v>
      </c>
      <c r="F45" s="50">
        <v>47</v>
      </c>
      <c r="G45" s="50">
        <v>49</v>
      </c>
      <c r="H45" s="50">
        <v>39</v>
      </c>
      <c r="I45" s="50">
        <v>54</v>
      </c>
      <c r="J45" s="97">
        <v>0.13200000000000001</v>
      </c>
      <c r="K45" s="97">
        <v>0.17399999999999999</v>
      </c>
      <c r="L45" s="97">
        <v>0.76</v>
      </c>
      <c r="M45" s="50">
        <v>17</v>
      </c>
      <c r="N45" s="50">
        <v>53</v>
      </c>
      <c r="O45" s="50">
        <v>104</v>
      </c>
      <c r="P45" s="50">
        <v>108</v>
      </c>
      <c r="Q45" s="50">
        <v>59</v>
      </c>
      <c r="R45" s="50">
        <v>16</v>
      </c>
      <c r="S45" s="50">
        <v>3</v>
      </c>
      <c r="T45" s="50">
        <v>44</v>
      </c>
      <c r="U45" s="89">
        <f t="shared" si="0"/>
        <v>4.2079207920792082E-2</v>
      </c>
      <c r="V45" s="89">
        <f t="shared" si="1"/>
        <v>0.13118811881188119</v>
      </c>
      <c r="W45" s="89">
        <f t="shared" si="2"/>
        <v>0.25742574257425743</v>
      </c>
      <c r="X45" s="89">
        <f t="shared" si="3"/>
        <v>0.26732673267326734</v>
      </c>
      <c r="Y45" s="89">
        <f t="shared" si="4"/>
        <v>0.19306930693069307</v>
      </c>
      <c r="Z45">
        <v>70</v>
      </c>
      <c r="AA45" s="50" t="s">
        <v>275</v>
      </c>
      <c r="AB45" s="50" t="s">
        <v>275</v>
      </c>
      <c r="AC45">
        <v>43</v>
      </c>
      <c r="AD45">
        <v>0</v>
      </c>
      <c r="AE45" s="89">
        <f t="shared" si="5"/>
        <v>0.10891089108910891</v>
      </c>
      <c r="AF45">
        <v>0</v>
      </c>
      <c r="AG45">
        <v>0</v>
      </c>
    </row>
    <row r="46" spans="1:33">
      <c r="A46">
        <v>44051</v>
      </c>
      <c r="B46" t="s">
        <v>29</v>
      </c>
      <c r="C46" s="29">
        <v>2012</v>
      </c>
      <c r="D46" s="50">
        <v>147</v>
      </c>
      <c r="E46" s="50">
        <v>52</v>
      </c>
      <c r="F46" s="50">
        <v>43</v>
      </c>
      <c r="G46" s="50">
        <v>52</v>
      </c>
      <c r="H46" s="50">
        <v>49</v>
      </c>
      <c r="I46" s="50">
        <v>57</v>
      </c>
      <c r="J46" s="97">
        <v>0.15</v>
      </c>
      <c r="K46" s="97">
        <v>0.16300000000000001</v>
      </c>
      <c r="L46" s="97">
        <v>0.68700000000000006</v>
      </c>
      <c r="M46" s="50">
        <v>64</v>
      </c>
      <c r="N46" s="50">
        <v>138</v>
      </c>
      <c r="O46" s="50">
        <v>122</v>
      </c>
      <c r="P46" s="50">
        <v>118</v>
      </c>
      <c r="Q46" s="50">
        <v>48</v>
      </c>
      <c r="R46" s="50">
        <v>15</v>
      </c>
      <c r="S46" s="50">
        <v>7</v>
      </c>
      <c r="T46" s="50">
        <v>22</v>
      </c>
      <c r="U46" s="89">
        <f t="shared" si="0"/>
        <v>0.1198501872659176</v>
      </c>
      <c r="V46" s="89">
        <f t="shared" si="1"/>
        <v>0.25842696629213485</v>
      </c>
      <c r="W46" s="89">
        <f t="shared" si="2"/>
        <v>0.22846441947565543</v>
      </c>
      <c r="X46" s="89">
        <f t="shared" si="3"/>
        <v>0.22097378277153559</v>
      </c>
      <c r="Y46" s="89">
        <f t="shared" si="4"/>
        <v>0.13108614232209737</v>
      </c>
      <c r="Z46">
        <v>80</v>
      </c>
      <c r="AA46" s="50" t="s">
        <v>275</v>
      </c>
      <c r="AB46" s="50" t="s">
        <v>275</v>
      </c>
      <c r="AC46">
        <v>60</v>
      </c>
      <c r="AD46">
        <v>30</v>
      </c>
      <c r="AE46" s="89">
        <f t="shared" si="5"/>
        <v>4.1198501872659173E-2</v>
      </c>
      <c r="AF46">
        <v>0</v>
      </c>
      <c r="AG46">
        <v>1</v>
      </c>
    </row>
    <row r="47" spans="1:33">
      <c r="A47">
        <v>44052</v>
      </c>
      <c r="B47" t="s">
        <v>87</v>
      </c>
      <c r="C47" s="29">
        <v>2012</v>
      </c>
      <c r="D47" s="50">
        <v>301</v>
      </c>
      <c r="E47" s="50">
        <v>105</v>
      </c>
      <c r="F47" s="50">
        <v>105</v>
      </c>
      <c r="G47" s="50">
        <v>91</v>
      </c>
      <c r="H47" s="50">
        <v>94</v>
      </c>
      <c r="I47" s="50">
        <v>105</v>
      </c>
      <c r="J47" s="97">
        <v>0.153</v>
      </c>
      <c r="K47" s="97">
        <v>0.12</v>
      </c>
      <c r="L47" s="97">
        <v>0.64800000000000002</v>
      </c>
      <c r="M47" s="50">
        <v>110</v>
      </c>
      <c r="N47" s="50">
        <v>355</v>
      </c>
      <c r="O47" s="50">
        <v>282</v>
      </c>
      <c r="P47" s="50">
        <v>215</v>
      </c>
      <c r="Q47" s="50">
        <v>89</v>
      </c>
      <c r="R47" s="50">
        <v>39</v>
      </c>
      <c r="S47" s="50">
        <v>9</v>
      </c>
      <c r="T47" s="50">
        <v>118</v>
      </c>
      <c r="U47" s="89">
        <f t="shared" si="0"/>
        <v>9.0386195562859484E-2</v>
      </c>
      <c r="V47" s="89">
        <f t="shared" si="1"/>
        <v>0.29170090386195563</v>
      </c>
      <c r="W47" s="89">
        <f t="shared" si="2"/>
        <v>0.23171733771569433</v>
      </c>
      <c r="X47" s="89">
        <f t="shared" si="3"/>
        <v>0.17666392769104355</v>
      </c>
      <c r="Y47" s="89">
        <f t="shared" si="4"/>
        <v>0.11257189811010682</v>
      </c>
      <c r="Z47">
        <v>115</v>
      </c>
      <c r="AA47" s="50" t="s">
        <v>275</v>
      </c>
      <c r="AB47">
        <v>5</v>
      </c>
      <c r="AC47">
        <v>83</v>
      </c>
      <c r="AD47">
        <v>29</v>
      </c>
      <c r="AE47" s="89">
        <f t="shared" si="5"/>
        <v>9.6959737058340184E-2</v>
      </c>
      <c r="AF47">
        <v>0</v>
      </c>
      <c r="AG47">
        <v>2</v>
      </c>
    </row>
    <row r="48" spans="1:33">
      <c r="A48">
        <v>44053</v>
      </c>
      <c r="B48" t="s">
        <v>30</v>
      </c>
      <c r="C48" s="29">
        <v>2012</v>
      </c>
      <c r="D48" s="50">
        <v>102</v>
      </c>
      <c r="E48" s="50">
        <v>33</v>
      </c>
      <c r="F48" s="50">
        <v>38</v>
      </c>
      <c r="G48" s="50">
        <v>31</v>
      </c>
      <c r="H48" s="50">
        <v>44</v>
      </c>
      <c r="I48" s="50">
        <v>37</v>
      </c>
      <c r="J48" s="97">
        <v>0.18600000000000003</v>
      </c>
      <c r="K48" s="97">
        <v>0.255</v>
      </c>
      <c r="L48" s="97">
        <v>0.69599999999999995</v>
      </c>
      <c r="M48" s="50">
        <v>13</v>
      </c>
      <c r="N48" s="50">
        <v>65</v>
      </c>
      <c r="O48" s="50">
        <v>90</v>
      </c>
      <c r="P48" s="50">
        <v>76</v>
      </c>
      <c r="Q48" s="50">
        <v>47</v>
      </c>
      <c r="R48" s="50">
        <v>9</v>
      </c>
      <c r="S48" s="50">
        <v>2</v>
      </c>
      <c r="T48" s="50">
        <v>20</v>
      </c>
      <c r="U48" s="89">
        <f t="shared" si="0"/>
        <v>4.0372670807453416E-2</v>
      </c>
      <c r="V48" s="89">
        <f t="shared" si="1"/>
        <v>0.20186335403726707</v>
      </c>
      <c r="W48" s="89">
        <f t="shared" si="2"/>
        <v>0.27950310559006208</v>
      </c>
      <c r="X48" s="89">
        <f t="shared" si="3"/>
        <v>0.2360248447204969</v>
      </c>
      <c r="Y48" s="89">
        <f t="shared" si="4"/>
        <v>0.18012422360248448</v>
      </c>
      <c r="Z48">
        <v>49</v>
      </c>
      <c r="AA48" s="50" t="s">
        <v>275</v>
      </c>
      <c r="AB48" s="50" t="s">
        <v>275</v>
      </c>
      <c r="AC48">
        <v>32</v>
      </c>
      <c r="AD48">
        <v>0</v>
      </c>
      <c r="AE48" s="89">
        <f t="shared" si="5"/>
        <v>6.2111801242236024E-2</v>
      </c>
      <c r="AF48">
        <v>0</v>
      </c>
      <c r="AG48">
        <v>0</v>
      </c>
    </row>
    <row r="49" spans="1:33">
      <c r="A49">
        <v>44054</v>
      </c>
      <c r="B49" t="s">
        <v>31</v>
      </c>
      <c r="C49" s="29">
        <v>2012</v>
      </c>
      <c r="D49" s="50">
        <v>123</v>
      </c>
      <c r="E49" s="50">
        <v>41</v>
      </c>
      <c r="F49" s="50">
        <v>36</v>
      </c>
      <c r="G49" s="50">
        <v>46</v>
      </c>
      <c r="H49" s="50">
        <v>39</v>
      </c>
      <c r="I49" s="50">
        <v>50</v>
      </c>
      <c r="J49" s="97">
        <v>0.16300000000000001</v>
      </c>
      <c r="K49" s="97">
        <v>0.154</v>
      </c>
      <c r="L49" s="97">
        <v>0.69900000000000007</v>
      </c>
      <c r="M49" s="50">
        <v>27</v>
      </c>
      <c r="N49" s="50">
        <v>103</v>
      </c>
      <c r="O49" s="50">
        <v>97</v>
      </c>
      <c r="P49" s="50">
        <v>106</v>
      </c>
      <c r="Q49" s="50">
        <v>41</v>
      </c>
      <c r="R49" s="50">
        <v>11</v>
      </c>
      <c r="S49" s="50">
        <v>5</v>
      </c>
      <c r="T49" s="50">
        <v>41</v>
      </c>
      <c r="U49" s="89">
        <f t="shared" si="0"/>
        <v>6.2645011600928072E-2</v>
      </c>
      <c r="V49" s="89">
        <f t="shared" si="1"/>
        <v>0.23897911832946636</v>
      </c>
      <c r="W49" s="89">
        <f t="shared" si="2"/>
        <v>0.22505800464037123</v>
      </c>
      <c r="X49" s="89">
        <f t="shared" si="3"/>
        <v>0.24593967517401391</v>
      </c>
      <c r="Y49" s="89">
        <f t="shared" si="4"/>
        <v>0.13225058004640372</v>
      </c>
      <c r="Z49">
        <v>56</v>
      </c>
      <c r="AA49" s="50" t="s">
        <v>275</v>
      </c>
      <c r="AB49" s="50" t="s">
        <v>275</v>
      </c>
      <c r="AC49">
        <v>38</v>
      </c>
      <c r="AD49">
        <v>0</v>
      </c>
      <c r="AE49" s="89">
        <f t="shared" si="5"/>
        <v>9.5127610208816701E-2</v>
      </c>
      <c r="AF49">
        <v>0</v>
      </c>
      <c r="AG49">
        <v>0</v>
      </c>
    </row>
    <row r="50" spans="1:33">
      <c r="A50">
        <v>44055</v>
      </c>
      <c r="B50" t="s">
        <v>203</v>
      </c>
      <c r="C50" s="29">
        <v>2012</v>
      </c>
      <c r="D50" s="50">
        <v>256</v>
      </c>
      <c r="E50" s="50">
        <v>80</v>
      </c>
      <c r="F50" s="50">
        <v>85</v>
      </c>
      <c r="G50" s="50">
        <v>91</v>
      </c>
      <c r="H50" s="50">
        <v>71</v>
      </c>
      <c r="I50" s="50">
        <v>83</v>
      </c>
      <c r="J50" s="97">
        <v>0.121</v>
      </c>
      <c r="K50" s="97">
        <v>9.4E-2</v>
      </c>
      <c r="L50" s="97">
        <v>0.7340000000000001</v>
      </c>
      <c r="M50" s="50">
        <v>357</v>
      </c>
      <c r="N50" s="50">
        <v>711</v>
      </c>
      <c r="O50" s="50">
        <v>307</v>
      </c>
      <c r="P50" s="50">
        <v>129</v>
      </c>
      <c r="Q50" s="50">
        <v>74</v>
      </c>
      <c r="R50" s="50">
        <v>62</v>
      </c>
      <c r="S50" s="50">
        <v>90</v>
      </c>
      <c r="T50" s="50">
        <v>309</v>
      </c>
      <c r="U50" s="89">
        <f t="shared" si="0"/>
        <v>0.17508582638548309</v>
      </c>
      <c r="V50" s="89">
        <f t="shared" si="1"/>
        <v>0.34870034330554195</v>
      </c>
      <c r="W50" s="89">
        <f t="shared" si="2"/>
        <v>0.15056400196174596</v>
      </c>
      <c r="X50" s="89">
        <f t="shared" si="3"/>
        <v>6.326630701324179E-2</v>
      </c>
      <c r="Y50" s="89">
        <f t="shared" si="4"/>
        <v>0.11083864639529181</v>
      </c>
      <c r="Z50">
        <v>98</v>
      </c>
      <c r="AA50" s="50" t="s">
        <v>275</v>
      </c>
      <c r="AB50">
        <v>6</v>
      </c>
      <c r="AC50">
        <v>78</v>
      </c>
      <c r="AD50">
        <v>60</v>
      </c>
      <c r="AE50" s="89">
        <f t="shared" si="5"/>
        <v>0.15154487493869545</v>
      </c>
      <c r="AF50">
        <v>0</v>
      </c>
      <c r="AG50">
        <v>2</v>
      </c>
    </row>
    <row r="51" spans="1:33">
      <c r="A51">
        <v>44056</v>
      </c>
      <c r="B51" t="s">
        <v>88</v>
      </c>
      <c r="C51" s="29">
        <v>2012</v>
      </c>
      <c r="D51" s="50">
        <v>214</v>
      </c>
      <c r="E51" s="50">
        <v>73</v>
      </c>
      <c r="F51" s="50">
        <v>72</v>
      </c>
      <c r="G51" s="50">
        <v>69</v>
      </c>
      <c r="H51" s="50">
        <v>60</v>
      </c>
      <c r="I51" s="50">
        <v>52</v>
      </c>
      <c r="J51" s="97">
        <v>0.107</v>
      </c>
      <c r="K51" s="97">
        <v>0.17300000000000001</v>
      </c>
      <c r="L51" s="97">
        <v>0.77099999999999991</v>
      </c>
      <c r="M51" s="50">
        <v>25</v>
      </c>
      <c r="N51" s="50">
        <v>102</v>
      </c>
      <c r="O51" s="50">
        <v>116</v>
      </c>
      <c r="P51" s="50">
        <v>121</v>
      </c>
      <c r="Q51" s="50">
        <v>82</v>
      </c>
      <c r="R51" s="50">
        <v>27</v>
      </c>
      <c r="S51" s="50">
        <v>14</v>
      </c>
      <c r="T51" s="50">
        <v>51</v>
      </c>
      <c r="U51" s="89">
        <f t="shared" si="0"/>
        <v>4.6468401486988845E-2</v>
      </c>
      <c r="V51" s="89">
        <f t="shared" si="1"/>
        <v>0.1895910780669145</v>
      </c>
      <c r="W51" s="89">
        <f t="shared" si="2"/>
        <v>0.21561338289962825</v>
      </c>
      <c r="X51" s="89">
        <f t="shared" si="3"/>
        <v>0.22490706319702602</v>
      </c>
      <c r="Y51" s="89">
        <f t="shared" si="4"/>
        <v>0.22862453531598512</v>
      </c>
      <c r="Z51">
        <v>130</v>
      </c>
      <c r="AA51" s="50" t="s">
        <v>275</v>
      </c>
      <c r="AB51" s="50" t="s">
        <v>275</v>
      </c>
      <c r="AC51">
        <v>57</v>
      </c>
      <c r="AD51">
        <v>15</v>
      </c>
      <c r="AE51" s="89">
        <f t="shared" si="5"/>
        <v>9.4795539033457249E-2</v>
      </c>
      <c r="AF51">
        <v>0</v>
      </c>
      <c r="AG51">
        <v>1</v>
      </c>
    </row>
    <row r="52" spans="1:33">
      <c r="A52">
        <v>44057</v>
      </c>
      <c r="B52" t="s">
        <v>32</v>
      </c>
      <c r="C52" s="29">
        <v>2012</v>
      </c>
      <c r="D52" s="50">
        <v>80</v>
      </c>
      <c r="E52" s="50">
        <v>25</v>
      </c>
      <c r="F52" s="50">
        <v>37</v>
      </c>
      <c r="G52" s="50">
        <v>18</v>
      </c>
      <c r="H52" s="50">
        <v>32</v>
      </c>
      <c r="I52" s="50">
        <v>32</v>
      </c>
      <c r="J52" s="97">
        <v>0.2</v>
      </c>
      <c r="K52" s="97">
        <v>7.4999999999999997E-2</v>
      </c>
      <c r="L52" s="97">
        <v>0.58799999999999997</v>
      </c>
      <c r="M52" s="50">
        <v>36</v>
      </c>
      <c r="N52" s="50">
        <v>116</v>
      </c>
      <c r="O52" s="50">
        <v>99</v>
      </c>
      <c r="P52" s="50">
        <v>64</v>
      </c>
      <c r="Q52" s="50">
        <v>20</v>
      </c>
      <c r="R52" s="50">
        <v>8</v>
      </c>
      <c r="S52" s="50">
        <v>6</v>
      </c>
      <c r="T52" s="50">
        <v>31</v>
      </c>
      <c r="U52" s="89">
        <f t="shared" si="0"/>
        <v>9.4736842105263161E-2</v>
      </c>
      <c r="V52" s="89">
        <f t="shared" si="1"/>
        <v>0.30526315789473685</v>
      </c>
      <c r="W52" s="89">
        <f t="shared" si="2"/>
        <v>0.26052631578947366</v>
      </c>
      <c r="X52" s="89">
        <f t="shared" si="3"/>
        <v>0.16842105263157894</v>
      </c>
      <c r="Y52" s="89">
        <f t="shared" si="4"/>
        <v>8.9473684210526316E-2</v>
      </c>
      <c r="Z52">
        <v>41</v>
      </c>
      <c r="AA52" s="50" t="s">
        <v>275</v>
      </c>
      <c r="AB52" s="50" t="s">
        <v>275</v>
      </c>
      <c r="AC52">
        <v>24</v>
      </c>
      <c r="AD52">
        <v>0</v>
      </c>
      <c r="AE52" s="89">
        <f t="shared" si="5"/>
        <v>8.1578947368421056E-2</v>
      </c>
      <c r="AF52">
        <v>0</v>
      </c>
      <c r="AG52">
        <v>0</v>
      </c>
    </row>
    <row r="53" spans="1:33">
      <c r="A53">
        <v>44058</v>
      </c>
      <c r="B53" t="s">
        <v>33</v>
      </c>
      <c r="C53" s="29">
        <v>2012</v>
      </c>
      <c r="D53" s="50">
        <v>19</v>
      </c>
      <c r="E53" s="50">
        <v>5</v>
      </c>
      <c r="F53" s="50">
        <v>10</v>
      </c>
      <c r="G53" s="50" t="s">
        <v>275</v>
      </c>
      <c r="H53" s="50">
        <v>11</v>
      </c>
      <c r="I53" s="50">
        <v>6</v>
      </c>
      <c r="J53" s="97">
        <v>0</v>
      </c>
      <c r="K53" s="97">
        <v>0.21100000000000002</v>
      </c>
      <c r="L53" s="97">
        <v>0.78900000000000003</v>
      </c>
      <c r="M53" s="50">
        <v>4</v>
      </c>
      <c r="N53" s="50">
        <v>20</v>
      </c>
      <c r="O53" s="50">
        <v>13</v>
      </c>
      <c r="P53" s="50">
        <v>22</v>
      </c>
      <c r="Q53" s="50">
        <v>5</v>
      </c>
      <c r="S53" s="50">
        <v>1</v>
      </c>
      <c r="T53" s="50">
        <v>4</v>
      </c>
      <c r="U53" s="89">
        <f t="shared" si="0"/>
        <v>5.7971014492753624E-2</v>
      </c>
      <c r="V53" s="89">
        <f t="shared" si="1"/>
        <v>0.28985507246376813</v>
      </c>
      <c r="W53" s="89">
        <f t="shared" si="2"/>
        <v>0.18840579710144928</v>
      </c>
      <c r="X53" s="89">
        <f t="shared" si="3"/>
        <v>0.3188405797101449</v>
      </c>
      <c r="Y53" s="89">
        <f t="shared" si="4"/>
        <v>8.6956521739130432E-2</v>
      </c>
      <c r="Z53">
        <v>14</v>
      </c>
      <c r="AA53" s="50" t="s">
        <v>275</v>
      </c>
      <c r="AB53" s="50" t="s">
        <v>275</v>
      </c>
      <c r="AC53">
        <v>7</v>
      </c>
      <c r="AD53">
        <v>0</v>
      </c>
      <c r="AE53" s="89">
        <f t="shared" si="5"/>
        <v>5.7971014492753624E-2</v>
      </c>
      <c r="AF53">
        <v>0</v>
      </c>
      <c r="AG53">
        <v>0</v>
      </c>
    </row>
    <row r="54" spans="1:33">
      <c r="A54">
        <v>44061</v>
      </c>
      <c r="B54" t="s">
        <v>34</v>
      </c>
      <c r="C54" s="29">
        <v>2012</v>
      </c>
      <c r="D54" s="50">
        <v>153</v>
      </c>
      <c r="E54" s="50">
        <v>49</v>
      </c>
      <c r="F54" s="50">
        <v>48</v>
      </c>
      <c r="G54" s="50">
        <v>56</v>
      </c>
      <c r="H54" s="50">
        <v>56</v>
      </c>
      <c r="I54" s="50">
        <v>54</v>
      </c>
      <c r="J54" s="97">
        <v>0.13100000000000001</v>
      </c>
      <c r="K54" s="97">
        <v>0.17</v>
      </c>
      <c r="L54" s="97">
        <v>0.77099999999999991</v>
      </c>
      <c r="M54" s="50">
        <v>33</v>
      </c>
      <c r="N54" s="50">
        <v>110</v>
      </c>
      <c r="O54" s="50">
        <v>131</v>
      </c>
      <c r="P54" s="50">
        <v>93</v>
      </c>
      <c r="Q54" s="50">
        <v>55</v>
      </c>
      <c r="R54" s="50">
        <v>15</v>
      </c>
      <c r="S54" s="50">
        <v>10</v>
      </c>
      <c r="T54" s="50">
        <v>40</v>
      </c>
      <c r="U54" s="89">
        <f t="shared" si="0"/>
        <v>6.7761806981519512E-2</v>
      </c>
      <c r="V54" s="89">
        <f t="shared" si="1"/>
        <v>0.22587268993839835</v>
      </c>
      <c r="W54" s="89">
        <f t="shared" si="2"/>
        <v>0.26899383983572894</v>
      </c>
      <c r="X54" s="89">
        <f t="shared" si="3"/>
        <v>0.19096509240246407</v>
      </c>
      <c r="Y54" s="89">
        <f t="shared" si="4"/>
        <v>0.16427104722792607</v>
      </c>
      <c r="Z54">
        <v>95</v>
      </c>
      <c r="AA54" s="50" t="s">
        <v>275</v>
      </c>
      <c r="AB54" s="50" t="s">
        <v>275</v>
      </c>
      <c r="AC54">
        <v>63</v>
      </c>
      <c r="AD54">
        <v>0</v>
      </c>
      <c r="AE54" s="89">
        <f t="shared" si="5"/>
        <v>8.2135523613963035E-2</v>
      </c>
      <c r="AF54">
        <v>0</v>
      </c>
      <c r="AG54">
        <v>1</v>
      </c>
    </row>
    <row r="55" spans="1:33">
      <c r="A55">
        <v>44062</v>
      </c>
      <c r="B55" t="s">
        <v>204</v>
      </c>
      <c r="C55" s="29">
        <v>2012</v>
      </c>
      <c r="D55" s="50">
        <v>84</v>
      </c>
      <c r="E55" s="50">
        <v>32</v>
      </c>
      <c r="F55" s="50">
        <v>19</v>
      </c>
      <c r="G55" s="50">
        <v>33</v>
      </c>
      <c r="H55" s="50">
        <v>30</v>
      </c>
      <c r="I55" s="50">
        <v>37</v>
      </c>
      <c r="J55" s="97">
        <v>0.16699999999999998</v>
      </c>
      <c r="K55" s="97">
        <v>0.19</v>
      </c>
      <c r="L55" s="97">
        <v>0.70200000000000007</v>
      </c>
      <c r="M55" s="50">
        <v>16</v>
      </c>
      <c r="N55" s="50">
        <v>88</v>
      </c>
      <c r="O55" s="50">
        <v>91</v>
      </c>
      <c r="P55" s="50">
        <v>64</v>
      </c>
      <c r="Q55" s="50">
        <v>31</v>
      </c>
      <c r="R55" s="50">
        <v>8</v>
      </c>
      <c r="S55" s="50">
        <v>3</v>
      </c>
      <c r="T55" s="50">
        <v>18</v>
      </c>
      <c r="U55" s="89">
        <f t="shared" si="0"/>
        <v>5.0156739811912224E-2</v>
      </c>
      <c r="V55" s="89">
        <f t="shared" si="1"/>
        <v>0.27586206896551724</v>
      </c>
      <c r="W55" s="89">
        <f t="shared" si="2"/>
        <v>0.28526645768025077</v>
      </c>
      <c r="X55" s="89">
        <f t="shared" si="3"/>
        <v>0.20062695924764889</v>
      </c>
      <c r="Y55" s="89">
        <f t="shared" si="4"/>
        <v>0.13166144200626959</v>
      </c>
      <c r="Z55">
        <v>49</v>
      </c>
      <c r="AA55" s="50" t="s">
        <v>275</v>
      </c>
      <c r="AB55" s="50" t="s">
        <v>275</v>
      </c>
      <c r="AC55">
        <v>37</v>
      </c>
      <c r="AD55">
        <v>0</v>
      </c>
      <c r="AE55" s="89">
        <f t="shared" si="5"/>
        <v>5.6426332288401257E-2</v>
      </c>
      <c r="AF55">
        <v>0</v>
      </c>
      <c r="AG55">
        <v>0</v>
      </c>
    </row>
    <row r="56" spans="1:33">
      <c r="A56">
        <v>44063</v>
      </c>
      <c r="B56" t="s">
        <v>205</v>
      </c>
      <c r="C56" s="29">
        <v>2012</v>
      </c>
      <c r="D56" s="50">
        <v>116</v>
      </c>
      <c r="E56" s="50">
        <v>33</v>
      </c>
      <c r="F56" s="50">
        <v>47</v>
      </c>
      <c r="G56" s="50">
        <v>36</v>
      </c>
      <c r="H56" s="50">
        <v>55</v>
      </c>
      <c r="I56" s="50">
        <v>42</v>
      </c>
      <c r="J56" s="97">
        <v>5.2000000000000005E-2</v>
      </c>
      <c r="K56" s="97">
        <v>0.20699999999999999</v>
      </c>
      <c r="L56" s="97">
        <v>0.82799999999999996</v>
      </c>
      <c r="M56" s="50">
        <v>30</v>
      </c>
      <c r="N56" s="50">
        <v>90</v>
      </c>
      <c r="O56" s="50">
        <v>96</v>
      </c>
      <c r="P56" s="50">
        <v>124</v>
      </c>
      <c r="Q56" s="50">
        <v>60</v>
      </c>
      <c r="R56" s="50">
        <v>15</v>
      </c>
      <c r="S56" s="50">
        <v>15</v>
      </c>
      <c r="T56" s="50">
        <v>63</v>
      </c>
      <c r="U56" s="89">
        <f t="shared" si="0"/>
        <v>6.0851926977687626E-2</v>
      </c>
      <c r="V56" s="89">
        <f t="shared" si="1"/>
        <v>0.18255578093306288</v>
      </c>
      <c r="W56" s="89">
        <f t="shared" si="2"/>
        <v>0.1947261663286004</v>
      </c>
      <c r="X56" s="89">
        <f t="shared" si="3"/>
        <v>0.25152129817444219</v>
      </c>
      <c r="Y56" s="89">
        <f t="shared" si="4"/>
        <v>0.18255578093306288</v>
      </c>
      <c r="Z56">
        <v>76</v>
      </c>
      <c r="AA56" s="50" t="s">
        <v>275</v>
      </c>
      <c r="AB56" s="50" t="s">
        <v>275</v>
      </c>
      <c r="AC56">
        <v>64</v>
      </c>
      <c r="AD56">
        <v>0</v>
      </c>
      <c r="AE56" s="89">
        <f t="shared" si="5"/>
        <v>0.12778904665314403</v>
      </c>
      <c r="AF56">
        <v>0</v>
      </c>
      <c r="AG56">
        <v>0</v>
      </c>
    </row>
    <row r="57" spans="1:33">
      <c r="A57">
        <v>44064</v>
      </c>
      <c r="B57" t="s">
        <v>90</v>
      </c>
      <c r="C57" s="29">
        <v>2012</v>
      </c>
      <c r="D57" s="50">
        <v>200</v>
      </c>
      <c r="E57" s="50">
        <v>64</v>
      </c>
      <c r="F57" s="50">
        <v>60</v>
      </c>
      <c r="G57" s="50">
        <v>76</v>
      </c>
      <c r="H57" s="50">
        <v>76</v>
      </c>
      <c r="I57" s="50">
        <v>66</v>
      </c>
      <c r="J57" s="97">
        <v>0.12</v>
      </c>
      <c r="K57" s="97">
        <v>0.20499999999999999</v>
      </c>
      <c r="L57" s="97">
        <v>0.79</v>
      </c>
      <c r="M57" s="50">
        <v>47</v>
      </c>
      <c r="N57" s="50">
        <v>111</v>
      </c>
      <c r="O57" s="50">
        <v>141</v>
      </c>
      <c r="P57" s="50">
        <v>143</v>
      </c>
      <c r="Q57" s="50">
        <v>104</v>
      </c>
      <c r="R57" s="50">
        <v>47</v>
      </c>
      <c r="S57" s="50">
        <v>26</v>
      </c>
      <c r="T57" s="50">
        <v>85</v>
      </c>
      <c r="U57" s="89">
        <f t="shared" si="0"/>
        <v>6.6761363636363633E-2</v>
      </c>
      <c r="V57" s="89">
        <f t="shared" si="1"/>
        <v>0.15767045454545456</v>
      </c>
      <c r="W57" s="89">
        <f t="shared" si="2"/>
        <v>0.20028409090909091</v>
      </c>
      <c r="X57" s="89">
        <f t="shared" si="3"/>
        <v>0.203125</v>
      </c>
      <c r="Y57" s="89">
        <f t="shared" si="4"/>
        <v>0.25142045454545453</v>
      </c>
      <c r="Z57">
        <v>116</v>
      </c>
      <c r="AA57" s="50" t="s">
        <v>275</v>
      </c>
      <c r="AB57" s="50" t="s">
        <v>275</v>
      </c>
      <c r="AC57">
        <v>78</v>
      </c>
      <c r="AD57">
        <v>0</v>
      </c>
      <c r="AE57" s="89">
        <f t="shared" si="5"/>
        <v>0.12073863636363637</v>
      </c>
      <c r="AF57">
        <v>1</v>
      </c>
      <c r="AG57">
        <v>0</v>
      </c>
    </row>
    <row r="58" spans="1:33">
      <c r="A58">
        <v>44065</v>
      </c>
      <c r="B58" t="s">
        <v>35</v>
      </c>
      <c r="C58" s="29">
        <v>2012</v>
      </c>
      <c r="D58" s="50">
        <v>31</v>
      </c>
      <c r="E58" s="50">
        <v>6</v>
      </c>
      <c r="F58" s="50">
        <v>14</v>
      </c>
      <c r="G58" s="50">
        <v>11</v>
      </c>
      <c r="H58" s="50">
        <v>12</v>
      </c>
      <c r="I58" s="50">
        <v>6</v>
      </c>
      <c r="J58" s="97">
        <v>0.161</v>
      </c>
      <c r="K58" s="97">
        <v>9.6999999999999989E-2</v>
      </c>
      <c r="L58" s="97">
        <v>0.51600000000000001</v>
      </c>
      <c r="M58" s="50">
        <v>14</v>
      </c>
      <c r="N58" s="50">
        <v>35</v>
      </c>
      <c r="O58" s="50">
        <v>27</v>
      </c>
      <c r="P58" s="50">
        <v>15</v>
      </c>
      <c r="Q58" s="50">
        <v>13</v>
      </c>
      <c r="T58" s="50">
        <v>4</v>
      </c>
      <c r="U58" s="89">
        <f t="shared" si="0"/>
        <v>0.12962962962962962</v>
      </c>
      <c r="V58" s="89">
        <f t="shared" si="1"/>
        <v>0.32407407407407407</v>
      </c>
      <c r="W58" s="89">
        <f t="shared" si="2"/>
        <v>0.25</v>
      </c>
      <c r="X58" s="89">
        <f t="shared" si="3"/>
        <v>0.1388888888888889</v>
      </c>
      <c r="Y58" s="89">
        <f t="shared" si="4"/>
        <v>0.12037037037037036</v>
      </c>
      <c r="Z58">
        <v>11</v>
      </c>
      <c r="AA58" s="50" t="s">
        <v>275</v>
      </c>
      <c r="AB58" s="50" t="s">
        <v>275</v>
      </c>
      <c r="AC58">
        <v>10</v>
      </c>
      <c r="AD58">
        <v>0</v>
      </c>
      <c r="AE58" s="89">
        <f t="shared" si="5"/>
        <v>3.7037037037037035E-2</v>
      </c>
      <c r="AF58">
        <v>0</v>
      </c>
      <c r="AG58">
        <v>0</v>
      </c>
    </row>
    <row r="59" spans="1:33">
      <c r="A59">
        <v>44066</v>
      </c>
      <c r="B59" t="s">
        <v>91</v>
      </c>
      <c r="C59" s="29">
        <v>2012</v>
      </c>
      <c r="D59" s="50">
        <v>253</v>
      </c>
      <c r="E59" s="50">
        <v>72</v>
      </c>
      <c r="F59" s="50">
        <v>91</v>
      </c>
      <c r="G59" s="50">
        <v>90</v>
      </c>
      <c r="H59" s="50">
        <v>82</v>
      </c>
      <c r="I59" s="50">
        <v>63</v>
      </c>
      <c r="J59" s="97">
        <v>0.111</v>
      </c>
      <c r="K59" s="97">
        <v>0.221</v>
      </c>
      <c r="L59" s="97">
        <v>0.79400000000000004</v>
      </c>
      <c r="M59" s="50">
        <v>37</v>
      </c>
      <c r="N59" s="50">
        <v>126</v>
      </c>
      <c r="O59" s="50">
        <v>144</v>
      </c>
      <c r="P59" s="50">
        <v>182</v>
      </c>
      <c r="Q59" s="50">
        <v>154</v>
      </c>
      <c r="R59" s="50">
        <v>68</v>
      </c>
      <c r="S59" s="50">
        <v>39</v>
      </c>
      <c r="T59" s="50">
        <v>113</v>
      </c>
      <c r="U59" s="89">
        <f t="shared" si="0"/>
        <v>4.287369640787949E-2</v>
      </c>
      <c r="V59" s="89">
        <f t="shared" si="1"/>
        <v>0.14600231749710313</v>
      </c>
      <c r="W59" s="89">
        <f t="shared" si="2"/>
        <v>0.16685979142526072</v>
      </c>
      <c r="X59" s="89">
        <f t="shared" si="3"/>
        <v>0.21089223638470453</v>
      </c>
      <c r="Y59" s="89">
        <f t="shared" si="4"/>
        <v>0.30243337195828507</v>
      </c>
      <c r="Z59">
        <v>152</v>
      </c>
      <c r="AA59" s="50" t="s">
        <v>275</v>
      </c>
      <c r="AB59" s="50" t="s">
        <v>275</v>
      </c>
      <c r="AC59">
        <v>69</v>
      </c>
      <c r="AD59">
        <v>20</v>
      </c>
      <c r="AE59" s="89">
        <f t="shared" si="5"/>
        <v>0.13093858632676708</v>
      </c>
      <c r="AF59">
        <v>0</v>
      </c>
      <c r="AG59">
        <v>1</v>
      </c>
    </row>
    <row r="60" spans="1:33">
      <c r="A60">
        <v>44067</v>
      </c>
      <c r="B60" t="s">
        <v>36</v>
      </c>
      <c r="C60" s="29">
        <v>2012</v>
      </c>
      <c r="D60" s="50">
        <v>163</v>
      </c>
      <c r="E60" s="50">
        <v>49</v>
      </c>
      <c r="F60" s="50">
        <v>51</v>
      </c>
      <c r="G60" s="50">
        <v>63</v>
      </c>
      <c r="H60" s="50">
        <v>63</v>
      </c>
      <c r="I60" s="50">
        <v>50</v>
      </c>
      <c r="J60" s="97">
        <v>0.14699999999999999</v>
      </c>
      <c r="K60" s="97">
        <v>0.129</v>
      </c>
      <c r="L60" s="97">
        <v>0.626</v>
      </c>
      <c r="M60" s="50">
        <v>96</v>
      </c>
      <c r="N60" s="50">
        <v>334</v>
      </c>
      <c r="O60" s="50">
        <v>184</v>
      </c>
      <c r="P60" s="50">
        <v>116</v>
      </c>
      <c r="Q60" s="50">
        <v>35</v>
      </c>
      <c r="R60" s="50">
        <v>12</v>
      </c>
      <c r="S60" s="50">
        <v>7</v>
      </c>
      <c r="T60" s="50">
        <v>56</v>
      </c>
      <c r="U60" s="89">
        <f t="shared" si="0"/>
        <v>0.11428571428571428</v>
      </c>
      <c r="V60" s="89">
        <f t="shared" si="1"/>
        <v>0.39761904761904759</v>
      </c>
      <c r="W60" s="89">
        <f t="shared" si="2"/>
        <v>0.21904761904761905</v>
      </c>
      <c r="X60" s="89">
        <f t="shared" si="3"/>
        <v>0.1380952380952381</v>
      </c>
      <c r="Y60" s="89">
        <f t="shared" si="4"/>
        <v>6.4285714285714279E-2</v>
      </c>
      <c r="Z60">
        <v>68</v>
      </c>
      <c r="AA60" s="50" t="s">
        <v>275</v>
      </c>
      <c r="AB60" s="50" t="s">
        <v>275</v>
      </c>
      <c r="AC60">
        <v>55</v>
      </c>
      <c r="AD60">
        <v>23</v>
      </c>
      <c r="AE60" s="89">
        <f t="shared" si="5"/>
        <v>6.6666666666666666E-2</v>
      </c>
      <c r="AF60">
        <v>0</v>
      </c>
      <c r="AG60">
        <v>1</v>
      </c>
    </row>
    <row r="61" spans="1:33">
      <c r="A61">
        <v>44068</v>
      </c>
      <c r="B61" t="s">
        <v>37</v>
      </c>
      <c r="C61" s="29">
        <v>2012</v>
      </c>
      <c r="D61" s="50">
        <v>148</v>
      </c>
      <c r="E61" s="50">
        <v>50</v>
      </c>
      <c r="F61" s="50">
        <v>46</v>
      </c>
      <c r="G61" s="50">
        <v>52</v>
      </c>
      <c r="H61" s="50">
        <v>54</v>
      </c>
      <c r="I61" s="50">
        <v>41</v>
      </c>
      <c r="J61" s="97">
        <v>0.20899999999999999</v>
      </c>
      <c r="K61" s="97">
        <v>0.10800000000000001</v>
      </c>
      <c r="L61" s="97">
        <v>0.68200000000000005</v>
      </c>
      <c r="M61" s="50">
        <v>46</v>
      </c>
      <c r="N61" s="50">
        <v>145</v>
      </c>
      <c r="O61" s="50">
        <v>131</v>
      </c>
      <c r="P61" s="50">
        <v>95</v>
      </c>
      <c r="Q61" s="50">
        <v>47</v>
      </c>
      <c r="R61" s="50">
        <v>11</v>
      </c>
      <c r="S61" s="50">
        <v>4</v>
      </c>
      <c r="T61" s="50">
        <v>30</v>
      </c>
      <c r="U61" s="89">
        <f t="shared" si="0"/>
        <v>9.0373280943025547E-2</v>
      </c>
      <c r="V61" s="89">
        <f t="shared" si="1"/>
        <v>0.28487229862475444</v>
      </c>
      <c r="W61" s="89">
        <f t="shared" si="2"/>
        <v>0.25736738703339884</v>
      </c>
      <c r="X61" s="89">
        <f t="shared" si="3"/>
        <v>0.18664047151277013</v>
      </c>
      <c r="Y61" s="89">
        <f t="shared" si="4"/>
        <v>0.12180746561886051</v>
      </c>
      <c r="Z61">
        <v>78</v>
      </c>
      <c r="AA61" s="50" t="s">
        <v>275</v>
      </c>
      <c r="AB61" s="50" t="s">
        <v>275</v>
      </c>
      <c r="AC61">
        <v>53</v>
      </c>
      <c r="AD61">
        <v>0</v>
      </c>
      <c r="AE61" s="89">
        <f t="shared" si="5"/>
        <v>5.8939096267190572E-2</v>
      </c>
      <c r="AF61">
        <v>0</v>
      </c>
      <c r="AG61">
        <v>0</v>
      </c>
    </row>
    <row r="62" spans="1:33">
      <c r="A62">
        <v>44069</v>
      </c>
      <c r="B62" t="s">
        <v>206</v>
      </c>
      <c r="C62" s="29">
        <v>2012</v>
      </c>
      <c r="D62" s="50">
        <v>430</v>
      </c>
      <c r="E62" s="50">
        <v>141</v>
      </c>
      <c r="F62" s="50">
        <v>137</v>
      </c>
      <c r="G62" s="50">
        <v>152</v>
      </c>
      <c r="H62" s="50">
        <v>126</v>
      </c>
      <c r="I62" s="50">
        <v>159</v>
      </c>
      <c r="J62" s="97">
        <v>0.12300000000000001</v>
      </c>
      <c r="K62" s="97">
        <v>0.105</v>
      </c>
      <c r="L62" s="97">
        <v>0.73299999999999998</v>
      </c>
      <c r="M62" s="50">
        <v>235</v>
      </c>
      <c r="N62" s="50">
        <v>759</v>
      </c>
      <c r="O62" s="50">
        <v>447</v>
      </c>
      <c r="P62" s="50">
        <v>282</v>
      </c>
      <c r="Q62" s="50">
        <v>178</v>
      </c>
      <c r="R62" s="50">
        <v>79</v>
      </c>
      <c r="S62" s="50">
        <v>76</v>
      </c>
      <c r="T62" s="50">
        <v>365</v>
      </c>
      <c r="U62" s="89">
        <f t="shared" si="0"/>
        <v>9.7067327550598922E-2</v>
      </c>
      <c r="V62" s="89">
        <f t="shared" si="1"/>
        <v>0.31350681536555142</v>
      </c>
      <c r="W62" s="89">
        <f t="shared" si="2"/>
        <v>0.18463444857496902</v>
      </c>
      <c r="X62" s="89">
        <f t="shared" si="3"/>
        <v>0.11648079306071871</v>
      </c>
      <c r="Y62" s="89">
        <f t="shared" si="4"/>
        <v>0.13754646840148699</v>
      </c>
      <c r="Z62">
        <v>197</v>
      </c>
      <c r="AA62" s="50" t="s">
        <v>275</v>
      </c>
      <c r="AB62" s="50" t="s">
        <v>275</v>
      </c>
      <c r="AC62">
        <v>133</v>
      </c>
      <c r="AD62">
        <v>70</v>
      </c>
      <c r="AE62" s="89">
        <f t="shared" si="5"/>
        <v>0.15076414704667493</v>
      </c>
      <c r="AF62">
        <v>1</v>
      </c>
      <c r="AG62">
        <v>2</v>
      </c>
    </row>
    <row r="63" spans="1:33">
      <c r="A63">
        <v>44070</v>
      </c>
      <c r="B63" t="s">
        <v>207</v>
      </c>
      <c r="C63" s="29">
        <v>2012</v>
      </c>
      <c r="D63" s="50">
        <v>156</v>
      </c>
      <c r="E63" s="50">
        <v>50</v>
      </c>
      <c r="F63" s="50">
        <v>43</v>
      </c>
      <c r="G63" s="50">
        <v>63</v>
      </c>
      <c r="H63" s="50">
        <v>56</v>
      </c>
      <c r="I63" s="50">
        <v>54</v>
      </c>
      <c r="J63" s="97">
        <v>0.109</v>
      </c>
      <c r="K63" s="97">
        <v>0.20499999999999999</v>
      </c>
      <c r="L63" s="97">
        <v>0.78799999999999992</v>
      </c>
      <c r="M63" s="50">
        <v>39</v>
      </c>
      <c r="N63" s="50">
        <v>93</v>
      </c>
      <c r="O63" s="50">
        <v>113</v>
      </c>
      <c r="P63" s="50">
        <v>129</v>
      </c>
      <c r="Q63" s="50">
        <v>93</v>
      </c>
      <c r="R63" s="50">
        <v>42</v>
      </c>
      <c r="S63" s="50">
        <v>24</v>
      </c>
      <c r="T63" s="50">
        <v>99</v>
      </c>
      <c r="U63" s="89">
        <f t="shared" si="0"/>
        <v>6.1708860759493674E-2</v>
      </c>
      <c r="V63" s="89">
        <f t="shared" si="1"/>
        <v>0.14715189873417722</v>
      </c>
      <c r="W63" s="89">
        <f t="shared" si="2"/>
        <v>0.17879746835443039</v>
      </c>
      <c r="X63" s="89">
        <f t="shared" si="3"/>
        <v>0.20411392405063292</v>
      </c>
      <c r="Y63" s="89">
        <f t="shared" si="4"/>
        <v>0.25158227848101267</v>
      </c>
      <c r="Z63">
        <v>102</v>
      </c>
      <c r="AA63" s="50" t="s">
        <v>275</v>
      </c>
      <c r="AB63" s="50" t="s">
        <v>275</v>
      </c>
      <c r="AC63">
        <v>76</v>
      </c>
      <c r="AD63">
        <v>18</v>
      </c>
      <c r="AE63" s="89">
        <f t="shared" si="5"/>
        <v>0.15664556962025317</v>
      </c>
      <c r="AF63">
        <v>0</v>
      </c>
      <c r="AG63">
        <v>1</v>
      </c>
    </row>
    <row r="64" spans="1:33">
      <c r="A64">
        <v>44071</v>
      </c>
      <c r="B64" t="s">
        <v>92</v>
      </c>
      <c r="C64" s="29">
        <v>2012</v>
      </c>
      <c r="D64" s="50">
        <v>127</v>
      </c>
      <c r="E64" s="50">
        <v>30</v>
      </c>
      <c r="F64" s="50">
        <v>44</v>
      </c>
      <c r="G64" s="50">
        <v>53</v>
      </c>
      <c r="H64" s="50">
        <v>46</v>
      </c>
      <c r="I64" s="50">
        <v>64</v>
      </c>
      <c r="J64" s="97">
        <v>0.126</v>
      </c>
      <c r="K64" s="97">
        <v>0.26800000000000002</v>
      </c>
      <c r="L64" s="97">
        <v>0.75599999999999989</v>
      </c>
      <c r="M64" s="50">
        <v>67</v>
      </c>
      <c r="N64" s="50">
        <v>134</v>
      </c>
      <c r="O64" s="50">
        <v>97</v>
      </c>
      <c r="P64" s="50">
        <v>126</v>
      </c>
      <c r="Q64" s="50">
        <v>79</v>
      </c>
      <c r="R64" s="50">
        <v>48</v>
      </c>
      <c r="S64" s="50">
        <v>45</v>
      </c>
      <c r="T64" s="50">
        <v>183</v>
      </c>
      <c r="U64" s="89">
        <f t="shared" si="0"/>
        <v>8.6007702182284984E-2</v>
      </c>
      <c r="V64" s="89">
        <f t="shared" si="1"/>
        <v>0.17201540436456997</v>
      </c>
      <c r="W64" s="89">
        <f t="shared" si="2"/>
        <v>0.1245186136071887</v>
      </c>
      <c r="X64" s="89">
        <f t="shared" si="3"/>
        <v>0.16174582798459564</v>
      </c>
      <c r="Y64" s="89">
        <f t="shared" si="4"/>
        <v>0.220795892169448</v>
      </c>
      <c r="Z64">
        <v>67</v>
      </c>
      <c r="AA64" s="50" t="s">
        <v>275</v>
      </c>
      <c r="AB64" s="50" t="s">
        <v>275</v>
      </c>
      <c r="AC64">
        <v>58</v>
      </c>
      <c r="AD64">
        <v>20</v>
      </c>
      <c r="AE64" s="89">
        <f t="shared" si="5"/>
        <v>0.23491655969191272</v>
      </c>
      <c r="AF64">
        <v>0</v>
      </c>
      <c r="AG64">
        <v>1</v>
      </c>
    </row>
    <row r="65" spans="1:33">
      <c r="A65">
        <v>44072</v>
      </c>
      <c r="B65" t="s">
        <v>93</v>
      </c>
      <c r="C65" s="29">
        <v>2012</v>
      </c>
      <c r="D65" s="50">
        <v>299</v>
      </c>
      <c r="E65" s="50">
        <v>97</v>
      </c>
      <c r="F65" s="50">
        <v>93</v>
      </c>
      <c r="G65" s="50">
        <v>109</v>
      </c>
      <c r="H65" s="50">
        <v>91</v>
      </c>
      <c r="I65" s="50">
        <v>97</v>
      </c>
      <c r="J65" s="97">
        <v>0.157</v>
      </c>
      <c r="K65" s="97">
        <v>0.14000000000000001</v>
      </c>
      <c r="L65" s="97">
        <v>0.72900000000000009</v>
      </c>
      <c r="M65" s="50">
        <v>54</v>
      </c>
      <c r="N65" s="50">
        <v>243</v>
      </c>
      <c r="O65" s="50">
        <v>270</v>
      </c>
      <c r="P65" s="50">
        <v>191</v>
      </c>
      <c r="Q65" s="50">
        <v>114</v>
      </c>
      <c r="R65" s="50">
        <v>33</v>
      </c>
      <c r="S65" s="50">
        <v>9</v>
      </c>
      <c r="T65" s="50">
        <v>91</v>
      </c>
      <c r="U65" s="89">
        <f t="shared" si="0"/>
        <v>5.3731343283582089E-2</v>
      </c>
      <c r="V65" s="89">
        <f t="shared" si="1"/>
        <v>0.2417910447761194</v>
      </c>
      <c r="W65" s="89">
        <f t="shared" si="2"/>
        <v>0.26865671641791045</v>
      </c>
      <c r="X65" s="89">
        <f t="shared" si="3"/>
        <v>0.1900497512437811</v>
      </c>
      <c r="Y65" s="89">
        <f t="shared" si="4"/>
        <v>0.15522388059701492</v>
      </c>
      <c r="Z65">
        <v>150</v>
      </c>
      <c r="AA65" s="50" t="s">
        <v>275</v>
      </c>
      <c r="AB65" s="50" t="s">
        <v>275</v>
      </c>
      <c r="AC65">
        <v>85</v>
      </c>
      <c r="AD65">
        <v>20</v>
      </c>
      <c r="AE65" s="89">
        <f t="shared" si="5"/>
        <v>9.0547263681592036E-2</v>
      </c>
      <c r="AF65">
        <v>0</v>
      </c>
      <c r="AG65">
        <v>1</v>
      </c>
    </row>
    <row r="66" spans="1:33">
      <c r="A66">
        <v>44073</v>
      </c>
      <c r="B66" t="s">
        <v>208</v>
      </c>
      <c r="C66" s="29">
        <v>2012</v>
      </c>
      <c r="D66" s="50">
        <v>281</v>
      </c>
      <c r="E66" s="50">
        <v>90</v>
      </c>
      <c r="F66" s="50">
        <v>103</v>
      </c>
      <c r="G66" s="50">
        <v>88</v>
      </c>
      <c r="H66" s="50">
        <v>75</v>
      </c>
      <c r="I66" s="50">
        <v>83</v>
      </c>
      <c r="J66" s="97">
        <v>0.11</v>
      </c>
      <c r="K66" s="97">
        <v>0.22399999999999998</v>
      </c>
      <c r="L66" s="97">
        <v>0.77599999999999991</v>
      </c>
      <c r="M66" s="50">
        <v>37</v>
      </c>
      <c r="N66" s="50">
        <v>150</v>
      </c>
      <c r="O66" s="50">
        <v>206</v>
      </c>
      <c r="P66" s="50">
        <v>181</v>
      </c>
      <c r="Q66" s="50">
        <v>152</v>
      </c>
      <c r="R66" s="50">
        <v>56</v>
      </c>
      <c r="S66" s="50">
        <v>37</v>
      </c>
      <c r="T66" s="50">
        <v>104</v>
      </c>
      <c r="U66" s="89">
        <f t="shared" si="0"/>
        <v>4.008667388949079E-2</v>
      </c>
      <c r="V66" s="89">
        <f t="shared" si="1"/>
        <v>0.16251354279523295</v>
      </c>
      <c r="W66" s="89">
        <f t="shared" si="2"/>
        <v>0.22318526543878656</v>
      </c>
      <c r="X66" s="89">
        <f t="shared" si="3"/>
        <v>0.19609967497291442</v>
      </c>
      <c r="Y66" s="89">
        <f t="shared" si="4"/>
        <v>0.26543878656554715</v>
      </c>
      <c r="Z66">
        <v>175</v>
      </c>
      <c r="AA66" s="50" t="s">
        <v>275</v>
      </c>
      <c r="AB66" s="50" t="s">
        <v>275</v>
      </c>
      <c r="AC66">
        <v>104</v>
      </c>
      <c r="AD66">
        <v>20</v>
      </c>
      <c r="AE66" s="89">
        <f t="shared" si="5"/>
        <v>0.11267605633802817</v>
      </c>
      <c r="AF66">
        <v>0</v>
      </c>
      <c r="AG66">
        <v>1</v>
      </c>
    </row>
    <row r="67" spans="1:33">
      <c r="A67">
        <v>44074</v>
      </c>
      <c r="B67" t="s">
        <v>94</v>
      </c>
      <c r="C67" s="29">
        <v>2012</v>
      </c>
      <c r="D67" s="50">
        <v>155</v>
      </c>
      <c r="E67" s="50">
        <v>49</v>
      </c>
      <c r="F67" s="50">
        <v>56</v>
      </c>
      <c r="G67" s="50">
        <v>50</v>
      </c>
      <c r="H67" s="50">
        <v>45</v>
      </c>
      <c r="I67" s="50">
        <v>64</v>
      </c>
      <c r="J67" s="97">
        <v>8.4000000000000005E-2</v>
      </c>
      <c r="K67" s="97">
        <v>0.17399999999999999</v>
      </c>
      <c r="L67" s="97">
        <v>0.83200000000000007</v>
      </c>
      <c r="M67" s="50">
        <v>69</v>
      </c>
      <c r="N67" s="50">
        <v>159</v>
      </c>
      <c r="O67" s="50">
        <v>127</v>
      </c>
      <c r="P67" s="50">
        <v>79</v>
      </c>
      <c r="Q67" s="50">
        <v>55</v>
      </c>
      <c r="R67" s="50">
        <v>35</v>
      </c>
      <c r="S67" s="50">
        <v>25</v>
      </c>
      <c r="T67" s="50">
        <v>77</v>
      </c>
      <c r="U67" s="89">
        <f t="shared" ref="U67:U130" si="6">M67/SUM($M67:$T67)</f>
        <v>0.11022364217252396</v>
      </c>
      <c r="V67" s="89">
        <f t="shared" ref="V67:V130" si="7">N67/SUM(M67:T67)</f>
        <v>0.2539936102236422</v>
      </c>
      <c r="W67" s="89">
        <f t="shared" ref="W67:W130" si="8">O67/SUM(M67:T67)</f>
        <v>0.20287539936102236</v>
      </c>
      <c r="X67" s="89">
        <f t="shared" ref="X67:X130" si="9">P67/SUM(M67:T67)</f>
        <v>0.12619808306709265</v>
      </c>
      <c r="Y67" s="89">
        <f t="shared" ref="Y67:Y130" si="10">SUM(Q67:S67)/SUM(M67:T67)</f>
        <v>0.18370607028753994</v>
      </c>
      <c r="Z67">
        <v>70</v>
      </c>
      <c r="AA67" s="50" t="s">
        <v>275</v>
      </c>
      <c r="AB67" s="50" t="s">
        <v>275</v>
      </c>
      <c r="AC67">
        <v>39</v>
      </c>
      <c r="AD67">
        <v>20</v>
      </c>
      <c r="AE67" s="89">
        <f t="shared" ref="AE67:AE130" si="11">T67/SUM(M67:T67)</f>
        <v>0.12300319488817892</v>
      </c>
      <c r="AF67">
        <v>0</v>
      </c>
      <c r="AG67">
        <v>1</v>
      </c>
    </row>
    <row r="68" spans="1:33">
      <c r="A68">
        <v>44075</v>
      </c>
      <c r="B68" t="s">
        <v>38</v>
      </c>
      <c r="C68" s="29">
        <v>2012</v>
      </c>
      <c r="D68" s="50">
        <v>66</v>
      </c>
      <c r="E68" s="50">
        <v>17</v>
      </c>
      <c r="F68" s="50">
        <v>23</v>
      </c>
      <c r="G68" s="50">
        <v>26</v>
      </c>
      <c r="H68" s="50">
        <v>19</v>
      </c>
      <c r="I68" s="50">
        <v>20</v>
      </c>
      <c r="J68" s="97">
        <v>0.16699999999999998</v>
      </c>
      <c r="K68" s="97">
        <v>0.182</v>
      </c>
      <c r="L68" s="97">
        <v>0.57600000000000007</v>
      </c>
      <c r="M68" s="50">
        <v>20</v>
      </c>
      <c r="N68" s="50">
        <v>101</v>
      </c>
      <c r="O68" s="50">
        <v>66</v>
      </c>
      <c r="P68" s="50">
        <v>46</v>
      </c>
      <c r="Q68" s="50">
        <v>16</v>
      </c>
      <c r="R68" s="50">
        <v>5</v>
      </c>
      <c r="S68" s="50">
        <v>2</v>
      </c>
      <c r="T68" s="50">
        <v>17</v>
      </c>
      <c r="U68" s="89">
        <f t="shared" si="6"/>
        <v>7.3260073260073263E-2</v>
      </c>
      <c r="V68" s="89">
        <f t="shared" si="7"/>
        <v>0.36996336996336998</v>
      </c>
      <c r="W68" s="89">
        <f t="shared" si="8"/>
        <v>0.24175824175824176</v>
      </c>
      <c r="X68" s="89">
        <f t="shared" si="9"/>
        <v>0.16849816849816851</v>
      </c>
      <c r="Y68" s="89">
        <f t="shared" si="10"/>
        <v>8.4249084249084255E-2</v>
      </c>
      <c r="Z68">
        <v>25</v>
      </c>
      <c r="AA68" s="50" t="s">
        <v>275</v>
      </c>
      <c r="AB68" s="50" t="s">
        <v>275</v>
      </c>
      <c r="AC68">
        <v>24</v>
      </c>
      <c r="AD68">
        <v>0</v>
      </c>
      <c r="AE68" s="89">
        <f t="shared" si="11"/>
        <v>6.2271062271062272E-2</v>
      </c>
      <c r="AF68">
        <v>0</v>
      </c>
      <c r="AG68">
        <v>0</v>
      </c>
    </row>
    <row r="69" spans="1:33">
      <c r="A69">
        <v>44076</v>
      </c>
      <c r="B69" t="s">
        <v>39</v>
      </c>
      <c r="C69" s="29">
        <v>2012</v>
      </c>
      <c r="D69" s="50">
        <v>50</v>
      </c>
      <c r="E69" s="50">
        <v>13</v>
      </c>
      <c r="F69" s="50">
        <v>15</v>
      </c>
      <c r="G69" s="50">
        <v>22</v>
      </c>
      <c r="H69" s="50">
        <v>31</v>
      </c>
      <c r="I69" s="50">
        <v>21</v>
      </c>
      <c r="J69" s="97">
        <v>0.16</v>
      </c>
      <c r="K69" s="97">
        <v>0.14000000000000001</v>
      </c>
      <c r="L69" s="97">
        <v>0.76</v>
      </c>
      <c r="M69" s="50">
        <v>18</v>
      </c>
      <c r="N69" s="50">
        <v>37</v>
      </c>
      <c r="O69" s="50">
        <v>59</v>
      </c>
      <c r="P69" s="50">
        <v>33</v>
      </c>
      <c r="Q69" s="50">
        <v>22</v>
      </c>
      <c r="R69" s="50">
        <v>7</v>
      </c>
      <c r="S69" s="50">
        <v>1</v>
      </c>
      <c r="T69" s="50">
        <v>11</v>
      </c>
      <c r="U69" s="89">
        <f t="shared" si="6"/>
        <v>9.5744680851063829E-2</v>
      </c>
      <c r="V69" s="89">
        <f t="shared" si="7"/>
        <v>0.19680851063829788</v>
      </c>
      <c r="W69" s="89">
        <f t="shared" si="8"/>
        <v>0.31382978723404253</v>
      </c>
      <c r="X69" s="89">
        <f t="shared" si="9"/>
        <v>0.17553191489361702</v>
      </c>
      <c r="Y69" s="89">
        <f t="shared" si="10"/>
        <v>0.15957446808510639</v>
      </c>
      <c r="Z69">
        <v>35</v>
      </c>
      <c r="AA69" s="50" t="s">
        <v>275</v>
      </c>
      <c r="AB69" s="50" t="s">
        <v>275</v>
      </c>
      <c r="AC69">
        <v>22</v>
      </c>
      <c r="AD69">
        <v>0</v>
      </c>
      <c r="AE69" s="89">
        <f t="shared" si="11"/>
        <v>5.8510638297872342E-2</v>
      </c>
      <c r="AF69">
        <v>0</v>
      </c>
      <c r="AG69">
        <v>0</v>
      </c>
    </row>
    <row r="70" spans="1:33">
      <c r="A70">
        <v>44077</v>
      </c>
      <c r="B70" t="s">
        <v>40</v>
      </c>
      <c r="C70" s="29">
        <v>2012</v>
      </c>
      <c r="D70" s="50">
        <v>136</v>
      </c>
      <c r="E70" s="50">
        <v>50</v>
      </c>
      <c r="F70" s="50">
        <v>42</v>
      </c>
      <c r="G70" s="50">
        <v>44</v>
      </c>
      <c r="H70" s="50">
        <v>46</v>
      </c>
      <c r="I70" s="50">
        <v>38</v>
      </c>
      <c r="J70" s="97">
        <v>0.14699999999999999</v>
      </c>
      <c r="K70" s="97">
        <v>0.16899999999999998</v>
      </c>
      <c r="L70" s="97">
        <v>0.72099999999999997</v>
      </c>
      <c r="M70" s="50">
        <v>30</v>
      </c>
      <c r="N70" s="50">
        <v>95</v>
      </c>
      <c r="O70" s="50">
        <v>74</v>
      </c>
      <c r="P70" s="50">
        <v>77</v>
      </c>
      <c r="Q70" s="50">
        <v>51</v>
      </c>
      <c r="R70" s="50">
        <v>12</v>
      </c>
      <c r="S70" s="50">
        <v>3</v>
      </c>
      <c r="T70" s="50">
        <v>21</v>
      </c>
      <c r="U70" s="89">
        <f t="shared" si="6"/>
        <v>8.2644628099173556E-2</v>
      </c>
      <c r="V70" s="89">
        <f t="shared" si="7"/>
        <v>0.26170798898071623</v>
      </c>
      <c r="W70" s="89">
        <f t="shared" si="8"/>
        <v>0.20385674931129477</v>
      </c>
      <c r="X70" s="89">
        <f t="shared" si="9"/>
        <v>0.21212121212121213</v>
      </c>
      <c r="Y70" s="89">
        <f t="shared" si="10"/>
        <v>0.18181818181818182</v>
      </c>
      <c r="Z70">
        <v>76</v>
      </c>
      <c r="AA70" s="50" t="s">
        <v>275</v>
      </c>
      <c r="AB70" s="50" t="s">
        <v>275</v>
      </c>
      <c r="AC70">
        <v>36</v>
      </c>
      <c r="AD70">
        <v>0</v>
      </c>
      <c r="AE70" s="89">
        <f t="shared" si="11"/>
        <v>5.7851239669421489E-2</v>
      </c>
      <c r="AF70">
        <v>1</v>
      </c>
      <c r="AG70">
        <v>0</v>
      </c>
    </row>
    <row r="71" spans="1:33">
      <c r="A71">
        <v>44078</v>
      </c>
      <c r="B71" t="s">
        <v>41</v>
      </c>
      <c r="C71" s="29">
        <v>2012</v>
      </c>
      <c r="D71" s="50">
        <v>17</v>
      </c>
      <c r="E71" s="50">
        <v>5</v>
      </c>
      <c r="F71" s="50">
        <v>7</v>
      </c>
      <c r="G71" s="50">
        <v>5</v>
      </c>
      <c r="H71" s="50">
        <v>5</v>
      </c>
      <c r="I71" s="50" t="s">
        <v>275</v>
      </c>
      <c r="J71" s="97">
        <v>5.9000000000000004E-2</v>
      </c>
      <c r="K71" s="97">
        <v>0.17600000000000002</v>
      </c>
      <c r="L71" s="97">
        <v>0.70599999999999996</v>
      </c>
      <c r="M71" s="50">
        <v>4</v>
      </c>
      <c r="N71" s="50">
        <v>18</v>
      </c>
      <c r="O71" s="50">
        <v>15</v>
      </c>
      <c r="P71" s="50">
        <v>8</v>
      </c>
      <c r="Q71" s="50">
        <v>8</v>
      </c>
      <c r="T71" s="50">
        <v>2</v>
      </c>
      <c r="U71" s="89">
        <f t="shared" si="6"/>
        <v>7.2727272727272724E-2</v>
      </c>
      <c r="V71" s="89">
        <f t="shared" si="7"/>
        <v>0.32727272727272727</v>
      </c>
      <c r="W71" s="89">
        <f t="shared" si="8"/>
        <v>0.27272727272727271</v>
      </c>
      <c r="X71" s="89">
        <f t="shared" si="9"/>
        <v>0.14545454545454545</v>
      </c>
      <c r="Y71" s="89">
        <f t="shared" si="10"/>
        <v>0.14545454545454545</v>
      </c>
      <c r="Z71">
        <v>11</v>
      </c>
      <c r="AA71" s="50" t="s">
        <v>275</v>
      </c>
      <c r="AB71" s="50" t="s">
        <v>275</v>
      </c>
      <c r="AC71">
        <v>5</v>
      </c>
      <c r="AD71">
        <v>0</v>
      </c>
      <c r="AE71" s="89">
        <f t="shared" si="11"/>
        <v>3.6363636363636362E-2</v>
      </c>
      <c r="AF71">
        <v>0</v>
      </c>
      <c r="AG71">
        <v>0</v>
      </c>
    </row>
    <row r="72" spans="1:33">
      <c r="A72">
        <v>44079</v>
      </c>
      <c r="B72" t="s">
        <v>110</v>
      </c>
      <c r="C72" s="29">
        <v>2012</v>
      </c>
      <c r="D72" s="50">
        <v>129</v>
      </c>
      <c r="E72" s="50">
        <v>43</v>
      </c>
      <c r="F72" s="50">
        <v>46</v>
      </c>
      <c r="G72" s="50">
        <v>40</v>
      </c>
      <c r="H72" s="50">
        <v>36</v>
      </c>
      <c r="I72" s="50">
        <v>41</v>
      </c>
      <c r="J72" s="97">
        <v>9.3000000000000013E-2</v>
      </c>
      <c r="K72" s="97">
        <v>0.155</v>
      </c>
      <c r="L72" s="97">
        <v>0.84499999999999997</v>
      </c>
      <c r="M72" s="50">
        <v>49</v>
      </c>
      <c r="N72" s="50">
        <v>71</v>
      </c>
      <c r="O72" s="50">
        <v>89</v>
      </c>
      <c r="P72" s="50">
        <v>81</v>
      </c>
      <c r="Q72" s="50">
        <v>65</v>
      </c>
      <c r="R72" s="50">
        <v>21</v>
      </c>
      <c r="S72" s="50">
        <v>17</v>
      </c>
      <c r="T72" s="50">
        <v>61</v>
      </c>
      <c r="U72" s="89">
        <f t="shared" si="6"/>
        <v>0.10792951541850221</v>
      </c>
      <c r="V72" s="89">
        <f t="shared" si="7"/>
        <v>0.15638766519823788</v>
      </c>
      <c r="W72" s="89">
        <f t="shared" si="8"/>
        <v>0.1960352422907489</v>
      </c>
      <c r="X72" s="89">
        <f t="shared" si="9"/>
        <v>0.17841409691629956</v>
      </c>
      <c r="Y72" s="89">
        <f t="shared" si="10"/>
        <v>0.22687224669603523</v>
      </c>
      <c r="Z72">
        <v>86</v>
      </c>
      <c r="AA72" s="50" t="s">
        <v>275</v>
      </c>
      <c r="AB72" s="50" t="s">
        <v>275</v>
      </c>
      <c r="AC72">
        <v>44</v>
      </c>
      <c r="AD72">
        <v>0</v>
      </c>
      <c r="AE72" s="89">
        <f t="shared" si="11"/>
        <v>0.1343612334801762</v>
      </c>
      <c r="AF72">
        <v>0</v>
      </c>
      <c r="AG72">
        <v>0</v>
      </c>
    </row>
    <row r="73" spans="1:33">
      <c r="A73">
        <v>44080</v>
      </c>
      <c r="B73" t="s">
        <v>106</v>
      </c>
      <c r="C73" s="29">
        <v>2012</v>
      </c>
      <c r="D73" s="50">
        <v>29</v>
      </c>
      <c r="E73" s="50">
        <v>10</v>
      </c>
      <c r="F73" s="50">
        <v>11</v>
      </c>
      <c r="G73" s="50">
        <v>8</v>
      </c>
      <c r="H73" s="50">
        <v>15</v>
      </c>
      <c r="I73" s="50">
        <v>5</v>
      </c>
      <c r="J73" s="97">
        <v>0.13800000000000001</v>
      </c>
      <c r="K73" s="97">
        <v>0.20699999999999999</v>
      </c>
      <c r="L73" s="97">
        <v>0.79299999999999993</v>
      </c>
      <c r="M73" s="50">
        <v>7</v>
      </c>
      <c r="N73" s="50">
        <v>19</v>
      </c>
      <c r="O73" s="50">
        <v>25</v>
      </c>
      <c r="P73" s="50">
        <v>24</v>
      </c>
      <c r="Q73" s="50">
        <v>14</v>
      </c>
      <c r="R73" s="50">
        <v>4</v>
      </c>
      <c r="S73" s="50">
        <v>3</v>
      </c>
      <c r="T73" s="50">
        <v>9</v>
      </c>
      <c r="U73" s="89">
        <f t="shared" si="6"/>
        <v>6.6666666666666666E-2</v>
      </c>
      <c r="V73" s="89">
        <f t="shared" si="7"/>
        <v>0.18095238095238095</v>
      </c>
      <c r="W73" s="89">
        <f t="shared" si="8"/>
        <v>0.23809523809523808</v>
      </c>
      <c r="X73" s="89">
        <f t="shared" si="9"/>
        <v>0.22857142857142856</v>
      </c>
      <c r="Y73" s="89">
        <f t="shared" si="10"/>
        <v>0.2</v>
      </c>
      <c r="Z73">
        <v>19</v>
      </c>
      <c r="AA73" s="50" t="s">
        <v>275</v>
      </c>
      <c r="AB73" s="50" t="s">
        <v>275</v>
      </c>
      <c r="AC73">
        <v>14</v>
      </c>
      <c r="AD73">
        <v>0</v>
      </c>
      <c r="AE73" s="89">
        <f t="shared" si="11"/>
        <v>8.5714285714285715E-2</v>
      </c>
      <c r="AF73">
        <v>0</v>
      </c>
      <c r="AG73">
        <v>0</v>
      </c>
    </row>
    <row r="74" spans="1:33">
      <c r="A74">
        <v>44081</v>
      </c>
      <c r="B74" t="s">
        <v>209</v>
      </c>
      <c r="C74" s="29">
        <v>2012</v>
      </c>
      <c r="D74" s="50">
        <v>180</v>
      </c>
      <c r="E74" s="50">
        <v>55</v>
      </c>
      <c r="F74" s="50">
        <v>71</v>
      </c>
      <c r="G74" s="50">
        <v>54</v>
      </c>
      <c r="H74" s="50">
        <v>51</v>
      </c>
      <c r="I74" s="50">
        <v>77</v>
      </c>
      <c r="J74" s="97">
        <v>0.16699999999999998</v>
      </c>
      <c r="K74" s="97">
        <v>0.19399999999999998</v>
      </c>
      <c r="L74" s="97">
        <v>0.68900000000000006</v>
      </c>
      <c r="M74" s="50">
        <v>44</v>
      </c>
      <c r="N74" s="50">
        <v>204</v>
      </c>
      <c r="O74" s="50">
        <v>176</v>
      </c>
      <c r="P74" s="50">
        <v>102</v>
      </c>
      <c r="Q74" s="50">
        <v>59</v>
      </c>
      <c r="R74" s="50">
        <v>24</v>
      </c>
      <c r="S74" s="50">
        <v>16</v>
      </c>
      <c r="T74" s="50">
        <v>46</v>
      </c>
      <c r="U74" s="89">
        <f t="shared" si="6"/>
        <v>6.5573770491803282E-2</v>
      </c>
      <c r="V74" s="89">
        <f t="shared" si="7"/>
        <v>0.30402384500745155</v>
      </c>
      <c r="W74" s="89">
        <f t="shared" si="8"/>
        <v>0.26229508196721313</v>
      </c>
      <c r="X74" s="89">
        <f t="shared" si="9"/>
        <v>0.15201192250372578</v>
      </c>
      <c r="Y74" s="89">
        <f t="shared" si="10"/>
        <v>0.14754098360655737</v>
      </c>
      <c r="Z74">
        <v>90</v>
      </c>
      <c r="AA74" s="50" t="s">
        <v>275</v>
      </c>
      <c r="AB74" s="50" t="s">
        <v>275</v>
      </c>
      <c r="AC74">
        <v>69</v>
      </c>
      <c r="AD74">
        <v>15</v>
      </c>
      <c r="AE74" s="89">
        <f t="shared" si="11"/>
        <v>6.8554396423248884E-2</v>
      </c>
      <c r="AF74">
        <v>0</v>
      </c>
      <c r="AG74">
        <v>1</v>
      </c>
    </row>
    <row r="75" spans="1:33">
      <c r="A75">
        <v>44082</v>
      </c>
      <c r="B75" t="s">
        <v>210</v>
      </c>
      <c r="C75" s="29">
        <v>2012</v>
      </c>
      <c r="D75" s="50">
        <v>214</v>
      </c>
      <c r="E75" s="50">
        <v>67</v>
      </c>
      <c r="F75" s="50">
        <v>74</v>
      </c>
      <c r="G75" s="50">
        <v>73</v>
      </c>
      <c r="H75" s="50">
        <v>81</v>
      </c>
      <c r="I75" s="50">
        <v>86</v>
      </c>
      <c r="J75" s="97">
        <v>0.121</v>
      </c>
      <c r="K75" s="97">
        <v>0.192</v>
      </c>
      <c r="L75" s="97">
        <v>0.79400000000000004</v>
      </c>
      <c r="M75" s="50">
        <v>32</v>
      </c>
      <c r="N75" s="50">
        <v>132</v>
      </c>
      <c r="O75" s="50">
        <v>159</v>
      </c>
      <c r="P75" s="50">
        <v>187</v>
      </c>
      <c r="Q75" s="50">
        <v>125</v>
      </c>
      <c r="R75" s="50">
        <v>48</v>
      </c>
      <c r="S75" s="50">
        <v>19</v>
      </c>
      <c r="T75" s="50">
        <v>90</v>
      </c>
      <c r="U75" s="89">
        <f t="shared" si="6"/>
        <v>4.0404040404040407E-2</v>
      </c>
      <c r="V75" s="89">
        <f t="shared" si="7"/>
        <v>0.16666666666666666</v>
      </c>
      <c r="W75" s="89">
        <f t="shared" si="8"/>
        <v>0.20075757575757575</v>
      </c>
      <c r="X75" s="89">
        <f t="shared" si="9"/>
        <v>0.2361111111111111</v>
      </c>
      <c r="Y75" s="89">
        <f t="shared" si="10"/>
        <v>0.24242424242424243</v>
      </c>
      <c r="Z75">
        <v>131</v>
      </c>
      <c r="AA75" s="50" t="s">
        <v>275</v>
      </c>
      <c r="AB75" s="50" t="s">
        <v>275</v>
      </c>
      <c r="AC75">
        <v>89</v>
      </c>
      <c r="AD75">
        <v>25</v>
      </c>
      <c r="AE75" s="89">
        <f t="shared" si="11"/>
        <v>0.11363636363636363</v>
      </c>
      <c r="AF75">
        <v>1</v>
      </c>
      <c r="AG75">
        <v>1</v>
      </c>
    </row>
    <row r="76" spans="1:33">
      <c r="A76">
        <v>44083</v>
      </c>
      <c r="B76" t="s">
        <v>211</v>
      </c>
      <c r="C76" s="29">
        <v>2012</v>
      </c>
      <c r="D76" s="50">
        <v>107</v>
      </c>
      <c r="E76" s="50">
        <v>35</v>
      </c>
      <c r="F76" s="50">
        <v>37</v>
      </c>
      <c r="G76" s="50">
        <v>35</v>
      </c>
      <c r="H76" s="50">
        <v>27</v>
      </c>
      <c r="I76" s="50">
        <v>31</v>
      </c>
      <c r="J76" s="97">
        <v>0.16800000000000001</v>
      </c>
      <c r="K76" s="97">
        <v>0.159</v>
      </c>
      <c r="L76" s="97">
        <v>0.80400000000000005</v>
      </c>
      <c r="M76" s="50">
        <v>27</v>
      </c>
      <c r="N76" s="50">
        <v>75</v>
      </c>
      <c r="O76" s="50">
        <v>96</v>
      </c>
      <c r="P76" s="50">
        <v>84</v>
      </c>
      <c r="Q76" s="50">
        <v>51</v>
      </c>
      <c r="R76" s="50">
        <v>16</v>
      </c>
      <c r="S76" s="50">
        <v>3</v>
      </c>
      <c r="T76" s="50">
        <v>33</v>
      </c>
      <c r="U76" s="89">
        <f t="shared" si="6"/>
        <v>7.0129870129870125E-2</v>
      </c>
      <c r="V76" s="89">
        <f t="shared" si="7"/>
        <v>0.19480519480519481</v>
      </c>
      <c r="W76" s="89">
        <f t="shared" si="8"/>
        <v>0.24935064935064935</v>
      </c>
      <c r="X76" s="89">
        <f t="shared" si="9"/>
        <v>0.21818181818181817</v>
      </c>
      <c r="Y76" s="89">
        <f t="shared" si="10"/>
        <v>0.18181818181818182</v>
      </c>
      <c r="Z76">
        <v>60</v>
      </c>
      <c r="AA76" s="50" t="s">
        <v>275</v>
      </c>
      <c r="AB76" s="50" t="s">
        <v>275</v>
      </c>
      <c r="AC76">
        <v>43</v>
      </c>
      <c r="AD76">
        <v>0</v>
      </c>
      <c r="AE76" s="89">
        <f t="shared" si="11"/>
        <v>8.5714285714285715E-2</v>
      </c>
      <c r="AF76">
        <v>0</v>
      </c>
      <c r="AG76">
        <v>0</v>
      </c>
    </row>
    <row r="77" spans="1:33">
      <c r="A77">
        <v>44084</v>
      </c>
      <c r="B77" t="s">
        <v>111</v>
      </c>
      <c r="C77" s="29">
        <v>2012</v>
      </c>
      <c r="D77" s="50">
        <v>357</v>
      </c>
      <c r="E77" s="50">
        <v>101</v>
      </c>
      <c r="F77" s="50">
        <v>130</v>
      </c>
      <c r="G77" s="50">
        <v>126</v>
      </c>
      <c r="H77" s="50">
        <v>112</v>
      </c>
      <c r="I77" s="50">
        <v>113</v>
      </c>
      <c r="J77" s="97">
        <v>0.11800000000000001</v>
      </c>
      <c r="K77" s="97">
        <v>0.188</v>
      </c>
      <c r="L77" s="97">
        <v>0.79299999999999993</v>
      </c>
      <c r="M77" s="50">
        <v>78</v>
      </c>
      <c r="N77" s="50">
        <v>309</v>
      </c>
      <c r="O77" s="50">
        <v>252</v>
      </c>
      <c r="P77" s="50">
        <v>212</v>
      </c>
      <c r="Q77" s="50">
        <v>169</v>
      </c>
      <c r="R77" s="50">
        <v>74</v>
      </c>
      <c r="S77" s="50">
        <v>46</v>
      </c>
      <c r="T77" s="50">
        <v>148</v>
      </c>
      <c r="U77" s="89">
        <f t="shared" si="6"/>
        <v>6.0559006211180127E-2</v>
      </c>
      <c r="V77" s="89">
        <f t="shared" si="7"/>
        <v>0.23990683229813664</v>
      </c>
      <c r="W77" s="89">
        <f t="shared" si="8"/>
        <v>0.19565217391304349</v>
      </c>
      <c r="X77" s="89">
        <f t="shared" si="9"/>
        <v>0.16459627329192547</v>
      </c>
      <c r="Y77" s="89">
        <f t="shared" si="10"/>
        <v>0.22437888198757763</v>
      </c>
      <c r="Z77">
        <v>205</v>
      </c>
      <c r="AA77" s="50" t="s">
        <v>275</v>
      </c>
      <c r="AB77" s="50" t="s">
        <v>275</v>
      </c>
      <c r="AC77">
        <v>112</v>
      </c>
      <c r="AD77">
        <v>30</v>
      </c>
      <c r="AE77" s="89">
        <f t="shared" si="11"/>
        <v>0.11490683229813664</v>
      </c>
      <c r="AF77">
        <v>1</v>
      </c>
      <c r="AG77">
        <v>1</v>
      </c>
    </row>
    <row r="78" spans="1:33">
      <c r="A78">
        <v>44085</v>
      </c>
      <c r="B78" t="s">
        <v>42</v>
      </c>
      <c r="C78" s="29">
        <v>2012</v>
      </c>
      <c r="D78" s="50">
        <v>41</v>
      </c>
      <c r="E78" s="50">
        <v>11</v>
      </c>
      <c r="F78" s="50">
        <v>14</v>
      </c>
      <c r="G78" s="50">
        <v>16</v>
      </c>
      <c r="H78" s="50">
        <v>15</v>
      </c>
      <c r="I78" s="50">
        <v>10</v>
      </c>
      <c r="J78" s="97">
        <v>9.8000000000000004E-2</v>
      </c>
      <c r="K78" s="97">
        <v>0.26800000000000002</v>
      </c>
      <c r="L78" s="97">
        <v>0.82900000000000007</v>
      </c>
      <c r="M78" s="50">
        <v>9</v>
      </c>
      <c r="N78" s="50">
        <v>24</v>
      </c>
      <c r="O78" s="50">
        <v>39</v>
      </c>
      <c r="P78" s="50">
        <v>42</v>
      </c>
      <c r="Q78" s="50">
        <v>11</v>
      </c>
      <c r="R78" s="50">
        <v>6</v>
      </c>
      <c r="S78" s="50">
        <v>3</v>
      </c>
      <c r="T78" s="50">
        <v>11</v>
      </c>
      <c r="U78" s="89">
        <f t="shared" si="6"/>
        <v>6.2068965517241378E-2</v>
      </c>
      <c r="V78" s="89">
        <f t="shared" si="7"/>
        <v>0.16551724137931034</v>
      </c>
      <c r="W78" s="89">
        <f t="shared" si="8"/>
        <v>0.26896551724137929</v>
      </c>
      <c r="X78" s="89">
        <f t="shared" si="9"/>
        <v>0.28965517241379313</v>
      </c>
      <c r="Y78" s="89">
        <f t="shared" si="10"/>
        <v>0.13793103448275862</v>
      </c>
      <c r="Z78">
        <v>32</v>
      </c>
      <c r="AA78" s="50" t="s">
        <v>275</v>
      </c>
      <c r="AB78" s="50" t="s">
        <v>275</v>
      </c>
      <c r="AC78">
        <v>17</v>
      </c>
      <c r="AD78">
        <v>0</v>
      </c>
      <c r="AE78" s="89">
        <f t="shared" si="11"/>
        <v>7.586206896551724E-2</v>
      </c>
      <c r="AF78">
        <v>0</v>
      </c>
      <c r="AG78">
        <v>0</v>
      </c>
    </row>
    <row r="79" spans="1:33">
      <c r="A79">
        <v>44086</v>
      </c>
      <c r="B79" t="s">
        <v>43</v>
      </c>
      <c r="C79" s="29">
        <v>2012</v>
      </c>
      <c r="D79" s="50">
        <v>41</v>
      </c>
      <c r="E79" s="50">
        <v>15</v>
      </c>
      <c r="F79" s="50">
        <v>10</v>
      </c>
      <c r="G79" s="50">
        <v>16</v>
      </c>
      <c r="H79" s="50">
        <v>13</v>
      </c>
      <c r="I79" s="50">
        <v>13</v>
      </c>
      <c r="J79" s="97">
        <v>4.9000000000000002E-2</v>
      </c>
      <c r="K79" s="97">
        <v>0.14599999999999999</v>
      </c>
      <c r="L79" s="97">
        <v>0.63400000000000001</v>
      </c>
      <c r="M79" s="50">
        <v>12</v>
      </c>
      <c r="N79" s="50">
        <v>48</v>
      </c>
      <c r="O79" s="50">
        <v>47</v>
      </c>
      <c r="P79" s="50">
        <v>31</v>
      </c>
      <c r="Q79" s="50">
        <v>8</v>
      </c>
      <c r="R79" s="50">
        <v>2</v>
      </c>
      <c r="S79" s="50">
        <v>2</v>
      </c>
      <c r="T79" s="50">
        <v>9</v>
      </c>
      <c r="U79" s="89">
        <f t="shared" si="6"/>
        <v>7.5471698113207544E-2</v>
      </c>
      <c r="V79" s="89">
        <f t="shared" si="7"/>
        <v>0.30188679245283018</v>
      </c>
      <c r="W79" s="89">
        <f t="shared" si="8"/>
        <v>0.29559748427672955</v>
      </c>
      <c r="X79" s="89">
        <f t="shared" si="9"/>
        <v>0.19496855345911951</v>
      </c>
      <c r="Y79" s="89">
        <f t="shared" si="10"/>
        <v>7.5471698113207544E-2</v>
      </c>
      <c r="Z79">
        <v>18</v>
      </c>
      <c r="AA79" s="50" t="s">
        <v>275</v>
      </c>
      <c r="AB79" s="50" t="s">
        <v>275</v>
      </c>
      <c r="AC79">
        <v>17</v>
      </c>
      <c r="AD79">
        <v>0</v>
      </c>
      <c r="AE79" s="89">
        <f t="shared" si="11"/>
        <v>5.6603773584905662E-2</v>
      </c>
      <c r="AF79">
        <v>0</v>
      </c>
      <c r="AG79">
        <v>0</v>
      </c>
    </row>
    <row r="80" spans="1:33">
      <c r="A80">
        <v>44087</v>
      </c>
      <c r="B80" t="s">
        <v>212</v>
      </c>
      <c r="C80" s="29">
        <v>2012</v>
      </c>
      <c r="D80" s="50">
        <v>219</v>
      </c>
      <c r="E80" s="50">
        <v>61</v>
      </c>
      <c r="F80" s="50">
        <v>78</v>
      </c>
      <c r="G80" s="50">
        <v>80</v>
      </c>
      <c r="H80" s="50">
        <v>83</v>
      </c>
      <c r="I80" s="50">
        <v>85</v>
      </c>
      <c r="J80" s="97">
        <v>0.14199999999999999</v>
      </c>
      <c r="K80" s="97">
        <v>0.183</v>
      </c>
      <c r="L80" s="97">
        <v>0.72099999999999997</v>
      </c>
      <c r="M80" s="50">
        <v>131</v>
      </c>
      <c r="N80" s="50">
        <v>334</v>
      </c>
      <c r="O80" s="50">
        <v>225</v>
      </c>
      <c r="P80" s="50">
        <v>177</v>
      </c>
      <c r="Q80" s="50">
        <v>93</v>
      </c>
      <c r="R80" s="50">
        <v>32</v>
      </c>
      <c r="S80" s="50">
        <v>13</v>
      </c>
      <c r="T80" s="50">
        <v>113</v>
      </c>
      <c r="U80" s="89">
        <f t="shared" si="6"/>
        <v>0.11717352415026834</v>
      </c>
      <c r="V80" s="89">
        <f t="shared" si="7"/>
        <v>0.29874776386404295</v>
      </c>
      <c r="W80" s="89">
        <f t="shared" si="8"/>
        <v>0.20125223613595708</v>
      </c>
      <c r="X80" s="89">
        <f t="shared" si="9"/>
        <v>0.15831842576028624</v>
      </c>
      <c r="Y80" s="89">
        <f t="shared" si="10"/>
        <v>0.12343470483005367</v>
      </c>
      <c r="Z80">
        <v>112</v>
      </c>
      <c r="AA80" s="50" t="s">
        <v>275</v>
      </c>
      <c r="AB80" s="50" t="s">
        <v>275</v>
      </c>
      <c r="AC80">
        <v>97</v>
      </c>
      <c r="AD80">
        <v>45</v>
      </c>
      <c r="AE80" s="89">
        <f t="shared" si="11"/>
        <v>0.10107334525939177</v>
      </c>
      <c r="AF80">
        <v>0</v>
      </c>
      <c r="AG80">
        <v>2</v>
      </c>
    </row>
    <row r="81" spans="1:33">
      <c r="A81">
        <v>44088</v>
      </c>
      <c r="B81" t="s">
        <v>213</v>
      </c>
      <c r="C81" s="29">
        <v>2012</v>
      </c>
      <c r="D81" s="50">
        <v>156</v>
      </c>
      <c r="E81" s="50">
        <v>50</v>
      </c>
      <c r="F81" s="50">
        <v>48</v>
      </c>
      <c r="G81" s="50">
        <v>58</v>
      </c>
      <c r="H81" s="50">
        <v>56</v>
      </c>
      <c r="I81" s="50">
        <v>50</v>
      </c>
      <c r="J81" s="97">
        <v>0.109</v>
      </c>
      <c r="K81" s="97">
        <v>0.28199999999999997</v>
      </c>
      <c r="L81" s="97">
        <v>0.79500000000000004</v>
      </c>
      <c r="M81" s="50">
        <v>19</v>
      </c>
      <c r="N81" s="50">
        <v>52</v>
      </c>
      <c r="O81" s="50">
        <v>88</v>
      </c>
      <c r="P81" s="50">
        <v>108</v>
      </c>
      <c r="Q81" s="50">
        <v>83</v>
      </c>
      <c r="R81" s="50">
        <v>25</v>
      </c>
      <c r="S81" s="50">
        <v>13</v>
      </c>
      <c r="T81" s="50">
        <v>37</v>
      </c>
      <c r="U81" s="89">
        <f t="shared" si="6"/>
        <v>4.4705882352941179E-2</v>
      </c>
      <c r="V81" s="89">
        <f t="shared" si="7"/>
        <v>0.12235294117647059</v>
      </c>
      <c r="W81" s="89">
        <f t="shared" si="8"/>
        <v>0.20705882352941177</v>
      </c>
      <c r="X81" s="89">
        <f t="shared" si="9"/>
        <v>0.2541176470588235</v>
      </c>
      <c r="Y81" s="89">
        <f t="shared" si="10"/>
        <v>0.2847058823529412</v>
      </c>
      <c r="Z81">
        <v>101</v>
      </c>
      <c r="AA81" s="50" t="s">
        <v>275</v>
      </c>
      <c r="AB81" s="50" t="s">
        <v>275</v>
      </c>
      <c r="AC81">
        <v>40</v>
      </c>
      <c r="AD81">
        <v>10</v>
      </c>
      <c r="AE81" s="89">
        <f t="shared" si="11"/>
        <v>8.7058823529411758E-2</v>
      </c>
      <c r="AF81">
        <v>0</v>
      </c>
      <c r="AG81">
        <v>1</v>
      </c>
    </row>
    <row r="82" spans="1:33">
      <c r="A82">
        <v>44089</v>
      </c>
      <c r="B82" t="s">
        <v>119</v>
      </c>
      <c r="C82" s="29">
        <v>2012</v>
      </c>
      <c r="D82" s="50">
        <v>170</v>
      </c>
      <c r="E82" s="50">
        <v>54</v>
      </c>
      <c r="F82" s="50">
        <v>64</v>
      </c>
      <c r="G82" s="50">
        <v>52</v>
      </c>
      <c r="H82" s="50">
        <v>71</v>
      </c>
      <c r="I82" s="50">
        <v>53</v>
      </c>
      <c r="J82" s="97">
        <v>0.1</v>
      </c>
      <c r="K82" s="97">
        <v>0.159</v>
      </c>
      <c r="L82" s="97">
        <v>0.8</v>
      </c>
      <c r="M82" s="50">
        <v>23</v>
      </c>
      <c r="N82" s="50">
        <v>64</v>
      </c>
      <c r="O82" s="50">
        <v>108</v>
      </c>
      <c r="P82" s="50">
        <v>143</v>
      </c>
      <c r="Q82" s="50">
        <v>84</v>
      </c>
      <c r="R82" s="50">
        <v>34</v>
      </c>
      <c r="S82" s="50">
        <v>16</v>
      </c>
      <c r="T82" s="50">
        <v>37</v>
      </c>
      <c r="U82" s="89">
        <f t="shared" si="6"/>
        <v>4.5186640471512773E-2</v>
      </c>
      <c r="V82" s="89">
        <f t="shared" si="7"/>
        <v>0.12573673870333987</v>
      </c>
      <c r="W82" s="89">
        <f t="shared" si="8"/>
        <v>0.21218074656188604</v>
      </c>
      <c r="X82" s="89">
        <f t="shared" si="9"/>
        <v>0.28094302554027506</v>
      </c>
      <c r="Y82" s="89">
        <f t="shared" si="10"/>
        <v>0.26326129666011788</v>
      </c>
      <c r="Z82">
        <v>114</v>
      </c>
      <c r="AA82" s="50" t="s">
        <v>275</v>
      </c>
      <c r="AB82" s="50" t="s">
        <v>275</v>
      </c>
      <c r="AC82">
        <v>70</v>
      </c>
      <c r="AD82">
        <v>0</v>
      </c>
      <c r="AE82" s="89">
        <f t="shared" si="11"/>
        <v>7.269155206286837E-2</v>
      </c>
      <c r="AF82">
        <v>0</v>
      </c>
      <c r="AG82">
        <v>0</v>
      </c>
    </row>
    <row r="83" spans="1:33">
      <c r="A83">
        <v>44090</v>
      </c>
      <c r="B83" t="s">
        <v>102</v>
      </c>
      <c r="C83" s="29">
        <v>2012</v>
      </c>
      <c r="D83" s="50">
        <v>59</v>
      </c>
      <c r="E83" s="50">
        <v>17</v>
      </c>
      <c r="F83" s="50">
        <v>26</v>
      </c>
      <c r="G83" s="50">
        <v>16</v>
      </c>
      <c r="H83" s="50">
        <v>15</v>
      </c>
      <c r="I83" s="50">
        <v>26</v>
      </c>
      <c r="J83" s="97">
        <v>0.13600000000000001</v>
      </c>
      <c r="K83" s="97">
        <v>0.16899999999999998</v>
      </c>
      <c r="L83" s="97">
        <v>0.66099999999999992</v>
      </c>
      <c r="M83" s="50">
        <v>9</v>
      </c>
      <c r="N83" s="50">
        <v>30</v>
      </c>
      <c r="O83" s="50">
        <v>47</v>
      </c>
      <c r="P83" s="50">
        <v>45</v>
      </c>
      <c r="Q83" s="50">
        <v>32</v>
      </c>
      <c r="R83" s="50">
        <v>14</v>
      </c>
      <c r="S83" s="50">
        <v>1</v>
      </c>
      <c r="T83" s="50">
        <v>26</v>
      </c>
      <c r="U83" s="89">
        <f t="shared" si="6"/>
        <v>4.4117647058823532E-2</v>
      </c>
      <c r="V83" s="89">
        <f t="shared" si="7"/>
        <v>0.14705882352941177</v>
      </c>
      <c r="W83" s="89">
        <f t="shared" si="8"/>
        <v>0.23039215686274508</v>
      </c>
      <c r="X83" s="89">
        <f t="shared" si="9"/>
        <v>0.22058823529411764</v>
      </c>
      <c r="Y83" s="89">
        <f t="shared" si="10"/>
        <v>0.23039215686274508</v>
      </c>
      <c r="Z83">
        <v>31</v>
      </c>
      <c r="AA83" s="50" t="s">
        <v>275</v>
      </c>
      <c r="AB83" s="50" t="s">
        <v>275</v>
      </c>
      <c r="AC83">
        <v>27</v>
      </c>
      <c r="AD83">
        <v>0</v>
      </c>
      <c r="AE83" s="89">
        <f t="shared" si="11"/>
        <v>0.12745098039215685</v>
      </c>
      <c r="AF83">
        <v>0</v>
      </c>
      <c r="AG83">
        <v>0</v>
      </c>
    </row>
    <row r="84" spans="1:33">
      <c r="A84">
        <v>44091</v>
      </c>
      <c r="B84" t="s">
        <v>44</v>
      </c>
      <c r="C84" s="29">
        <v>2012</v>
      </c>
      <c r="D84" s="50">
        <v>65</v>
      </c>
      <c r="E84" s="50">
        <v>28</v>
      </c>
      <c r="F84" s="50">
        <v>16</v>
      </c>
      <c r="G84" s="50">
        <v>21</v>
      </c>
      <c r="H84" s="50">
        <v>31</v>
      </c>
      <c r="I84" s="50">
        <v>32</v>
      </c>
      <c r="J84" s="97">
        <v>0.185</v>
      </c>
      <c r="K84" s="97">
        <v>0.16899999999999998</v>
      </c>
      <c r="L84" s="97">
        <v>0.70799999999999996</v>
      </c>
      <c r="M84" s="50">
        <v>15</v>
      </c>
      <c r="N84" s="50">
        <v>63</v>
      </c>
      <c r="O84" s="50">
        <v>60</v>
      </c>
      <c r="P84" s="50">
        <v>39</v>
      </c>
      <c r="Q84" s="50">
        <v>22</v>
      </c>
      <c r="R84" s="50">
        <v>5</v>
      </c>
      <c r="S84" s="50">
        <v>5</v>
      </c>
      <c r="T84" s="50">
        <v>12</v>
      </c>
      <c r="U84" s="89">
        <f t="shared" si="6"/>
        <v>6.7873303167420809E-2</v>
      </c>
      <c r="V84" s="89">
        <f t="shared" si="7"/>
        <v>0.28506787330316741</v>
      </c>
      <c r="W84" s="89">
        <f t="shared" si="8"/>
        <v>0.27149321266968324</v>
      </c>
      <c r="X84" s="89">
        <f t="shared" si="9"/>
        <v>0.17647058823529413</v>
      </c>
      <c r="Y84" s="89">
        <f t="shared" si="10"/>
        <v>0.14479638009049775</v>
      </c>
      <c r="Z84">
        <v>33</v>
      </c>
      <c r="AA84" s="50" t="s">
        <v>275</v>
      </c>
      <c r="AB84" s="50" t="s">
        <v>275</v>
      </c>
      <c r="AC84">
        <v>33</v>
      </c>
      <c r="AD84">
        <v>15</v>
      </c>
      <c r="AE84" s="89">
        <f t="shared" si="11"/>
        <v>5.4298642533936653E-2</v>
      </c>
      <c r="AF84">
        <v>0</v>
      </c>
      <c r="AG84">
        <v>1</v>
      </c>
    </row>
    <row r="85" spans="1:33">
      <c r="A85">
        <v>44092</v>
      </c>
      <c r="B85" t="s">
        <v>45</v>
      </c>
      <c r="C85" s="29">
        <v>2012</v>
      </c>
      <c r="D85" s="50">
        <v>27</v>
      </c>
      <c r="E85" s="50">
        <v>7</v>
      </c>
      <c r="F85" s="50">
        <v>16</v>
      </c>
      <c r="G85" s="50" t="s">
        <v>275</v>
      </c>
      <c r="H85" s="50">
        <v>10</v>
      </c>
      <c r="I85" s="50">
        <v>14</v>
      </c>
      <c r="J85" s="97">
        <v>0.111</v>
      </c>
      <c r="K85" s="97">
        <v>0</v>
      </c>
      <c r="L85" s="97">
        <v>0.77800000000000002</v>
      </c>
      <c r="M85" s="50">
        <v>18</v>
      </c>
      <c r="N85" s="50">
        <v>35</v>
      </c>
      <c r="O85" s="50">
        <v>30</v>
      </c>
      <c r="P85" s="50">
        <v>15</v>
      </c>
      <c r="Q85" s="50">
        <v>8</v>
      </c>
      <c r="R85" s="50">
        <v>1</v>
      </c>
      <c r="T85" s="50">
        <v>7</v>
      </c>
      <c r="U85" s="89">
        <f t="shared" si="6"/>
        <v>0.15789473684210525</v>
      </c>
      <c r="V85" s="89">
        <f t="shared" si="7"/>
        <v>0.30701754385964913</v>
      </c>
      <c r="W85" s="89">
        <f t="shared" si="8"/>
        <v>0.26315789473684209</v>
      </c>
      <c r="X85" s="89">
        <f t="shared" si="9"/>
        <v>0.13157894736842105</v>
      </c>
      <c r="Y85" s="89">
        <f t="shared" si="10"/>
        <v>7.8947368421052627E-2</v>
      </c>
      <c r="Z85">
        <v>14</v>
      </c>
      <c r="AA85" s="50" t="s">
        <v>275</v>
      </c>
      <c r="AB85" s="50" t="s">
        <v>275</v>
      </c>
      <c r="AC85">
        <v>6</v>
      </c>
      <c r="AD85">
        <v>0</v>
      </c>
      <c r="AE85" s="89">
        <f t="shared" si="11"/>
        <v>6.1403508771929821E-2</v>
      </c>
      <c r="AF85">
        <v>0</v>
      </c>
      <c r="AG85">
        <v>0</v>
      </c>
    </row>
    <row r="86" spans="1:33">
      <c r="A86">
        <v>44093</v>
      </c>
      <c r="B86" t="s">
        <v>120</v>
      </c>
      <c r="C86" s="29">
        <v>2012</v>
      </c>
      <c r="D86" s="50">
        <v>58</v>
      </c>
      <c r="E86" s="50">
        <v>23</v>
      </c>
      <c r="F86" s="50">
        <v>17</v>
      </c>
      <c r="G86" s="50">
        <v>18</v>
      </c>
      <c r="H86" s="50">
        <v>24</v>
      </c>
      <c r="I86" s="50">
        <v>12</v>
      </c>
      <c r="J86" s="97">
        <v>0.17199999999999999</v>
      </c>
      <c r="K86" s="97">
        <v>0.20699999999999999</v>
      </c>
      <c r="L86" s="97">
        <v>0.74099999999999999</v>
      </c>
      <c r="M86" s="50">
        <v>7</v>
      </c>
      <c r="N86" s="50">
        <v>39</v>
      </c>
      <c r="O86" s="50">
        <v>45</v>
      </c>
      <c r="P86" s="50">
        <v>30</v>
      </c>
      <c r="Q86" s="50">
        <v>23</v>
      </c>
      <c r="R86" s="50">
        <v>3</v>
      </c>
      <c r="S86" s="50">
        <v>2</v>
      </c>
      <c r="T86" s="50">
        <v>3</v>
      </c>
      <c r="U86" s="89">
        <f t="shared" si="6"/>
        <v>4.6052631578947366E-2</v>
      </c>
      <c r="V86" s="89">
        <f t="shared" si="7"/>
        <v>0.25657894736842107</v>
      </c>
      <c r="W86" s="89">
        <f t="shared" si="8"/>
        <v>0.29605263157894735</v>
      </c>
      <c r="X86" s="89">
        <f t="shared" si="9"/>
        <v>0.19736842105263158</v>
      </c>
      <c r="Y86" s="89">
        <f t="shared" si="10"/>
        <v>0.18421052631578946</v>
      </c>
      <c r="Z86">
        <v>40</v>
      </c>
      <c r="AA86" s="50" t="s">
        <v>275</v>
      </c>
      <c r="AB86" s="50" t="s">
        <v>275</v>
      </c>
      <c r="AC86">
        <v>16</v>
      </c>
      <c r="AD86">
        <v>0</v>
      </c>
      <c r="AE86" s="89">
        <f t="shared" si="11"/>
        <v>1.9736842105263157E-2</v>
      </c>
      <c r="AF86">
        <v>0</v>
      </c>
      <c r="AG86">
        <v>0</v>
      </c>
    </row>
    <row r="87" spans="1:33">
      <c r="A87">
        <v>44094</v>
      </c>
      <c r="B87" t="s">
        <v>121</v>
      </c>
      <c r="C87" s="29">
        <v>2012</v>
      </c>
      <c r="D87" s="50">
        <v>117</v>
      </c>
      <c r="E87" s="50">
        <v>37</v>
      </c>
      <c r="F87" s="50">
        <v>45</v>
      </c>
      <c r="G87" s="50">
        <v>35</v>
      </c>
      <c r="H87" s="50">
        <v>37</v>
      </c>
      <c r="I87" s="50">
        <v>49</v>
      </c>
      <c r="J87" s="97">
        <v>0.10300000000000001</v>
      </c>
      <c r="K87" s="97">
        <v>0.23899999999999999</v>
      </c>
      <c r="L87" s="97">
        <v>0.81200000000000006</v>
      </c>
      <c r="M87" s="50">
        <v>28</v>
      </c>
      <c r="N87" s="50">
        <v>84</v>
      </c>
      <c r="O87" s="50">
        <v>79</v>
      </c>
      <c r="P87" s="50">
        <v>87</v>
      </c>
      <c r="Q87" s="50">
        <v>57</v>
      </c>
      <c r="R87" s="50">
        <v>36</v>
      </c>
      <c r="S87" s="50">
        <v>35</v>
      </c>
      <c r="T87" s="50">
        <v>68</v>
      </c>
      <c r="U87" s="89">
        <f t="shared" si="6"/>
        <v>5.9071729957805907E-2</v>
      </c>
      <c r="V87" s="89">
        <f t="shared" si="7"/>
        <v>0.17721518987341772</v>
      </c>
      <c r="W87" s="89">
        <f t="shared" si="8"/>
        <v>0.16666666666666666</v>
      </c>
      <c r="X87" s="89">
        <f t="shared" si="9"/>
        <v>0.18354430379746836</v>
      </c>
      <c r="Y87" s="89">
        <f t="shared" si="10"/>
        <v>0.27004219409282698</v>
      </c>
      <c r="Z87">
        <v>72</v>
      </c>
      <c r="AA87" s="50" t="s">
        <v>275</v>
      </c>
      <c r="AB87" s="50" t="s">
        <v>275</v>
      </c>
      <c r="AC87">
        <v>45</v>
      </c>
      <c r="AD87">
        <v>0</v>
      </c>
      <c r="AE87" s="89">
        <f t="shared" si="11"/>
        <v>0.14345991561181434</v>
      </c>
      <c r="AF87">
        <v>1</v>
      </c>
      <c r="AG87">
        <v>0</v>
      </c>
    </row>
    <row r="88" spans="1:33">
      <c r="A88">
        <v>44095</v>
      </c>
      <c r="B88" t="s">
        <v>214</v>
      </c>
      <c r="C88" s="29">
        <v>2012</v>
      </c>
      <c r="D88" s="50">
        <v>76</v>
      </c>
      <c r="E88" s="50">
        <v>25</v>
      </c>
      <c r="F88" s="50">
        <v>27</v>
      </c>
      <c r="G88" s="50">
        <v>24</v>
      </c>
      <c r="H88" s="50">
        <v>24</v>
      </c>
      <c r="I88" s="50">
        <v>15</v>
      </c>
      <c r="J88" s="97">
        <v>0.17100000000000001</v>
      </c>
      <c r="K88" s="97">
        <v>9.1999999999999998E-2</v>
      </c>
      <c r="L88" s="97">
        <v>0.59200000000000008</v>
      </c>
      <c r="M88" s="50">
        <v>14</v>
      </c>
      <c r="N88" s="50">
        <v>65</v>
      </c>
      <c r="O88" s="50">
        <v>59</v>
      </c>
      <c r="P88" s="50">
        <v>42</v>
      </c>
      <c r="Q88" s="50">
        <v>24</v>
      </c>
      <c r="R88" s="50">
        <v>3</v>
      </c>
      <c r="S88" s="50">
        <v>1</v>
      </c>
      <c r="T88" s="50">
        <v>11</v>
      </c>
      <c r="U88" s="89">
        <f t="shared" si="6"/>
        <v>6.3926940639269403E-2</v>
      </c>
      <c r="V88" s="89">
        <f t="shared" si="7"/>
        <v>0.29680365296803651</v>
      </c>
      <c r="W88" s="89">
        <f t="shared" si="8"/>
        <v>0.26940639269406391</v>
      </c>
      <c r="X88" s="89">
        <f t="shared" si="9"/>
        <v>0.19178082191780821</v>
      </c>
      <c r="Y88" s="89">
        <f t="shared" si="10"/>
        <v>0.12785388127853881</v>
      </c>
      <c r="Z88">
        <v>33</v>
      </c>
      <c r="AA88" s="50" t="s">
        <v>275</v>
      </c>
      <c r="AB88" s="50" t="s">
        <v>275</v>
      </c>
      <c r="AC88">
        <v>24</v>
      </c>
      <c r="AD88">
        <v>0</v>
      </c>
      <c r="AE88" s="89">
        <f t="shared" si="11"/>
        <v>5.0228310502283102E-2</v>
      </c>
      <c r="AF88">
        <v>0</v>
      </c>
      <c r="AG88">
        <v>0</v>
      </c>
    </row>
    <row r="89" spans="1:33">
      <c r="A89">
        <v>44096</v>
      </c>
      <c r="B89" t="s">
        <v>215</v>
      </c>
      <c r="C89" s="29">
        <v>2012</v>
      </c>
      <c r="D89" s="50">
        <v>206</v>
      </c>
      <c r="E89" s="50">
        <v>60</v>
      </c>
      <c r="F89" s="50">
        <v>66</v>
      </c>
      <c r="G89" s="50">
        <v>80</v>
      </c>
      <c r="H89" s="50">
        <v>72</v>
      </c>
      <c r="I89" s="50">
        <v>92</v>
      </c>
      <c r="J89" s="97">
        <v>0.15</v>
      </c>
      <c r="K89" s="97">
        <v>0.20899999999999999</v>
      </c>
      <c r="L89" s="97">
        <v>0.78200000000000003</v>
      </c>
      <c r="M89" s="50">
        <v>17</v>
      </c>
      <c r="N89" s="50">
        <v>100</v>
      </c>
      <c r="O89" s="50">
        <v>184</v>
      </c>
      <c r="P89" s="50">
        <v>164</v>
      </c>
      <c r="Q89" s="50">
        <v>88</v>
      </c>
      <c r="R89" s="50">
        <v>31</v>
      </c>
      <c r="S89" s="50">
        <v>9</v>
      </c>
      <c r="T89" s="50">
        <v>80</v>
      </c>
      <c r="U89" s="89">
        <f t="shared" si="6"/>
        <v>2.5260029717682021E-2</v>
      </c>
      <c r="V89" s="89">
        <f t="shared" si="7"/>
        <v>0.14858841010401189</v>
      </c>
      <c r="W89" s="89">
        <f t="shared" si="8"/>
        <v>0.27340267459138184</v>
      </c>
      <c r="X89" s="89">
        <f t="shared" si="9"/>
        <v>0.24368499257057949</v>
      </c>
      <c r="Y89" s="89">
        <f t="shared" si="10"/>
        <v>0.19019316493313521</v>
      </c>
      <c r="Z89">
        <v>123</v>
      </c>
      <c r="AA89" s="50" t="s">
        <v>275</v>
      </c>
      <c r="AB89" s="50" t="s">
        <v>275</v>
      </c>
      <c r="AC89">
        <v>102</v>
      </c>
      <c r="AD89">
        <v>25</v>
      </c>
      <c r="AE89" s="89">
        <f t="shared" si="11"/>
        <v>0.1188707280832095</v>
      </c>
      <c r="AF89">
        <v>0</v>
      </c>
      <c r="AG89">
        <v>1</v>
      </c>
    </row>
    <row r="90" spans="1:33">
      <c r="A90">
        <v>44097</v>
      </c>
      <c r="B90" t="s">
        <v>122</v>
      </c>
      <c r="C90" s="29">
        <v>2012</v>
      </c>
      <c r="D90" s="50">
        <v>46</v>
      </c>
      <c r="E90" s="50">
        <v>15</v>
      </c>
      <c r="F90" s="50">
        <v>18</v>
      </c>
      <c r="G90" s="50">
        <v>13</v>
      </c>
      <c r="H90" s="50">
        <v>17</v>
      </c>
      <c r="I90" s="50">
        <v>18</v>
      </c>
      <c r="J90" s="97">
        <v>0.17399999999999999</v>
      </c>
      <c r="K90" s="97">
        <v>0.152</v>
      </c>
      <c r="L90" s="97">
        <v>0.69599999999999995</v>
      </c>
      <c r="M90" s="50">
        <v>27</v>
      </c>
      <c r="N90" s="50">
        <v>61</v>
      </c>
      <c r="O90" s="50">
        <v>49</v>
      </c>
      <c r="P90" s="50">
        <v>31</v>
      </c>
      <c r="Q90" s="50">
        <v>17</v>
      </c>
      <c r="R90" s="50">
        <v>4</v>
      </c>
      <c r="S90" s="50">
        <v>5</v>
      </c>
      <c r="T90" s="50">
        <v>29</v>
      </c>
      <c r="U90" s="89">
        <f t="shared" si="6"/>
        <v>0.1210762331838565</v>
      </c>
      <c r="V90" s="89">
        <f t="shared" si="7"/>
        <v>0.273542600896861</v>
      </c>
      <c r="W90" s="89">
        <f t="shared" si="8"/>
        <v>0.21973094170403587</v>
      </c>
      <c r="X90" s="89">
        <f t="shared" si="9"/>
        <v>0.13901345291479822</v>
      </c>
      <c r="Y90" s="89">
        <f t="shared" si="10"/>
        <v>0.11659192825112108</v>
      </c>
      <c r="Z90">
        <v>25</v>
      </c>
      <c r="AA90" s="50" t="s">
        <v>275</v>
      </c>
      <c r="AB90" s="50" t="s">
        <v>275</v>
      </c>
      <c r="AC90">
        <v>12</v>
      </c>
      <c r="AD90">
        <v>0</v>
      </c>
      <c r="AE90" s="89">
        <f t="shared" si="11"/>
        <v>0.13004484304932734</v>
      </c>
      <c r="AF90">
        <v>0</v>
      </c>
      <c r="AG90">
        <v>0</v>
      </c>
    </row>
    <row r="91" spans="1:33">
      <c r="A91">
        <v>44098</v>
      </c>
      <c r="B91" t="s">
        <v>46</v>
      </c>
      <c r="C91" s="29">
        <v>2012</v>
      </c>
      <c r="D91" s="50">
        <v>211</v>
      </c>
      <c r="E91" s="50">
        <v>75</v>
      </c>
      <c r="F91" s="50">
        <v>60</v>
      </c>
      <c r="G91" s="50">
        <v>76</v>
      </c>
      <c r="H91" s="50">
        <v>77</v>
      </c>
      <c r="I91" s="50">
        <v>71</v>
      </c>
      <c r="J91" s="97">
        <v>0.19899999999999998</v>
      </c>
      <c r="K91" s="97">
        <v>0.17100000000000001</v>
      </c>
      <c r="L91" s="97">
        <v>0.69700000000000006</v>
      </c>
      <c r="M91" s="50">
        <v>63</v>
      </c>
      <c r="N91" s="50">
        <v>160</v>
      </c>
      <c r="O91" s="50">
        <v>197</v>
      </c>
      <c r="P91" s="50">
        <v>160</v>
      </c>
      <c r="Q91" s="50">
        <v>86</v>
      </c>
      <c r="R91" s="50">
        <v>29</v>
      </c>
      <c r="S91" s="50">
        <v>15</v>
      </c>
      <c r="T91" s="50">
        <v>56</v>
      </c>
      <c r="U91" s="89">
        <f t="shared" si="6"/>
        <v>8.2245430809399472E-2</v>
      </c>
      <c r="V91" s="89">
        <f t="shared" si="7"/>
        <v>0.20887728459530025</v>
      </c>
      <c r="W91" s="89">
        <f t="shared" si="8"/>
        <v>0.25718015665796345</v>
      </c>
      <c r="X91" s="89">
        <f t="shared" si="9"/>
        <v>0.20887728459530025</v>
      </c>
      <c r="Y91" s="89">
        <f t="shared" si="10"/>
        <v>0.16971279373368145</v>
      </c>
      <c r="Z91">
        <v>102</v>
      </c>
      <c r="AA91" s="50" t="s">
        <v>275</v>
      </c>
      <c r="AB91" s="50" t="s">
        <v>275</v>
      </c>
      <c r="AC91">
        <v>68</v>
      </c>
      <c r="AD91">
        <v>15</v>
      </c>
      <c r="AE91" s="89">
        <f t="shared" si="11"/>
        <v>7.3107049608355096E-2</v>
      </c>
      <c r="AF91">
        <v>1</v>
      </c>
      <c r="AG91">
        <v>1</v>
      </c>
    </row>
    <row r="92" spans="1:33">
      <c r="A92">
        <v>44099</v>
      </c>
      <c r="B92" t="s">
        <v>47</v>
      </c>
      <c r="C92" s="29">
        <v>2012</v>
      </c>
      <c r="D92" s="50">
        <v>76</v>
      </c>
      <c r="E92" s="50">
        <v>33</v>
      </c>
      <c r="F92" s="50">
        <v>17</v>
      </c>
      <c r="G92" s="50">
        <v>26</v>
      </c>
      <c r="H92" s="50">
        <v>20</v>
      </c>
      <c r="I92" s="50">
        <v>21</v>
      </c>
      <c r="J92" s="97">
        <v>0.13200000000000001</v>
      </c>
      <c r="K92" s="97">
        <v>0.21100000000000002</v>
      </c>
      <c r="L92" s="97">
        <v>0.75</v>
      </c>
      <c r="M92" s="50">
        <v>33</v>
      </c>
      <c r="N92" s="50">
        <v>83</v>
      </c>
      <c r="O92" s="50">
        <v>85</v>
      </c>
      <c r="P92" s="50">
        <v>47</v>
      </c>
      <c r="Q92" s="50">
        <v>20</v>
      </c>
      <c r="R92" s="50">
        <v>2</v>
      </c>
      <c r="S92" s="50">
        <v>3</v>
      </c>
      <c r="T92" s="50">
        <v>25</v>
      </c>
      <c r="U92" s="89">
        <f t="shared" si="6"/>
        <v>0.11073825503355705</v>
      </c>
      <c r="V92" s="89">
        <f t="shared" si="7"/>
        <v>0.27852348993288589</v>
      </c>
      <c r="W92" s="89">
        <f t="shared" si="8"/>
        <v>0.28523489932885904</v>
      </c>
      <c r="X92" s="89">
        <f t="shared" si="9"/>
        <v>0.15771812080536912</v>
      </c>
      <c r="Y92" s="89">
        <f t="shared" si="10"/>
        <v>8.3892617449664433E-2</v>
      </c>
      <c r="Z92">
        <v>38</v>
      </c>
      <c r="AA92" s="50" t="s">
        <v>275</v>
      </c>
      <c r="AB92" s="50" t="s">
        <v>275</v>
      </c>
      <c r="AC92">
        <v>25</v>
      </c>
      <c r="AD92">
        <v>12</v>
      </c>
      <c r="AE92" s="89">
        <f t="shared" si="11"/>
        <v>8.3892617449664433E-2</v>
      </c>
      <c r="AF92">
        <v>0</v>
      </c>
      <c r="AG92">
        <v>1</v>
      </c>
    </row>
    <row r="93" spans="1:33">
      <c r="A93">
        <v>44100</v>
      </c>
      <c r="B93" t="s">
        <v>123</v>
      </c>
      <c r="C93" s="29">
        <v>2012</v>
      </c>
      <c r="D93" s="50">
        <v>109</v>
      </c>
      <c r="E93" s="50">
        <v>30</v>
      </c>
      <c r="F93" s="50">
        <v>30</v>
      </c>
      <c r="G93" s="50">
        <v>49</v>
      </c>
      <c r="H93" s="50">
        <v>28</v>
      </c>
      <c r="I93" s="50">
        <v>32</v>
      </c>
      <c r="J93" s="97">
        <v>0.10099999999999999</v>
      </c>
      <c r="K93" s="97">
        <v>0.20199999999999999</v>
      </c>
      <c r="L93" s="97">
        <v>0.80700000000000005</v>
      </c>
      <c r="M93" s="50">
        <v>14</v>
      </c>
      <c r="N93" s="50">
        <v>43</v>
      </c>
      <c r="O93" s="50">
        <v>57</v>
      </c>
      <c r="P93" s="50">
        <v>65</v>
      </c>
      <c r="Q93" s="50">
        <v>58</v>
      </c>
      <c r="R93" s="50">
        <v>18</v>
      </c>
      <c r="S93" s="50">
        <v>16</v>
      </c>
      <c r="T93" s="50">
        <v>29</v>
      </c>
      <c r="U93" s="89">
        <f t="shared" si="6"/>
        <v>4.6666666666666669E-2</v>
      </c>
      <c r="V93" s="89">
        <f t="shared" si="7"/>
        <v>0.14333333333333334</v>
      </c>
      <c r="W93" s="89">
        <f t="shared" si="8"/>
        <v>0.19</v>
      </c>
      <c r="X93" s="89">
        <f t="shared" si="9"/>
        <v>0.21666666666666667</v>
      </c>
      <c r="Y93" s="89">
        <f t="shared" si="10"/>
        <v>0.30666666666666664</v>
      </c>
      <c r="Z93">
        <v>70</v>
      </c>
      <c r="AA93" s="50" t="s">
        <v>275</v>
      </c>
      <c r="AB93" s="50" t="s">
        <v>275</v>
      </c>
      <c r="AC93">
        <v>27</v>
      </c>
      <c r="AD93">
        <v>13</v>
      </c>
      <c r="AE93" s="89">
        <f t="shared" si="11"/>
        <v>9.6666666666666665E-2</v>
      </c>
      <c r="AF93">
        <v>0</v>
      </c>
      <c r="AG93">
        <v>1</v>
      </c>
    </row>
    <row r="94" spans="1:33">
      <c r="A94">
        <v>44101</v>
      </c>
      <c r="B94" t="s">
        <v>216</v>
      </c>
      <c r="C94" s="29">
        <v>2012</v>
      </c>
      <c r="D94" s="50">
        <v>230</v>
      </c>
      <c r="E94" s="50">
        <v>55</v>
      </c>
      <c r="F94" s="50">
        <v>76</v>
      </c>
      <c r="G94" s="50">
        <v>99</v>
      </c>
      <c r="H94" s="50">
        <v>84</v>
      </c>
      <c r="I94" s="50">
        <v>88</v>
      </c>
      <c r="J94" s="97">
        <v>0.13900000000000001</v>
      </c>
      <c r="K94" s="97">
        <v>0.19600000000000001</v>
      </c>
      <c r="L94" s="97">
        <v>0.72199999999999998</v>
      </c>
      <c r="M94" s="50">
        <v>69</v>
      </c>
      <c r="N94" s="50">
        <v>245</v>
      </c>
      <c r="O94" s="50">
        <v>211</v>
      </c>
      <c r="P94" s="50">
        <v>138</v>
      </c>
      <c r="Q94" s="50">
        <v>95</v>
      </c>
      <c r="R94" s="50">
        <v>42</v>
      </c>
      <c r="S94" s="50">
        <v>36</v>
      </c>
      <c r="T94" s="50">
        <v>128</v>
      </c>
      <c r="U94" s="89">
        <f t="shared" si="6"/>
        <v>7.1576763485477174E-2</v>
      </c>
      <c r="V94" s="89">
        <f t="shared" si="7"/>
        <v>0.25414937759336098</v>
      </c>
      <c r="W94" s="89">
        <f t="shared" si="8"/>
        <v>0.21887966804979253</v>
      </c>
      <c r="X94" s="89">
        <f t="shared" si="9"/>
        <v>0.14315352697095435</v>
      </c>
      <c r="Y94" s="89">
        <f t="shared" si="10"/>
        <v>0.17946058091286307</v>
      </c>
      <c r="Z94">
        <v>142</v>
      </c>
      <c r="AA94" s="50" t="s">
        <v>275</v>
      </c>
      <c r="AB94" s="50" t="s">
        <v>275</v>
      </c>
      <c r="AC94">
        <v>105</v>
      </c>
      <c r="AD94">
        <v>18</v>
      </c>
      <c r="AE94" s="89">
        <f t="shared" si="11"/>
        <v>0.13278008298755187</v>
      </c>
      <c r="AF94">
        <v>1</v>
      </c>
      <c r="AG94">
        <v>1</v>
      </c>
    </row>
    <row r="95" spans="1:33">
      <c r="A95">
        <v>44102</v>
      </c>
      <c r="B95" t="s">
        <v>124</v>
      </c>
      <c r="C95" s="29">
        <v>2012</v>
      </c>
      <c r="D95" s="50">
        <v>103</v>
      </c>
      <c r="E95" s="50">
        <v>37</v>
      </c>
      <c r="F95" s="50">
        <v>28</v>
      </c>
      <c r="G95" s="50">
        <v>38</v>
      </c>
      <c r="H95" s="50">
        <v>52</v>
      </c>
      <c r="I95" s="50">
        <v>40</v>
      </c>
      <c r="J95" s="97">
        <v>8.6999999999999994E-2</v>
      </c>
      <c r="K95" s="97">
        <v>0.252</v>
      </c>
      <c r="L95" s="97">
        <v>0.79599999999999993</v>
      </c>
      <c r="M95" s="50">
        <v>32</v>
      </c>
      <c r="N95" s="50">
        <v>74</v>
      </c>
      <c r="O95" s="50">
        <v>83</v>
      </c>
      <c r="P95" s="50">
        <v>98</v>
      </c>
      <c r="Q95" s="50">
        <v>45</v>
      </c>
      <c r="R95" s="50">
        <v>23</v>
      </c>
      <c r="S95" s="50">
        <v>20</v>
      </c>
      <c r="T95" s="50">
        <v>45</v>
      </c>
      <c r="U95" s="89">
        <f t="shared" si="6"/>
        <v>7.6190476190476197E-2</v>
      </c>
      <c r="V95" s="89">
        <f t="shared" si="7"/>
        <v>0.1761904761904762</v>
      </c>
      <c r="W95" s="89">
        <f t="shared" si="8"/>
        <v>0.19761904761904761</v>
      </c>
      <c r="X95" s="89">
        <f t="shared" si="9"/>
        <v>0.23333333333333334</v>
      </c>
      <c r="Y95" s="89">
        <f t="shared" si="10"/>
        <v>0.20952380952380953</v>
      </c>
      <c r="Z95">
        <v>72</v>
      </c>
      <c r="AA95" s="50" t="s">
        <v>275</v>
      </c>
      <c r="AB95" s="50" t="s">
        <v>275</v>
      </c>
      <c r="AC95">
        <v>44</v>
      </c>
      <c r="AD95">
        <v>12</v>
      </c>
      <c r="AE95" s="89">
        <f t="shared" si="11"/>
        <v>0.10714285714285714</v>
      </c>
      <c r="AF95">
        <v>0</v>
      </c>
      <c r="AG95">
        <v>1</v>
      </c>
    </row>
    <row r="96" spans="1:33">
      <c r="A96">
        <v>44103</v>
      </c>
      <c r="B96" t="s">
        <v>125</v>
      </c>
      <c r="C96" s="29">
        <v>2012</v>
      </c>
      <c r="D96" s="50">
        <v>278</v>
      </c>
      <c r="E96" s="50">
        <v>107</v>
      </c>
      <c r="F96" s="50">
        <v>78</v>
      </c>
      <c r="G96" s="50">
        <v>93</v>
      </c>
      <c r="H96" s="50">
        <v>88</v>
      </c>
      <c r="I96" s="50">
        <v>88</v>
      </c>
      <c r="J96" s="97">
        <v>0.122</v>
      </c>
      <c r="K96" s="97">
        <v>0.151</v>
      </c>
      <c r="L96" s="97">
        <v>0.66500000000000004</v>
      </c>
      <c r="M96" s="50">
        <v>149</v>
      </c>
      <c r="N96" s="50">
        <v>419</v>
      </c>
      <c r="O96" s="50">
        <v>284</v>
      </c>
      <c r="P96" s="50">
        <v>193</v>
      </c>
      <c r="Q96" s="50">
        <v>89</v>
      </c>
      <c r="R96" s="50">
        <v>20</v>
      </c>
      <c r="S96" s="50">
        <v>8</v>
      </c>
      <c r="T96" s="50">
        <v>81</v>
      </c>
      <c r="U96" s="89">
        <f t="shared" si="6"/>
        <v>0.11987127916331457</v>
      </c>
      <c r="V96" s="89">
        <f t="shared" si="7"/>
        <v>0.33708769106999198</v>
      </c>
      <c r="W96" s="89">
        <f t="shared" si="8"/>
        <v>0.22847948511665325</v>
      </c>
      <c r="X96" s="89">
        <f t="shared" si="9"/>
        <v>0.15526950925181013</v>
      </c>
      <c r="Y96" s="89">
        <f t="shared" si="10"/>
        <v>9.4127111826226864E-2</v>
      </c>
      <c r="Z96">
        <v>97</v>
      </c>
      <c r="AA96" s="50" t="s">
        <v>275</v>
      </c>
      <c r="AB96" s="50" t="s">
        <v>275</v>
      </c>
      <c r="AC96">
        <v>71</v>
      </c>
      <c r="AD96">
        <v>32</v>
      </c>
      <c r="AE96" s="89">
        <f t="shared" si="11"/>
        <v>6.5164923572003222E-2</v>
      </c>
      <c r="AF96">
        <v>0</v>
      </c>
      <c r="AG96">
        <v>1</v>
      </c>
    </row>
    <row r="97" spans="1:33">
      <c r="A97">
        <v>44104</v>
      </c>
      <c r="B97" t="s">
        <v>126</v>
      </c>
      <c r="C97" s="29">
        <v>2012</v>
      </c>
      <c r="D97" s="50">
        <v>48</v>
      </c>
      <c r="E97" s="50">
        <v>15</v>
      </c>
      <c r="F97" s="50">
        <v>22</v>
      </c>
      <c r="G97" s="50">
        <v>11</v>
      </c>
      <c r="H97" s="50">
        <v>17</v>
      </c>
      <c r="I97" s="50">
        <v>16</v>
      </c>
      <c r="J97" s="97">
        <v>0.16699999999999998</v>
      </c>
      <c r="K97" s="97">
        <v>0.188</v>
      </c>
      <c r="L97" s="97">
        <v>0.72900000000000009</v>
      </c>
      <c r="M97" s="50">
        <v>8</v>
      </c>
      <c r="N97" s="50">
        <v>21</v>
      </c>
      <c r="O97" s="50">
        <v>32</v>
      </c>
      <c r="P97" s="50">
        <v>33</v>
      </c>
      <c r="Q97" s="50">
        <v>11</v>
      </c>
      <c r="R97" s="50">
        <v>3</v>
      </c>
      <c r="S97" s="50">
        <v>2</v>
      </c>
      <c r="T97" s="50">
        <v>6</v>
      </c>
      <c r="U97" s="89">
        <f t="shared" si="6"/>
        <v>6.8965517241379309E-2</v>
      </c>
      <c r="V97" s="89">
        <f t="shared" si="7"/>
        <v>0.18103448275862069</v>
      </c>
      <c r="W97" s="89">
        <f t="shared" si="8"/>
        <v>0.27586206896551724</v>
      </c>
      <c r="X97" s="89">
        <f t="shared" si="9"/>
        <v>0.28448275862068967</v>
      </c>
      <c r="Y97" s="89">
        <f t="shared" si="10"/>
        <v>0.13793103448275862</v>
      </c>
      <c r="Z97">
        <v>28</v>
      </c>
      <c r="AA97" s="50" t="s">
        <v>275</v>
      </c>
      <c r="AB97" s="50" t="s">
        <v>275</v>
      </c>
      <c r="AC97">
        <v>16</v>
      </c>
      <c r="AD97">
        <v>0</v>
      </c>
      <c r="AE97" s="89">
        <f t="shared" si="11"/>
        <v>5.1724137931034482E-2</v>
      </c>
      <c r="AF97">
        <v>0</v>
      </c>
      <c r="AG97">
        <v>0</v>
      </c>
    </row>
    <row r="98" spans="1:33">
      <c r="A98">
        <v>44105</v>
      </c>
      <c r="B98" t="s">
        <v>48</v>
      </c>
      <c r="C98" s="29">
        <v>2012</v>
      </c>
      <c r="D98" s="50">
        <v>18</v>
      </c>
      <c r="E98" s="50">
        <v>6</v>
      </c>
      <c r="F98" s="50">
        <v>6</v>
      </c>
      <c r="G98" s="50">
        <v>6</v>
      </c>
      <c r="H98" s="50">
        <v>7</v>
      </c>
      <c r="I98" s="50">
        <v>10</v>
      </c>
      <c r="J98" s="97">
        <v>0.27800000000000002</v>
      </c>
      <c r="K98" s="97">
        <v>5.5999999999999994E-2</v>
      </c>
      <c r="L98" s="97">
        <v>0.5</v>
      </c>
      <c r="M98" s="50">
        <v>7</v>
      </c>
      <c r="N98" s="50">
        <v>17</v>
      </c>
      <c r="O98" s="50">
        <v>12</v>
      </c>
      <c r="P98" s="50">
        <v>12</v>
      </c>
      <c r="Q98" s="50">
        <v>3</v>
      </c>
      <c r="R98" s="50">
        <v>3</v>
      </c>
      <c r="S98" s="50">
        <v>1</v>
      </c>
      <c r="T98" s="50">
        <v>3</v>
      </c>
      <c r="U98" s="89">
        <f t="shared" si="6"/>
        <v>0.1206896551724138</v>
      </c>
      <c r="V98" s="89">
        <f t="shared" si="7"/>
        <v>0.29310344827586204</v>
      </c>
      <c r="W98" s="89">
        <f t="shared" si="8"/>
        <v>0.20689655172413793</v>
      </c>
      <c r="X98" s="89">
        <f t="shared" si="9"/>
        <v>0.20689655172413793</v>
      </c>
      <c r="Y98" s="89">
        <f t="shared" si="10"/>
        <v>0.1206896551724138</v>
      </c>
      <c r="Z98" t="s">
        <v>275</v>
      </c>
      <c r="AA98" s="50" t="s">
        <v>275</v>
      </c>
      <c r="AB98" s="50" t="s">
        <v>275</v>
      </c>
      <c r="AC98">
        <v>7</v>
      </c>
      <c r="AD98">
        <v>0</v>
      </c>
      <c r="AE98" s="89">
        <f t="shared" si="11"/>
        <v>5.1724137931034482E-2</v>
      </c>
      <c r="AF98">
        <v>0</v>
      </c>
      <c r="AG98">
        <v>0</v>
      </c>
    </row>
    <row r="99" spans="1:33">
      <c r="A99">
        <v>44106</v>
      </c>
      <c r="B99" t="s">
        <v>117</v>
      </c>
      <c r="C99" s="29">
        <v>2012</v>
      </c>
      <c r="D99" s="50">
        <v>33</v>
      </c>
      <c r="E99" s="50">
        <v>15</v>
      </c>
      <c r="F99" s="50">
        <v>7</v>
      </c>
      <c r="G99" s="50">
        <v>11</v>
      </c>
      <c r="H99" s="50">
        <v>13</v>
      </c>
      <c r="I99" s="50">
        <v>12</v>
      </c>
      <c r="J99" s="97">
        <v>0.182</v>
      </c>
      <c r="K99" s="97">
        <v>0.152</v>
      </c>
      <c r="L99" s="97">
        <v>0.69700000000000006</v>
      </c>
      <c r="M99" s="50">
        <v>20</v>
      </c>
      <c r="N99" s="50">
        <v>53</v>
      </c>
      <c r="O99" s="50">
        <v>35</v>
      </c>
      <c r="P99" s="50">
        <v>27</v>
      </c>
      <c r="Q99" s="50">
        <v>5</v>
      </c>
      <c r="R99" s="50">
        <v>5</v>
      </c>
      <c r="S99" s="50">
        <v>5</v>
      </c>
      <c r="T99" s="50">
        <v>20</v>
      </c>
      <c r="U99" s="89">
        <f t="shared" si="6"/>
        <v>0.11764705882352941</v>
      </c>
      <c r="V99" s="89">
        <f t="shared" si="7"/>
        <v>0.31176470588235294</v>
      </c>
      <c r="W99" s="89">
        <f t="shared" si="8"/>
        <v>0.20588235294117646</v>
      </c>
      <c r="X99" s="89">
        <f t="shared" si="9"/>
        <v>0.1588235294117647</v>
      </c>
      <c r="Y99" s="89">
        <f t="shared" si="10"/>
        <v>8.8235294117647065E-2</v>
      </c>
      <c r="Z99">
        <v>14</v>
      </c>
      <c r="AA99" s="50" t="s">
        <v>275</v>
      </c>
      <c r="AB99" s="50" t="s">
        <v>275</v>
      </c>
      <c r="AC99">
        <v>13</v>
      </c>
      <c r="AD99">
        <v>0</v>
      </c>
      <c r="AE99" s="89">
        <f t="shared" si="11"/>
        <v>0.11764705882352941</v>
      </c>
      <c r="AF99">
        <v>0</v>
      </c>
      <c r="AG99">
        <v>0</v>
      </c>
    </row>
    <row r="100" spans="1:33">
      <c r="A100">
        <v>44107</v>
      </c>
      <c r="B100" t="s">
        <v>127</v>
      </c>
      <c r="C100" s="29">
        <v>2012</v>
      </c>
      <c r="D100" s="50">
        <v>108</v>
      </c>
      <c r="E100" s="50">
        <v>29</v>
      </c>
      <c r="F100" s="50">
        <v>39</v>
      </c>
      <c r="G100" s="50">
        <v>40</v>
      </c>
      <c r="H100" s="50">
        <v>32</v>
      </c>
      <c r="I100" s="50">
        <v>43</v>
      </c>
      <c r="J100" s="97">
        <v>0.16699999999999998</v>
      </c>
      <c r="K100" s="97">
        <v>0.222</v>
      </c>
      <c r="L100" s="97">
        <v>0.74099999999999999</v>
      </c>
      <c r="M100" s="50">
        <v>12</v>
      </c>
      <c r="N100" s="50">
        <v>64</v>
      </c>
      <c r="O100" s="50">
        <v>64</v>
      </c>
      <c r="P100" s="50">
        <v>88</v>
      </c>
      <c r="Q100" s="50">
        <v>47</v>
      </c>
      <c r="R100" s="50">
        <v>9</v>
      </c>
      <c r="S100" s="50">
        <v>9</v>
      </c>
      <c r="T100" s="50">
        <v>31</v>
      </c>
      <c r="U100" s="89">
        <f t="shared" si="6"/>
        <v>3.7037037037037035E-2</v>
      </c>
      <c r="V100" s="89">
        <f t="shared" si="7"/>
        <v>0.19753086419753085</v>
      </c>
      <c r="W100" s="89">
        <f t="shared" si="8"/>
        <v>0.19753086419753085</v>
      </c>
      <c r="X100" s="89">
        <f t="shared" si="9"/>
        <v>0.27160493827160492</v>
      </c>
      <c r="Y100" s="89">
        <f t="shared" si="10"/>
        <v>0.20061728395061729</v>
      </c>
      <c r="Z100">
        <v>61</v>
      </c>
      <c r="AA100" s="50" t="s">
        <v>275</v>
      </c>
      <c r="AB100" s="50" t="s">
        <v>275</v>
      </c>
      <c r="AC100">
        <v>30</v>
      </c>
      <c r="AD100">
        <v>0</v>
      </c>
      <c r="AE100" s="89">
        <f t="shared" si="11"/>
        <v>9.5679012345679007E-2</v>
      </c>
      <c r="AF100">
        <v>0</v>
      </c>
      <c r="AG100">
        <v>0</v>
      </c>
    </row>
    <row r="101" spans="1:33">
      <c r="A101">
        <v>44108</v>
      </c>
      <c r="B101" t="s">
        <v>128</v>
      </c>
      <c r="C101" s="29">
        <v>2012</v>
      </c>
      <c r="D101" s="50">
        <v>143</v>
      </c>
      <c r="E101" s="50">
        <v>46</v>
      </c>
      <c r="F101" s="50">
        <v>45</v>
      </c>
      <c r="G101" s="50">
        <v>52</v>
      </c>
      <c r="H101" s="50">
        <v>43</v>
      </c>
      <c r="I101" s="50">
        <v>41</v>
      </c>
      <c r="J101" s="97">
        <v>9.8000000000000004E-2</v>
      </c>
      <c r="K101" s="97">
        <v>0.18899999999999997</v>
      </c>
      <c r="L101" s="97">
        <v>0.83900000000000008</v>
      </c>
      <c r="M101" s="50">
        <v>21</v>
      </c>
      <c r="N101" s="50">
        <v>48</v>
      </c>
      <c r="O101" s="50">
        <v>81</v>
      </c>
      <c r="P101" s="50">
        <v>112</v>
      </c>
      <c r="Q101" s="50">
        <v>67</v>
      </c>
      <c r="R101" s="50">
        <v>24</v>
      </c>
      <c r="S101" s="50">
        <v>9</v>
      </c>
      <c r="T101" s="50">
        <v>47</v>
      </c>
      <c r="U101" s="89">
        <f t="shared" si="6"/>
        <v>5.1344743276283619E-2</v>
      </c>
      <c r="V101" s="89">
        <f t="shared" si="7"/>
        <v>0.11735941320293398</v>
      </c>
      <c r="W101" s="89">
        <f t="shared" si="8"/>
        <v>0.1980440097799511</v>
      </c>
      <c r="X101" s="89">
        <f t="shared" si="9"/>
        <v>0.27383863080684595</v>
      </c>
      <c r="Y101" s="89">
        <f t="shared" si="10"/>
        <v>0.24449877750611246</v>
      </c>
      <c r="Z101">
        <v>97</v>
      </c>
      <c r="AA101" s="50" t="s">
        <v>275</v>
      </c>
      <c r="AB101" s="50" t="s">
        <v>275</v>
      </c>
      <c r="AC101">
        <v>53</v>
      </c>
      <c r="AD101">
        <v>0</v>
      </c>
      <c r="AE101" s="89">
        <f t="shared" si="11"/>
        <v>0.11491442542787286</v>
      </c>
      <c r="AF101">
        <v>1</v>
      </c>
      <c r="AG101">
        <v>0</v>
      </c>
    </row>
    <row r="102" spans="1:33">
      <c r="A102">
        <v>44109</v>
      </c>
      <c r="B102" t="s">
        <v>129</v>
      </c>
      <c r="C102" s="29">
        <v>2012</v>
      </c>
      <c r="D102" s="50">
        <v>10284</v>
      </c>
      <c r="E102" s="50">
        <v>3486</v>
      </c>
      <c r="F102" s="50">
        <v>3356</v>
      </c>
      <c r="G102" s="50">
        <v>3442</v>
      </c>
      <c r="H102" s="50">
        <v>2905</v>
      </c>
      <c r="I102" s="50">
        <v>2938</v>
      </c>
      <c r="J102" s="97">
        <v>0.09</v>
      </c>
      <c r="K102" s="97">
        <v>9.4E-2</v>
      </c>
      <c r="L102" s="97">
        <v>0.629</v>
      </c>
      <c r="M102" s="50">
        <v>29944</v>
      </c>
      <c r="N102" s="50">
        <v>26132</v>
      </c>
      <c r="O102" s="50">
        <v>7796</v>
      </c>
      <c r="P102" s="50">
        <v>3241</v>
      </c>
      <c r="Q102" s="50">
        <v>2308</v>
      </c>
      <c r="R102" s="50">
        <v>1530</v>
      </c>
      <c r="S102" s="50">
        <v>2036</v>
      </c>
      <c r="T102" s="50">
        <v>4462</v>
      </c>
      <c r="U102" s="89">
        <f t="shared" si="6"/>
        <v>0.38662862012421079</v>
      </c>
      <c r="V102" s="89">
        <f t="shared" si="7"/>
        <v>0.33740913375253395</v>
      </c>
      <c r="W102" s="89">
        <f t="shared" si="8"/>
        <v>0.10065978902245348</v>
      </c>
      <c r="X102" s="89">
        <f t="shared" si="9"/>
        <v>4.1846892793967645E-2</v>
      </c>
      <c r="Y102" s="89">
        <f t="shared" si="10"/>
        <v>7.5843458275768577E-2</v>
      </c>
      <c r="Z102">
        <v>2537</v>
      </c>
      <c r="AA102">
        <v>376</v>
      </c>
      <c r="AB102">
        <v>214</v>
      </c>
      <c r="AC102">
        <v>1681</v>
      </c>
      <c r="AD102">
        <v>2776</v>
      </c>
      <c r="AE102" s="89">
        <f t="shared" si="11"/>
        <v>5.7612106031065605E-2</v>
      </c>
      <c r="AF102">
        <v>7</v>
      </c>
      <c r="AG102">
        <v>72</v>
      </c>
    </row>
    <row r="103" spans="1:33">
      <c r="A103">
        <v>44110</v>
      </c>
      <c r="B103" t="s">
        <v>130</v>
      </c>
      <c r="C103" s="29">
        <v>2012</v>
      </c>
      <c r="D103" s="50">
        <v>359</v>
      </c>
      <c r="E103" s="50">
        <v>108</v>
      </c>
      <c r="F103" s="50">
        <v>116</v>
      </c>
      <c r="G103" s="50">
        <v>135</v>
      </c>
      <c r="H103" s="50">
        <v>96</v>
      </c>
      <c r="I103" s="50">
        <v>123</v>
      </c>
      <c r="J103" s="97">
        <v>8.4000000000000005E-2</v>
      </c>
      <c r="K103" s="97">
        <v>0.24</v>
      </c>
      <c r="L103" s="97">
        <v>0.79900000000000004</v>
      </c>
      <c r="M103" s="50">
        <v>99</v>
      </c>
      <c r="N103" s="50">
        <v>360</v>
      </c>
      <c r="O103" s="50">
        <v>284</v>
      </c>
      <c r="P103" s="50">
        <v>277</v>
      </c>
      <c r="Q103" s="50">
        <v>151</v>
      </c>
      <c r="R103" s="50">
        <v>59</v>
      </c>
      <c r="S103" s="50">
        <v>34</v>
      </c>
      <c r="T103" s="50">
        <v>146</v>
      </c>
      <c r="U103" s="89">
        <f t="shared" si="6"/>
        <v>7.0212765957446813E-2</v>
      </c>
      <c r="V103" s="89">
        <f t="shared" si="7"/>
        <v>0.25531914893617019</v>
      </c>
      <c r="W103" s="89">
        <f t="shared" si="8"/>
        <v>0.20141843971631207</v>
      </c>
      <c r="X103" s="89">
        <f t="shared" si="9"/>
        <v>0.19645390070921986</v>
      </c>
      <c r="Y103" s="89">
        <f t="shared" si="10"/>
        <v>0.17304964539007092</v>
      </c>
      <c r="Z103">
        <v>211</v>
      </c>
      <c r="AA103" s="50" t="s">
        <v>275</v>
      </c>
      <c r="AB103" s="50" t="s">
        <v>275</v>
      </c>
      <c r="AC103">
        <v>132</v>
      </c>
      <c r="AD103">
        <v>30</v>
      </c>
      <c r="AE103" s="89">
        <f t="shared" si="11"/>
        <v>0.10354609929078014</v>
      </c>
      <c r="AF103">
        <v>1</v>
      </c>
      <c r="AG103">
        <v>1</v>
      </c>
    </row>
    <row r="104" spans="1:33">
      <c r="A104">
        <v>44111</v>
      </c>
      <c r="B104" t="s">
        <v>131</v>
      </c>
      <c r="C104" s="29">
        <v>2012</v>
      </c>
      <c r="D104" s="50">
        <v>100</v>
      </c>
      <c r="E104" s="50">
        <v>28</v>
      </c>
      <c r="F104" s="50">
        <v>42</v>
      </c>
      <c r="G104" s="50">
        <v>30</v>
      </c>
      <c r="H104" s="50">
        <v>25</v>
      </c>
      <c r="I104" s="50">
        <v>34</v>
      </c>
      <c r="J104" s="97">
        <v>0.11</v>
      </c>
      <c r="K104" s="97">
        <v>0.18</v>
      </c>
      <c r="L104" s="97">
        <v>0.84</v>
      </c>
      <c r="M104" s="50">
        <v>21</v>
      </c>
      <c r="N104" s="50">
        <v>45</v>
      </c>
      <c r="O104" s="50">
        <v>70</v>
      </c>
      <c r="P104" s="50">
        <v>77</v>
      </c>
      <c r="Q104" s="50">
        <v>36</v>
      </c>
      <c r="R104" s="50">
        <v>7</v>
      </c>
      <c r="S104" s="50">
        <v>3</v>
      </c>
      <c r="T104" s="50">
        <v>25</v>
      </c>
      <c r="U104" s="89">
        <f t="shared" si="6"/>
        <v>7.3943661971830985E-2</v>
      </c>
      <c r="V104" s="89">
        <f t="shared" si="7"/>
        <v>0.15845070422535212</v>
      </c>
      <c r="W104" s="89">
        <f t="shared" si="8"/>
        <v>0.24647887323943662</v>
      </c>
      <c r="X104" s="89">
        <f t="shared" si="9"/>
        <v>0.27112676056338031</v>
      </c>
      <c r="Y104" s="89">
        <f t="shared" si="10"/>
        <v>0.1619718309859155</v>
      </c>
      <c r="Z104">
        <v>61</v>
      </c>
      <c r="AA104" s="50" t="s">
        <v>275</v>
      </c>
      <c r="AB104" s="50" t="s">
        <v>275</v>
      </c>
      <c r="AC104">
        <v>31</v>
      </c>
      <c r="AD104">
        <v>0</v>
      </c>
      <c r="AE104" s="89">
        <f t="shared" si="11"/>
        <v>8.8028169014084501E-2</v>
      </c>
      <c r="AF104">
        <v>0</v>
      </c>
      <c r="AG104">
        <v>0</v>
      </c>
    </row>
    <row r="105" spans="1:33">
      <c r="A105">
        <v>44112</v>
      </c>
      <c r="B105" t="s">
        <v>49</v>
      </c>
      <c r="C105" s="29">
        <v>2012</v>
      </c>
      <c r="D105" s="50">
        <v>22</v>
      </c>
      <c r="E105" s="50">
        <v>7</v>
      </c>
      <c r="F105" s="50">
        <v>7</v>
      </c>
      <c r="G105" s="50">
        <v>8</v>
      </c>
      <c r="H105" s="50">
        <v>8</v>
      </c>
      <c r="I105" s="50">
        <v>10</v>
      </c>
      <c r="J105" s="97">
        <v>0</v>
      </c>
      <c r="K105" s="97">
        <v>0.13600000000000001</v>
      </c>
      <c r="L105" s="97">
        <v>0.81799999999999995</v>
      </c>
      <c r="M105" s="50">
        <v>3</v>
      </c>
      <c r="N105" s="50">
        <v>18</v>
      </c>
      <c r="O105" s="50">
        <v>16</v>
      </c>
      <c r="P105" s="50">
        <v>28</v>
      </c>
      <c r="Q105" s="50">
        <v>13</v>
      </c>
      <c r="R105" s="50">
        <v>1</v>
      </c>
      <c r="T105" s="50">
        <v>8</v>
      </c>
      <c r="U105" s="89">
        <f t="shared" si="6"/>
        <v>3.4482758620689655E-2</v>
      </c>
      <c r="V105" s="89">
        <f t="shared" si="7"/>
        <v>0.20689655172413793</v>
      </c>
      <c r="W105" s="89">
        <f t="shared" si="8"/>
        <v>0.18390804597701149</v>
      </c>
      <c r="X105" s="89">
        <f t="shared" si="9"/>
        <v>0.32183908045977011</v>
      </c>
      <c r="Y105" s="89">
        <f t="shared" si="10"/>
        <v>0.16091954022988506</v>
      </c>
      <c r="Z105">
        <v>13</v>
      </c>
      <c r="AA105" s="50" t="s">
        <v>275</v>
      </c>
      <c r="AB105" s="50" t="s">
        <v>275</v>
      </c>
      <c r="AC105">
        <v>6</v>
      </c>
      <c r="AD105">
        <v>0</v>
      </c>
      <c r="AE105" s="89">
        <f t="shared" si="11"/>
        <v>9.1954022988505746E-2</v>
      </c>
      <c r="AF105">
        <v>0</v>
      </c>
      <c r="AG105">
        <v>0</v>
      </c>
    </row>
    <row r="106" spans="1:33">
      <c r="A106">
        <v>44113</v>
      </c>
      <c r="B106" t="s">
        <v>132</v>
      </c>
      <c r="C106" s="29">
        <v>2012</v>
      </c>
      <c r="D106" s="50">
        <v>153</v>
      </c>
      <c r="E106" s="50">
        <v>44</v>
      </c>
      <c r="F106" s="50">
        <v>57</v>
      </c>
      <c r="G106" s="50">
        <v>52</v>
      </c>
      <c r="H106" s="50">
        <v>46</v>
      </c>
      <c r="I106" s="50">
        <v>62</v>
      </c>
      <c r="J106" s="97">
        <v>0.157</v>
      </c>
      <c r="K106" s="97">
        <v>0.16300000000000001</v>
      </c>
      <c r="L106" s="97">
        <v>0.6409999999999999</v>
      </c>
      <c r="M106" s="50">
        <v>77</v>
      </c>
      <c r="N106" s="50">
        <v>218</v>
      </c>
      <c r="O106" s="50">
        <v>150</v>
      </c>
      <c r="P106" s="50">
        <v>115</v>
      </c>
      <c r="Q106" s="50">
        <v>58</v>
      </c>
      <c r="R106" s="50">
        <v>16</v>
      </c>
      <c r="S106" s="50">
        <v>14</v>
      </c>
      <c r="T106" s="50">
        <v>44</v>
      </c>
      <c r="U106" s="89">
        <f t="shared" si="6"/>
        <v>0.11127167630057803</v>
      </c>
      <c r="V106" s="89">
        <f t="shared" si="7"/>
        <v>0.31502890173410403</v>
      </c>
      <c r="W106" s="89">
        <f t="shared" si="8"/>
        <v>0.21676300578034682</v>
      </c>
      <c r="X106" s="89">
        <f t="shared" si="9"/>
        <v>0.16618497109826588</v>
      </c>
      <c r="Y106" s="89">
        <f t="shared" si="10"/>
        <v>0.12716763005780346</v>
      </c>
      <c r="Z106">
        <v>70</v>
      </c>
      <c r="AA106">
        <v>7</v>
      </c>
      <c r="AB106" s="50" t="s">
        <v>275</v>
      </c>
      <c r="AC106">
        <v>68</v>
      </c>
      <c r="AD106">
        <v>30</v>
      </c>
      <c r="AE106" s="89">
        <f t="shared" si="11"/>
        <v>6.358381502890173E-2</v>
      </c>
      <c r="AF106">
        <v>1</v>
      </c>
      <c r="AG106">
        <v>1</v>
      </c>
    </row>
    <row r="107" spans="1:33">
      <c r="A107">
        <v>44114</v>
      </c>
      <c r="B107" t="s">
        <v>133</v>
      </c>
      <c r="C107" s="29">
        <v>2012</v>
      </c>
      <c r="D107" s="50">
        <v>841</v>
      </c>
      <c r="E107" s="50">
        <v>253</v>
      </c>
      <c r="F107" s="50">
        <v>299</v>
      </c>
      <c r="G107" s="50">
        <v>289</v>
      </c>
      <c r="H107" s="50">
        <v>253</v>
      </c>
      <c r="I107" s="50">
        <v>259</v>
      </c>
      <c r="J107" s="97">
        <v>9.8000000000000004E-2</v>
      </c>
      <c r="K107" s="97">
        <v>0.156</v>
      </c>
      <c r="L107" s="97">
        <v>0.70499999999999996</v>
      </c>
      <c r="M107" s="50">
        <v>636</v>
      </c>
      <c r="N107" s="50">
        <v>1102</v>
      </c>
      <c r="O107" s="50">
        <v>573</v>
      </c>
      <c r="P107" s="50">
        <v>354</v>
      </c>
      <c r="Q107" s="50">
        <v>247</v>
      </c>
      <c r="R107" s="50">
        <v>199</v>
      </c>
      <c r="S107" s="50">
        <v>219</v>
      </c>
      <c r="T107" s="50">
        <v>520</v>
      </c>
      <c r="U107" s="89">
        <f t="shared" si="6"/>
        <v>0.1651948051948052</v>
      </c>
      <c r="V107" s="89">
        <f t="shared" si="7"/>
        <v>0.28623376623376623</v>
      </c>
      <c r="W107" s="89">
        <f t="shared" si="8"/>
        <v>0.14883116883116884</v>
      </c>
      <c r="X107" s="89">
        <f t="shared" si="9"/>
        <v>9.1948051948051945E-2</v>
      </c>
      <c r="Y107" s="89">
        <f t="shared" si="10"/>
        <v>0.17272727272727273</v>
      </c>
      <c r="Z107">
        <v>344</v>
      </c>
      <c r="AA107">
        <v>10</v>
      </c>
      <c r="AB107">
        <v>12</v>
      </c>
      <c r="AC107">
        <v>209</v>
      </c>
      <c r="AD107">
        <v>181</v>
      </c>
      <c r="AE107" s="89">
        <f t="shared" si="11"/>
        <v>0.13506493506493505</v>
      </c>
      <c r="AF107">
        <v>1</v>
      </c>
      <c r="AG107">
        <v>9</v>
      </c>
    </row>
    <row r="108" spans="1:33">
      <c r="A108">
        <v>44115</v>
      </c>
      <c r="B108" t="s">
        <v>134</v>
      </c>
      <c r="C108" s="29">
        <v>2012</v>
      </c>
      <c r="D108" s="50">
        <v>141</v>
      </c>
      <c r="E108" s="50">
        <v>36</v>
      </c>
      <c r="F108" s="50">
        <v>47</v>
      </c>
      <c r="G108" s="50">
        <v>58</v>
      </c>
      <c r="H108" s="50">
        <v>52</v>
      </c>
      <c r="I108" s="50">
        <v>53</v>
      </c>
      <c r="J108" s="97">
        <v>7.8E-2</v>
      </c>
      <c r="K108" s="97">
        <v>0.22699999999999998</v>
      </c>
      <c r="L108" s="97">
        <v>0.77300000000000002</v>
      </c>
      <c r="M108" s="50">
        <v>31</v>
      </c>
      <c r="N108" s="50">
        <v>103</v>
      </c>
      <c r="O108" s="50">
        <v>87</v>
      </c>
      <c r="P108" s="50">
        <v>114</v>
      </c>
      <c r="Q108" s="50">
        <v>71</v>
      </c>
      <c r="R108" s="50">
        <v>34</v>
      </c>
      <c r="S108" s="50">
        <v>23</v>
      </c>
      <c r="T108" s="50">
        <v>68</v>
      </c>
      <c r="U108" s="89">
        <f t="shared" si="6"/>
        <v>5.8380414312617701E-2</v>
      </c>
      <c r="V108" s="89">
        <f t="shared" si="7"/>
        <v>0.19397363465160075</v>
      </c>
      <c r="W108" s="89">
        <f t="shared" si="8"/>
        <v>0.16384180790960451</v>
      </c>
      <c r="X108" s="89">
        <f t="shared" si="9"/>
        <v>0.21468926553672316</v>
      </c>
      <c r="Y108" s="89">
        <f t="shared" si="10"/>
        <v>0.24105461393596986</v>
      </c>
      <c r="Z108">
        <v>83</v>
      </c>
      <c r="AA108" s="50" t="s">
        <v>275</v>
      </c>
      <c r="AB108" s="50" t="s">
        <v>275</v>
      </c>
      <c r="AC108">
        <v>42</v>
      </c>
      <c r="AD108">
        <v>10</v>
      </c>
      <c r="AE108" s="89">
        <f t="shared" si="11"/>
        <v>0.128060263653484</v>
      </c>
      <c r="AF108">
        <v>0</v>
      </c>
      <c r="AG108">
        <v>1</v>
      </c>
    </row>
    <row r="109" spans="1:33">
      <c r="A109">
        <v>44116</v>
      </c>
      <c r="B109" t="s">
        <v>217</v>
      </c>
      <c r="C109" s="29">
        <v>2012</v>
      </c>
      <c r="D109" s="50">
        <v>119</v>
      </c>
      <c r="E109" s="50">
        <v>35</v>
      </c>
      <c r="F109" s="50">
        <v>45</v>
      </c>
      <c r="G109" s="50">
        <v>39</v>
      </c>
      <c r="H109" s="50">
        <v>46</v>
      </c>
      <c r="I109" s="50">
        <v>39</v>
      </c>
      <c r="J109" s="97">
        <v>8.4000000000000005E-2</v>
      </c>
      <c r="K109" s="97">
        <v>0.126</v>
      </c>
      <c r="L109" s="97">
        <v>0.77300000000000002</v>
      </c>
      <c r="M109" s="50">
        <v>95</v>
      </c>
      <c r="N109" s="50">
        <v>283</v>
      </c>
      <c r="O109" s="50">
        <v>113</v>
      </c>
      <c r="P109" s="50">
        <v>88</v>
      </c>
      <c r="Q109" s="50">
        <v>34</v>
      </c>
      <c r="R109" s="50">
        <v>6</v>
      </c>
      <c r="S109" s="50">
        <v>7</v>
      </c>
      <c r="T109" s="50">
        <v>33</v>
      </c>
      <c r="U109" s="89">
        <f t="shared" si="6"/>
        <v>0.1441578148710167</v>
      </c>
      <c r="V109" s="89">
        <f t="shared" si="7"/>
        <v>0.42943854324734448</v>
      </c>
      <c r="W109" s="89">
        <f t="shared" si="8"/>
        <v>0.17147192716236723</v>
      </c>
      <c r="X109" s="89">
        <f t="shared" si="9"/>
        <v>0.13353566009104703</v>
      </c>
      <c r="Y109" s="89">
        <f t="shared" si="10"/>
        <v>7.1320182094081946E-2</v>
      </c>
      <c r="Z109">
        <v>59</v>
      </c>
      <c r="AA109" s="50" t="s">
        <v>275</v>
      </c>
      <c r="AB109" s="50" t="s">
        <v>275</v>
      </c>
      <c r="AC109">
        <v>35</v>
      </c>
      <c r="AD109">
        <v>0</v>
      </c>
      <c r="AE109" s="89">
        <f t="shared" si="11"/>
        <v>5.007587253414264E-2</v>
      </c>
      <c r="AF109">
        <v>0</v>
      </c>
      <c r="AG109">
        <v>0</v>
      </c>
    </row>
    <row r="110" spans="1:33">
      <c r="A110">
        <v>44117</v>
      </c>
      <c r="B110" t="s">
        <v>112</v>
      </c>
      <c r="C110" s="29">
        <v>2012</v>
      </c>
      <c r="D110" s="50">
        <v>138</v>
      </c>
      <c r="E110" s="50">
        <v>34</v>
      </c>
      <c r="F110" s="50">
        <v>43</v>
      </c>
      <c r="G110" s="50">
        <v>61</v>
      </c>
      <c r="H110" s="50">
        <v>42</v>
      </c>
      <c r="I110" s="50">
        <v>54</v>
      </c>
      <c r="J110" s="97">
        <v>9.4E-2</v>
      </c>
      <c r="K110" s="97">
        <v>0.26800000000000002</v>
      </c>
      <c r="L110" s="97">
        <v>0.81900000000000006</v>
      </c>
      <c r="M110" s="50">
        <v>24</v>
      </c>
      <c r="N110" s="50">
        <v>77</v>
      </c>
      <c r="O110" s="50">
        <v>82</v>
      </c>
      <c r="P110" s="50">
        <v>94</v>
      </c>
      <c r="Q110" s="50">
        <v>76</v>
      </c>
      <c r="R110" s="50">
        <v>30</v>
      </c>
      <c r="S110" s="50">
        <v>16</v>
      </c>
      <c r="T110" s="50">
        <v>52</v>
      </c>
      <c r="U110" s="89">
        <f t="shared" si="6"/>
        <v>5.3215077605321508E-2</v>
      </c>
      <c r="V110" s="89">
        <f t="shared" si="7"/>
        <v>0.17073170731707318</v>
      </c>
      <c r="W110" s="89">
        <f t="shared" si="8"/>
        <v>0.18181818181818182</v>
      </c>
      <c r="X110" s="89">
        <f t="shared" si="9"/>
        <v>0.20842572062084258</v>
      </c>
      <c r="Y110" s="89">
        <f t="shared" si="10"/>
        <v>0.270509977827051</v>
      </c>
      <c r="Z110">
        <v>102</v>
      </c>
      <c r="AA110" s="50" t="s">
        <v>275</v>
      </c>
      <c r="AB110" s="50" t="s">
        <v>275</v>
      </c>
      <c r="AC110">
        <v>52</v>
      </c>
      <c r="AD110">
        <v>0</v>
      </c>
      <c r="AE110" s="89">
        <f t="shared" si="11"/>
        <v>0.11529933481152993</v>
      </c>
      <c r="AF110">
        <v>0</v>
      </c>
      <c r="AG110">
        <v>0</v>
      </c>
    </row>
    <row r="111" spans="1:33">
      <c r="A111">
        <v>44118</v>
      </c>
      <c r="B111" t="s">
        <v>50</v>
      </c>
      <c r="C111" s="29">
        <v>2012</v>
      </c>
      <c r="D111" s="50">
        <v>67</v>
      </c>
      <c r="E111" s="50">
        <v>21</v>
      </c>
      <c r="F111" s="50">
        <v>25</v>
      </c>
      <c r="G111" s="50">
        <v>21</v>
      </c>
      <c r="H111" s="50">
        <v>20</v>
      </c>
      <c r="I111" s="50">
        <v>32</v>
      </c>
      <c r="J111" s="97">
        <v>7.4999999999999997E-2</v>
      </c>
      <c r="K111" s="97">
        <v>0.16399999999999998</v>
      </c>
      <c r="L111" s="97">
        <v>0.82099999999999995</v>
      </c>
      <c r="M111" s="50">
        <v>10</v>
      </c>
      <c r="N111" s="50">
        <v>43</v>
      </c>
      <c r="O111" s="50">
        <v>60</v>
      </c>
      <c r="P111" s="50">
        <v>54</v>
      </c>
      <c r="Q111" s="50">
        <v>20</v>
      </c>
      <c r="R111" s="50">
        <v>7</v>
      </c>
      <c r="S111" s="50">
        <v>2</v>
      </c>
      <c r="T111" s="50">
        <v>10</v>
      </c>
      <c r="U111" s="89">
        <f t="shared" si="6"/>
        <v>4.8543689320388349E-2</v>
      </c>
      <c r="V111" s="89">
        <f t="shared" si="7"/>
        <v>0.20873786407766989</v>
      </c>
      <c r="W111" s="89">
        <f t="shared" si="8"/>
        <v>0.29126213592233008</v>
      </c>
      <c r="X111" s="89">
        <f t="shared" si="9"/>
        <v>0.26213592233009708</v>
      </c>
      <c r="Y111" s="89">
        <f t="shared" si="10"/>
        <v>0.14077669902912621</v>
      </c>
      <c r="Z111">
        <v>43</v>
      </c>
      <c r="AA111" s="50" t="s">
        <v>275</v>
      </c>
      <c r="AB111" s="50" t="s">
        <v>275</v>
      </c>
      <c r="AC111">
        <v>32</v>
      </c>
      <c r="AD111">
        <v>0</v>
      </c>
      <c r="AE111" s="89">
        <f t="shared" si="11"/>
        <v>4.8543689320388349E-2</v>
      </c>
      <c r="AF111">
        <v>0</v>
      </c>
      <c r="AG111">
        <v>0</v>
      </c>
    </row>
    <row r="112" spans="1:33">
      <c r="A112">
        <v>44119</v>
      </c>
      <c r="B112" t="s">
        <v>218</v>
      </c>
      <c r="C112" s="29">
        <v>2012</v>
      </c>
      <c r="D112" s="50">
        <v>94</v>
      </c>
      <c r="E112" s="50">
        <v>28</v>
      </c>
      <c r="F112" s="50">
        <v>36</v>
      </c>
      <c r="G112" s="50">
        <v>30</v>
      </c>
      <c r="H112" s="50">
        <v>27</v>
      </c>
      <c r="I112" s="50">
        <v>43</v>
      </c>
      <c r="J112" s="97">
        <v>9.6000000000000002E-2</v>
      </c>
      <c r="K112" s="97">
        <v>0.255</v>
      </c>
      <c r="L112" s="97">
        <v>0.7659999999999999</v>
      </c>
      <c r="M112" s="50">
        <v>19</v>
      </c>
      <c r="N112" s="50">
        <v>57</v>
      </c>
      <c r="O112" s="50">
        <v>62</v>
      </c>
      <c r="P112" s="50">
        <v>81</v>
      </c>
      <c r="Q112" s="50">
        <v>29</v>
      </c>
      <c r="R112" s="50">
        <v>5</v>
      </c>
      <c r="S112" s="50">
        <v>4</v>
      </c>
      <c r="T112" s="50">
        <v>17</v>
      </c>
      <c r="U112" s="89">
        <f t="shared" si="6"/>
        <v>6.9343065693430656E-2</v>
      </c>
      <c r="V112" s="89">
        <f t="shared" si="7"/>
        <v>0.20802919708029197</v>
      </c>
      <c r="W112" s="89">
        <f t="shared" si="8"/>
        <v>0.22627737226277372</v>
      </c>
      <c r="X112" s="89">
        <f t="shared" si="9"/>
        <v>0.29562043795620441</v>
      </c>
      <c r="Y112" s="89">
        <f t="shared" si="10"/>
        <v>0.13868613138686131</v>
      </c>
      <c r="Z112">
        <v>56</v>
      </c>
      <c r="AA112" s="50" t="s">
        <v>275</v>
      </c>
      <c r="AB112" s="50" t="s">
        <v>275</v>
      </c>
      <c r="AC112">
        <v>35</v>
      </c>
      <c r="AD112">
        <v>0</v>
      </c>
      <c r="AE112" s="89">
        <f t="shared" si="11"/>
        <v>6.2043795620437957E-2</v>
      </c>
      <c r="AF112">
        <v>0</v>
      </c>
      <c r="AG112">
        <v>0</v>
      </c>
    </row>
    <row r="113" spans="1:33">
      <c r="A113">
        <v>44120</v>
      </c>
      <c r="B113" t="s">
        <v>113</v>
      </c>
      <c r="C113" s="29">
        <v>2012</v>
      </c>
      <c r="D113" s="50">
        <v>215</v>
      </c>
      <c r="E113" s="50">
        <v>69</v>
      </c>
      <c r="F113" s="50">
        <v>72</v>
      </c>
      <c r="G113" s="50">
        <v>74</v>
      </c>
      <c r="H113" s="50">
        <v>68</v>
      </c>
      <c r="I113" s="50">
        <v>59</v>
      </c>
      <c r="J113" s="97">
        <v>0.13</v>
      </c>
      <c r="K113" s="97">
        <v>0.16699999999999998</v>
      </c>
      <c r="L113" s="97">
        <v>0.79099999999999993</v>
      </c>
      <c r="M113" s="50">
        <v>69</v>
      </c>
      <c r="N113" s="50">
        <v>210</v>
      </c>
      <c r="O113" s="50">
        <v>195</v>
      </c>
      <c r="P113" s="50">
        <v>129</v>
      </c>
      <c r="Q113" s="50">
        <v>79</v>
      </c>
      <c r="R113" s="50">
        <v>35</v>
      </c>
      <c r="S113" s="50">
        <v>16</v>
      </c>
      <c r="T113" s="50">
        <v>90</v>
      </c>
      <c r="U113" s="89">
        <f t="shared" si="6"/>
        <v>8.3839611178614826E-2</v>
      </c>
      <c r="V113" s="89">
        <f t="shared" si="7"/>
        <v>0.25516403402187121</v>
      </c>
      <c r="W113" s="89">
        <f t="shared" si="8"/>
        <v>0.23693803159173754</v>
      </c>
      <c r="X113" s="89">
        <f t="shared" si="9"/>
        <v>0.15674362089914945</v>
      </c>
      <c r="Y113" s="89">
        <f t="shared" si="10"/>
        <v>0.15795868772782504</v>
      </c>
      <c r="Z113">
        <v>103</v>
      </c>
      <c r="AA113" s="50" t="s">
        <v>275</v>
      </c>
      <c r="AB113" s="50" t="s">
        <v>275</v>
      </c>
      <c r="AC113">
        <v>88</v>
      </c>
      <c r="AD113">
        <v>24</v>
      </c>
      <c r="AE113" s="89">
        <f t="shared" si="11"/>
        <v>0.10935601458080195</v>
      </c>
      <c r="AF113">
        <v>0</v>
      </c>
      <c r="AG113">
        <v>1</v>
      </c>
    </row>
    <row r="114" spans="1:33">
      <c r="A114">
        <v>44121</v>
      </c>
      <c r="B114" t="s">
        <v>51</v>
      </c>
      <c r="C114" s="29">
        <v>2012</v>
      </c>
      <c r="D114" s="50">
        <v>16</v>
      </c>
      <c r="E114" s="50">
        <v>7</v>
      </c>
      <c r="F114" s="50">
        <v>5</v>
      </c>
      <c r="G114" s="50" t="s">
        <v>275</v>
      </c>
      <c r="H114" s="50">
        <v>5</v>
      </c>
      <c r="I114" s="50">
        <v>7</v>
      </c>
      <c r="J114" s="97">
        <v>0.125</v>
      </c>
      <c r="K114" s="97">
        <v>0.125</v>
      </c>
      <c r="L114" s="97">
        <v>0.56299999999999994</v>
      </c>
      <c r="M114" s="50">
        <v>9</v>
      </c>
      <c r="N114" s="50">
        <v>14</v>
      </c>
      <c r="O114" s="50">
        <v>10</v>
      </c>
      <c r="P114" s="50">
        <v>17</v>
      </c>
      <c r="Q114" s="50">
        <v>3</v>
      </c>
      <c r="S114" s="50">
        <v>1</v>
      </c>
      <c r="T114" s="50">
        <v>3</v>
      </c>
      <c r="U114" s="89">
        <f t="shared" si="6"/>
        <v>0.15789473684210525</v>
      </c>
      <c r="V114" s="89">
        <f t="shared" si="7"/>
        <v>0.24561403508771928</v>
      </c>
      <c r="W114" s="89">
        <f t="shared" si="8"/>
        <v>0.17543859649122806</v>
      </c>
      <c r="X114" s="89">
        <f t="shared" si="9"/>
        <v>0.2982456140350877</v>
      </c>
      <c r="Y114" s="89">
        <f t="shared" si="10"/>
        <v>7.0175438596491224E-2</v>
      </c>
      <c r="Z114">
        <v>8</v>
      </c>
      <c r="AA114" s="50" t="s">
        <v>275</v>
      </c>
      <c r="AB114" s="50" t="s">
        <v>275</v>
      </c>
      <c r="AC114">
        <v>7</v>
      </c>
      <c r="AD114">
        <v>0</v>
      </c>
      <c r="AE114" s="89">
        <f t="shared" si="11"/>
        <v>5.2631578947368418E-2</v>
      </c>
      <c r="AF114">
        <v>0</v>
      </c>
      <c r="AG114">
        <v>0</v>
      </c>
    </row>
    <row r="115" spans="1:33">
      <c r="A115">
        <v>44122</v>
      </c>
      <c r="B115" t="s">
        <v>219</v>
      </c>
      <c r="C115" s="29">
        <v>2012</v>
      </c>
      <c r="D115" s="50">
        <v>159</v>
      </c>
      <c r="E115" s="50">
        <v>51</v>
      </c>
      <c r="F115" s="50">
        <v>55</v>
      </c>
      <c r="G115" s="50">
        <v>53</v>
      </c>
      <c r="H115" s="50">
        <v>54</v>
      </c>
      <c r="I115" s="50">
        <v>51</v>
      </c>
      <c r="J115" s="97">
        <v>0.11900000000000001</v>
      </c>
      <c r="K115" s="97">
        <v>0.157</v>
      </c>
      <c r="L115" s="97">
        <v>0.78599999999999992</v>
      </c>
      <c r="M115" s="50">
        <v>18</v>
      </c>
      <c r="N115" s="50">
        <v>65</v>
      </c>
      <c r="O115" s="50">
        <v>106</v>
      </c>
      <c r="P115" s="50">
        <v>133</v>
      </c>
      <c r="Q115" s="50">
        <v>93</v>
      </c>
      <c r="R115" s="50">
        <v>39</v>
      </c>
      <c r="S115" s="50">
        <v>20</v>
      </c>
      <c r="T115" s="50">
        <v>52</v>
      </c>
      <c r="U115" s="89">
        <f t="shared" si="6"/>
        <v>3.4220532319391636E-2</v>
      </c>
      <c r="V115" s="89">
        <f t="shared" si="7"/>
        <v>0.12357414448669202</v>
      </c>
      <c r="W115" s="89">
        <f t="shared" si="8"/>
        <v>0.20152091254752852</v>
      </c>
      <c r="X115" s="89">
        <f t="shared" si="9"/>
        <v>0.25285171102661597</v>
      </c>
      <c r="Y115" s="89">
        <f t="shared" si="10"/>
        <v>0.28897338403041822</v>
      </c>
      <c r="Z115">
        <v>98</v>
      </c>
      <c r="AA115" s="50" t="s">
        <v>275</v>
      </c>
      <c r="AB115" s="50" t="s">
        <v>275</v>
      </c>
      <c r="AC115">
        <v>72</v>
      </c>
      <c r="AD115">
        <v>12</v>
      </c>
      <c r="AE115" s="89">
        <f t="shared" si="11"/>
        <v>9.8859315589353611E-2</v>
      </c>
      <c r="AF115">
        <v>1</v>
      </c>
      <c r="AG115">
        <v>1</v>
      </c>
    </row>
    <row r="116" spans="1:33">
      <c r="A116">
        <v>44123</v>
      </c>
      <c r="B116" t="s">
        <v>52</v>
      </c>
      <c r="C116" s="29">
        <v>2012</v>
      </c>
      <c r="D116" s="50">
        <v>40</v>
      </c>
      <c r="E116" s="50">
        <v>17</v>
      </c>
      <c r="F116" s="50">
        <v>12</v>
      </c>
      <c r="G116" s="50">
        <v>11</v>
      </c>
      <c r="H116" s="50">
        <v>18</v>
      </c>
      <c r="I116" s="50">
        <v>11</v>
      </c>
      <c r="J116" s="97">
        <v>0.125</v>
      </c>
      <c r="K116" s="97">
        <v>0.17499999999999999</v>
      </c>
      <c r="L116" s="97">
        <v>0.77500000000000002</v>
      </c>
      <c r="M116" s="50">
        <v>16</v>
      </c>
      <c r="N116" s="50">
        <v>39</v>
      </c>
      <c r="O116" s="50">
        <v>33</v>
      </c>
      <c r="P116" s="50">
        <v>26</v>
      </c>
      <c r="Q116" s="50">
        <v>9</v>
      </c>
      <c r="R116" s="50">
        <v>4</v>
      </c>
      <c r="S116" s="50">
        <v>1</v>
      </c>
      <c r="T116" s="50">
        <v>3</v>
      </c>
      <c r="U116" s="89">
        <f t="shared" si="6"/>
        <v>0.12213740458015267</v>
      </c>
      <c r="V116" s="89">
        <f t="shared" si="7"/>
        <v>0.29770992366412213</v>
      </c>
      <c r="W116" s="89">
        <f t="shared" si="8"/>
        <v>0.25190839694656486</v>
      </c>
      <c r="X116" s="89">
        <f t="shared" si="9"/>
        <v>0.19847328244274809</v>
      </c>
      <c r="Y116" s="89">
        <f t="shared" si="10"/>
        <v>0.10687022900763359</v>
      </c>
      <c r="Z116">
        <v>24</v>
      </c>
      <c r="AA116" s="50" t="s">
        <v>275</v>
      </c>
      <c r="AB116" s="50" t="s">
        <v>275</v>
      </c>
      <c r="AC116">
        <v>15</v>
      </c>
      <c r="AD116">
        <v>0</v>
      </c>
      <c r="AE116" s="89">
        <f t="shared" si="11"/>
        <v>2.2900763358778626E-2</v>
      </c>
      <c r="AF116">
        <v>0</v>
      </c>
      <c r="AG116">
        <v>0</v>
      </c>
    </row>
    <row r="117" spans="1:33">
      <c r="A117">
        <v>44124</v>
      </c>
      <c r="B117" t="s">
        <v>114</v>
      </c>
      <c r="C117" s="29">
        <v>2012</v>
      </c>
      <c r="D117" s="50">
        <v>32</v>
      </c>
      <c r="E117" s="50">
        <v>11</v>
      </c>
      <c r="F117" s="50">
        <v>14</v>
      </c>
      <c r="G117" s="50">
        <v>7</v>
      </c>
      <c r="H117" s="50">
        <v>14</v>
      </c>
      <c r="I117" s="50">
        <v>6</v>
      </c>
      <c r="J117" s="97">
        <v>9.4E-2</v>
      </c>
      <c r="K117" s="97">
        <v>0.125</v>
      </c>
      <c r="L117" s="97">
        <v>0.71900000000000008</v>
      </c>
      <c r="M117" s="50">
        <v>5</v>
      </c>
      <c r="N117" s="50">
        <v>41</v>
      </c>
      <c r="O117" s="50">
        <v>28</v>
      </c>
      <c r="P117" s="50">
        <v>18</v>
      </c>
      <c r="Q117" s="50">
        <v>7</v>
      </c>
      <c r="R117" s="50">
        <v>2</v>
      </c>
      <c r="S117" s="50">
        <v>3</v>
      </c>
      <c r="T117" s="50">
        <v>5</v>
      </c>
      <c r="U117" s="89">
        <f t="shared" si="6"/>
        <v>4.5871559633027525E-2</v>
      </c>
      <c r="V117" s="89">
        <f t="shared" si="7"/>
        <v>0.37614678899082571</v>
      </c>
      <c r="W117" s="89">
        <f t="shared" si="8"/>
        <v>0.25688073394495414</v>
      </c>
      <c r="X117" s="89">
        <f t="shared" si="9"/>
        <v>0.16513761467889909</v>
      </c>
      <c r="Y117" s="89">
        <f t="shared" si="10"/>
        <v>0.11009174311926606</v>
      </c>
      <c r="Z117">
        <v>21</v>
      </c>
      <c r="AA117" s="50" t="s">
        <v>275</v>
      </c>
      <c r="AB117" s="50" t="s">
        <v>275</v>
      </c>
      <c r="AC117">
        <v>9</v>
      </c>
      <c r="AD117">
        <v>0</v>
      </c>
      <c r="AE117" s="89">
        <f t="shared" si="11"/>
        <v>4.5871559633027525E-2</v>
      </c>
      <c r="AF117">
        <v>0</v>
      </c>
      <c r="AG117">
        <v>0</v>
      </c>
    </row>
    <row r="118" spans="1:33">
      <c r="A118">
        <v>44125</v>
      </c>
      <c r="B118" t="s">
        <v>220</v>
      </c>
      <c r="C118" s="29">
        <v>2012</v>
      </c>
      <c r="D118" s="50">
        <v>42</v>
      </c>
      <c r="E118" s="50">
        <v>8</v>
      </c>
      <c r="F118" s="50">
        <v>11</v>
      </c>
      <c r="G118" s="50">
        <v>23</v>
      </c>
      <c r="H118" s="50">
        <v>9</v>
      </c>
      <c r="I118" s="50">
        <v>16</v>
      </c>
      <c r="J118" s="97">
        <v>0.14300000000000002</v>
      </c>
      <c r="K118" s="97">
        <v>4.8000000000000001E-2</v>
      </c>
      <c r="L118" s="97">
        <v>0.81</v>
      </c>
      <c r="M118" s="50">
        <v>25</v>
      </c>
      <c r="N118" s="50">
        <v>87</v>
      </c>
      <c r="O118" s="50">
        <v>58</v>
      </c>
      <c r="P118" s="50">
        <v>36</v>
      </c>
      <c r="Q118" s="50">
        <v>6</v>
      </c>
      <c r="R118" s="50">
        <v>4</v>
      </c>
      <c r="S118" s="50">
        <v>6</v>
      </c>
      <c r="T118" s="50">
        <v>24</v>
      </c>
      <c r="U118" s="89">
        <f t="shared" si="6"/>
        <v>0.1016260162601626</v>
      </c>
      <c r="V118" s="89">
        <f t="shared" si="7"/>
        <v>0.35365853658536583</v>
      </c>
      <c r="W118" s="89">
        <f t="shared" si="8"/>
        <v>0.23577235772357724</v>
      </c>
      <c r="X118" s="89">
        <f t="shared" si="9"/>
        <v>0.14634146341463414</v>
      </c>
      <c r="Y118" s="89">
        <f t="shared" si="10"/>
        <v>6.5040650406504072E-2</v>
      </c>
      <c r="Z118">
        <v>16</v>
      </c>
      <c r="AA118" s="50" t="s">
        <v>275</v>
      </c>
      <c r="AB118" s="50" t="s">
        <v>275</v>
      </c>
      <c r="AC118">
        <v>9</v>
      </c>
      <c r="AD118">
        <v>13</v>
      </c>
      <c r="AE118" s="89">
        <f t="shared" si="11"/>
        <v>9.7560975609756101E-2</v>
      </c>
      <c r="AF118">
        <v>0</v>
      </c>
      <c r="AG118">
        <v>1</v>
      </c>
    </row>
    <row r="119" spans="1:33">
      <c r="A119">
        <v>44126</v>
      </c>
      <c r="B119" t="s">
        <v>103</v>
      </c>
      <c r="C119" s="29">
        <v>2012</v>
      </c>
      <c r="D119" s="50">
        <v>123</v>
      </c>
      <c r="E119" s="50">
        <v>45</v>
      </c>
      <c r="F119" s="50">
        <v>34</v>
      </c>
      <c r="G119" s="50">
        <v>44</v>
      </c>
      <c r="H119" s="50">
        <v>41</v>
      </c>
      <c r="I119" s="50">
        <v>31</v>
      </c>
      <c r="J119" s="97">
        <v>0.106</v>
      </c>
      <c r="K119" s="97">
        <v>0.13</v>
      </c>
      <c r="L119" s="97">
        <v>0.72400000000000009</v>
      </c>
      <c r="M119" s="50">
        <v>59</v>
      </c>
      <c r="N119" s="50">
        <v>143</v>
      </c>
      <c r="O119" s="50">
        <v>123</v>
      </c>
      <c r="P119" s="50">
        <v>87</v>
      </c>
      <c r="Q119" s="50">
        <v>52</v>
      </c>
      <c r="R119" s="50">
        <v>11</v>
      </c>
      <c r="S119" s="50">
        <v>8</v>
      </c>
      <c r="T119" s="50">
        <v>54</v>
      </c>
      <c r="U119" s="89">
        <f t="shared" si="6"/>
        <v>0.10986964618249534</v>
      </c>
      <c r="V119" s="89">
        <f t="shared" si="7"/>
        <v>0.26629422718808193</v>
      </c>
      <c r="W119" s="89">
        <f t="shared" si="8"/>
        <v>0.22905027932960895</v>
      </c>
      <c r="X119" s="89">
        <f t="shared" si="9"/>
        <v>0.16201117318435754</v>
      </c>
      <c r="Y119" s="89">
        <f t="shared" si="10"/>
        <v>0.13221601489757914</v>
      </c>
      <c r="Z119">
        <v>63</v>
      </c>
      <c r="AA119" s="50" t="s">
        <v>275</v>
      </c>
      <c r="AB119" s="50" t="s">
        <v>275</v>
      </c>
      <c r="AC119">
        <v>43</v>
      </c>
      <c r="AD119">
        <v>0</v>
      </c>
      <c r="AE119" s="89">
        <f t="shared" si="11"/>
        <v>0.1005586592178771</v>
      </c>
      <c r="AF119">
        <v>0</v>
      </c>
      <c r="AG119">
        <v>0</v>
      </c>
    </row>
    <row r="120" spans="1:33">
      <c r="A120">
        <v>44127</v>
      </c>
      <c r="B120" t="s">
        <v>104</v>
      </c>
      <c r="C120" s="29">
        <v>2012</v>
      </c>
      <c r="D120" s="50">
        <v>121</v>
      </c>
      <c r="E120" s="50">
        <v>40</v>
      </c>
      <c r="F120" s="50">
        <v>41</v>
      </c>
      <c r="G120" s="50">
        <v>40</v>
      </c>
      <c r="H120" s="50">
        <v>44</v>
      </c>
      <c r="I120" s="50">
        <v>37</v>
      </c>
      <c r="J120" s="97">
        <v>9.0999999999999998E-2</v>
      </c>
      <c r="K120" s="97">
        <v>0.26400000000000001</v>
      </c>
      <c r="L120" s="97">
        <v>0.78500000000000003</v>
      </c>
      <c r="M120" s="50">
        <v>14</v>
      </c>
      <c r="N120" s="50">
        <v>77</v>
      </c>
      <c r="O120" s="50">
        <v>90</v>
      </c>
      <c r="P120" s="50">
        <v>97</v>
      </c>
      <c r="Q120" s="50">
        <v>45</v>
      </c>
      <c r="R120" s="50">
        <v>18</v>
      </c>
      <c r="S120" s="50">
        <v>4</v>
      </c>
      <c r="T120" s="50">
        <v>21</v>
      </c>
      <c r="U120" s="89">
        <f t="shared" si="6"/>
        <v>3.825136612021858E-2</v>
      </c>
      <c r="V120" s="89">
        <f t="shared" si="7"/>
        <v>0.2103825136612022</v>
      </c>
      <c r="W120" s="89">
        <f t="shared" si="8"/>
        <v>0.24590163934426229</v>
      </c>
      <c r="X120" s="89">
        <f t="shared" si="9"/>
        <v>0.2650273224043716</v>
      </c>
      <c r="Y120" s="89">
        <f t="shared" si="10"/>
        <v>0.1830601092896175</v>
      </c>
      <c r="Z120">
        <v>86</v>
      </c>
      <c r="AA120" s="50" t="s">
        <v>275</v>
      </c>
      <c r="AB120" s="50" t="s">
        <v>275</v>
      </c>
      <c r="AC120">
        <v>49</v>
      </c>
      <c r="AD120">
        <v>12</v>
      </c>
      <c r="AE120" s="89">
        <f t="shared" si="11"/>
        <v>5.737704918032787E-2</v>
      </c>
      <c r="AF120">
        <v>0</v>
      </c>
      <c r="AG120">
        <v>1</v>
      </c>
    </row>
    <row r="121" spans="1:33">
      <c r="A121">
        <v>44128</v>
      </c>
      <c r="B121" t="s">
        <v>53</v>
      </c>
      <c r="C121" s="29">
        <v>2012</v>
      </c>
      <c r="D121" s="50">
        <v>222</v>
      </c>
      <c r="E121" s="50">
        <v>74</v>
      </c>
      <c r="F121" s="50">
        <v>68</v>
      </c>
      <c r="G121" s="50">
        <v>80</v>
      </c>
      <c r="H121" s="50">
        <v>65</v>
      </c>
      <c r="I121" s="50">
        <v>70</v>
      </c>
      <c r="J121" s="97">
        <v>0.185</v>
      </c>
      <c r="K121" s="97">
        <v>0.13100000000000001</v>
      </c>
      <c r="L121" s="97">
        <v>0.65300000000000002</v>
      </c>
      <c r="M121" s="50">
        <v>69</v>
      </c>
      <c r="N121" s="50">
        <v>244</v>
      </c>
      <c r="O121" s="50">
        <v>184</v>
      </c>
      <c r="P121" s="50">
        <v>137</v>
      </c>
      <c r="Q121" s="50">
        <v>72</v>
      </c>
      <c r="R121" s="50">
        <v>20</v>
      </c>
      <c r="S121" s="50">
        <v>23</v>
      </c>
      <c r="T121" s="50">
        <v>50</v>
      </c>
      <c r="U121" s="89">
        <f t="shared" si="6"/>
        <v>8.635794743429287E-2</v>
      </c>
      <c r="V121" s="89">
        <f t="shared" si="7"/>
        <v>0.30538172715894868</v>
      </c>
      <c r="W121" s="89">
        <f t="shared" si="8"/>
        <v>0.23028785982478098</v>
      </c>
      <c r="X121" s="89">
        <f t="shared" si="9"/>
        <v>0.17146433041301626</v>
      </c>
      <c r="Y121" s="89">
        <f t="shared" si="10"/>
        <v>0.14392991239048811</v>
      </c>
      <c r="Z121">
        <v>97</v>
      </c>
      <c r="AA121" s="50" t="s">
        <v>275</v>
      </c>
      <c r="AB121" s="50" t="s">
        <v>275</v>
      </c>
      <c r="AC121">
        <v>70</v>
      </c>
      <c r="AD121">
        <v>0</v>
      </c>
      <c r="AE121" s="89">
        <f t="shared" si="11"/>
        <v>6.2578222778473094E-2</v>
      </c>
      <c r="AF121">
        <v>0</v>
      </c>
      <c r="AG121">
        <v>0</v>
      </c>
    </row>
    <row r="122" spans="1:33">
      <c r="A122">
        <v>44129</v>
      </c>
      <c r="B122" t="s">
        <v>54</v>
      </c>
      <c r="C122" s="29">
        <v>2012</v>
      </c>
      <c r="D122" s="50">
        <v>426</v>
      </c>
      <c r="E122" s="50">
        <v>140</v>
      </c>
      <c r="F122" s="50">
        <v>128</v>
      </c>
      <c r="G122" s="50">
        <v>158</v>
      </c>
      <c r="H122" s="50">
        <v>147</v>
      </c>
      <c r="I122" s="50">
        <v>161</v>
      </c>
      <c r="J122" s="97">
        <v>0.155</v>
      </c>
      <c r="K122" s="97">
        <v>0.17399999999999999</v>
      </c>
      <c r="L122" s="97">
        <v>0.71099999999999997</v>
      </c>
      <c r="M122" s="50">
        <v>166</v>
      </c>
      <c r="N122" s="50">
        <v>537</v>
      </c>
      <c r="O122" s="50">
        <v>432</v>
      </c>
      <c r="P122" s="50">
        <v>302</v>
      </c>
      <c r="Q122" s="50">
        <v>178</v>
      </c>
      <c r="R122" s="50">
        <v>64</v>
      </c>
      <c r="S122" s="50">
        <v>29</v>
      </c>
      <c r="T122" s="50">
        <v>152</v>
      </c>
      <c r="U122" s="89">
        <f t="shared" si="6"/>
        <v>8.924731182795699E-2</v>
      </c>
      <c r="V122" s="89">
        <f t="shared" si="7"/>
        <v>0.28870967741935483</v>
      </c>
      <c r="W122" s="89">
        <f t="shared" si="8"/>
        <v>0.23225806451612904</v>
      </c>
      <c r="X122" s="89">
        <f t="shared" si="9"/>
        <v>0.16236559139784945</v>
      </c>
      <c r="Y122" s="89">
        <f t="shared" si="10"/>
        <v>0.14569892473118279</v>
      </c>
      <c r="Z122">
        <v>206</v>
      </c>
      <c r="AA122" s="50" t="s">
        <v>275</v>
      </c>
      <c r="AB122" s="50" t="s">
        <v>275</v>
      </c>
      <c r="AC122">
        <v>145</v>
      </c>
      <c r="AD122">
        <v>23</v>
      </c>
      <c r="AE122" s="89">
        <f t="shared" si="11"/>
        <v>8.1720430107526887E-2</v>
      </c>
      <c r="AF122">
        <v>2</v>
      </c>
      <c r="AG122">
        <v>1</v>
      </c>
    </row>
    <row r="123" spans="1:33">
      <c r="A123">
        <v>44130</v>
      </c>
      <c r="B123" t="s">
        <v>135</v>
      </c>
      <c r="C123" s="29">
        <v>2012</v>
      </c>
      <c r="D123" s="50">
        <v>182</v>
      </c>
      <c r="E123" s="50">
        <v>61</v>
      </c>
      <c r="F123" s="50">
        <v>56</v>
      </c>
      <c r="G123" s="50">
        <v>65</v>
      </c>
      <c r="H123" s="50">
        <v>67</v>
      </c>
      <c r="I123" s="50">
        <v>70</v>
      </c>
      <c r="J123" s="97">
        <v>0.115</v>
      </c>
      <c r="K123" s="97">
        <v>0.187</v>
      </c>
      <c r="L123" s="97">
        <v>0.80200000000000005</v>
      </c>
      <c r="M123" s="50">
        <v>60</v>
      </c>
      <c r="N123" s="50">
        <v>122</v>
      </c>
      <c r="O123" s="50">
        <v>150</v>
      </c>
      <c r="P123" s="50">
        <v>141</v>
      </c>
      <c r="Q123" s="50">
        <v>75</v>
      </c>
      <c r="R123" s="50">
        <v>55</v>
      </c>
      <c r="S123" s="50">
        <v>39</v>
      </c>
      <c r="T123" s="50">
        <v>133</v>
      </c>
      <c r="U123" s="89">
        <f t="shared" si="6"/>
        <v>7.7419354838709681E-2</v>
      </c>
      <c r="V123" s="89">
        <f t="shared" si="7"/>
        <v>0.15741935483870967</v>
      </c>
      <c r="W123" s="89">
        <f t="shared" si="8"/>
        <v>0.19354838709677419</v>
      </c>
      <c r="X123" s="89">
        <f t="shared" si="9"/>
        <v>0.18193548387096775</v>
      </c>
      <c r="Y123" s="89">
        <f t="shared" si="10"/>
        <v>0.21806451612903227</v>
      </c>
      <c r="Z123">
        <v>105</v>
      </c>
      <c r="AA123" s="50" t="s">
        <v>275</v>
      </c>
      <c r="AB123" s="50" t="s">
        <v>275</v>
      </c>
      <c r="AC123">
        <v>81</v>
      </c>
      <c r="AD123">
        <v>20</v>
      </c>
      <c r="AE123" s="89">
        <f t="shared" si="11"/>
        <v>0.17161290322580644</v>
      </c>
      <c r="AF123">
        <v>0</v>
      </c>
      <c r="AG123">
        <v>1</v>
      </c>
    </row>
    <row r="124" spans="1:33">
      <c r="A124">
        <v>44131</v>
      </c>
      <c r="B124" t="s">
        <v>136</v>
      </c>
      <c r="C124" s="29">
        <v>2012</v>
      </c>
      <c r="D124" s="50">
        <v>319</v>
      </c>
      <c r="E124" s="50">
        <v>97</v>
      </c>
      <c r="F124" s="50">
        <v>104</v>
      </c>
      <c r="G124" s="50">
        <v>118</v>
      </c>
      <c r="H124" s="50">
        <v>109</v>
      </c>
      <c r="I124" s="50">
        <v>87</v>
      </c>
      <c r="J124" s="97">
        <v>0.157</v>
      </c>
      <c r="K124" s="97">
        <v>0.122</v>
      </c>
      <c r="L124" s="97">
        <v>0.69</v>
      </c>
      <c r="M124" s="50">
        <v>213</v>
      </c>
      <c r="N124" s="50">
        <v>565</v>
      </c>
      <c r="O124" s="50">
        <v>373</v>
      </c>
      <c r="P124" s="50">
        <v>228</v>
      </c>
      <c r="Q124" s="50">
        <v>118</v>
      </c>
      <c r="R124" s="50">
        <v>66</v>
      </c>
      <c r="S124" s="50">
        <v>65</v>
      </c>
      <c r="T124" s="50">
        <v>282</v>
      </c>
      <c r="U124" s="89">
        <f t="shared" si="6"/>
        <v>0.11151832460732984</v>
      </c>
      <c r="V124" s="89">
        <f t="shared" si="7"/>
        <v>0.29581151832460734</v>
      </c>
      <c r="W124" s="89">
        <f t="shared" si="8"/>
        <v>0.19528795811518324</v>
      </c>
      <c r="X124" s="89">
        <f t="shared" si="9"/>
        <v>0.11937172774869111</v>
      </c>
      <c r="Y124" s="89">
        <f t="shared" si="10"/>
        <v>0.13036649214659685</v>
      </c>
      <c r="Z124">
        <v>149</v>
      </c>
      <c r="AA124" s="50" t="s">
        <v>275</v>
      </c>
      <c r="AB124">
        <v>5</v>
      </c>
      <c r="AC124">
        <v>121</v>
      </c>
      <c r="AD124">
        <v>35</v>
      </c>
      <c r="AE124" s="89">
        <f t="shared" si="11"/>
        <v>0.14764397905759163</v>
      </c>
      <c r="AF124">
        <v>0</v>
      </c>
      <c r="AG124">
        <v>1</v>
      </c>
    </row>
    <row r="125" spans="1:33">
      <c r="A125">
        <v>44132</v>
      </c>
      <c r="B125" t="s">
        <v>137</v>
      </c>
      <c r="C125" s="29">
        <v>2012</v>
      </c>
      <c r="D125" s="50">
        <v>229</v>
      </c>
      <c r="E125" s="50">
        <v>82</v>
      </c>
      <c r="F125" s="50">
        <v>81</v>
      </c>
      <c r="G125" s="50">
        <v>66</v>
      </c>
      <c r="H125" s="50">
        <v>58</v>
      </c>
      <c r="I125" s="50">
        <v>91</v>
      </c>
      <c r="J125" s="97">
        <v>0.13100000000000001</v>
      </c>
      <c r="K125" s="97">
        <v>0.16600000000000001</v>
      </c>
      <c r="L125" s="97">
        <v>0.71599999999999997</v>
      </c>
      <c r="M125" s="50">
        <v>387</v>
      </c>
      <c r="N125" s="50">
        <v>490</v>
      </c>
      <c r="O125" s="50">
        <v>219</v>
      </c>
      <c r="P125" s="50">
        <v>136</v>
      </c>
      <c r="Q125" s="50">
        <v>97</v>
      </c>
      <c r="R125" s="50">
        <v>43</v>
      </c>
      <c r="S125" s="50">
        <v>66</v>
      </c>
      <c r="T125" s="50">
        <v>230</v>
      </c>
      <c r="U125" s="89">
        <f t="shared" si="6"/>
        <v>0.23201438848920863</v>
      </c>
      <c r="V125" s="89">
        <f t="shared" si="7"/>
        <v>0.29376498800959233</v>
      </c>
      <c r="W125" s="89">
        <f t="shared" si="8"/>
        <v>0.13129496402877697</v>
      </c>
      <c r="X125" s="89">
        <f t="shared" si="9"/>
        <v>8.1534772182254203E-2</v>
      </c>
      <c r="Y125" s="89">
        <f t="shared" si="10"/>
        <v>0.12350119904076738</v>
      </c>
      <c r="Z125">
        <v>74</v>
      </c>
      <c r="AA125" s="50" t="s">
        <v>275</v>
      </c>
      <c r="AB125" s="50" t="s">
        <v>275</v>
      </c>
      <c r="AC125">
        <v>66</v>
      </c>
      <c r="AD125">
        <v>45</v>
      </c>
      <c r="AE125" s="89">
        <f t="shared" si="11"/>
        <v>0.13788968824940048</v>
      </c>
      <c r="AF125">
        <v>0</v>
      </c>
      <c r="AG125">
        <v>2</v>
      </c>
    </row>
    <row r="126" spans="1:33">
      <c r="A126">
        <v>44133</v>
      </c>
      <c r="B126" t="s">
        <v>221</v>
      </c>
      <c r="C126" s="29">
        <v>2012</v>
      </c>
      <c r="D126" s="50">
        <v>103</v>
      </c>
      <c r="E126" s="50">
        <v>39</v>
      </c>
      <c r="F126" s="50">
        <v>32</v>
      </c>
      <c r="G126" s="50">
        <v>32</v>
      </c>
      <c r="H126" s="50">
        <v>26</v>
      </c>
      <c r="I126" s="50">
        <v>52</v>
      </c>
      <c r="J126" s="97">
        <v>0.107</v>
      </c>
      <c r="K126" s="97">
        <v>0.20399999999999999</v>
      </c>
      <c r="L126" s="97">
        <v>0.84499999999999997</v>
      </c>
      <c r="M126" s="50">
        <v>29</v>
      </c>
      <c r="N126" s="50">
        <v>63</v>
      </c>
      <c r="O126" s="50">
        <v>78</v>
      </c>
      <c r="P126" s="50">
        <v>96</v>
      </c>
      <c r="Q126" s="50">
        <v>50</v>
      </c>
      <c r="R126" s="50">
        <v>22</v>
      </c>
      <c r="S126" s="50">
        <v>8</v>
      </c>
      <c r="T126" s="50">
        <v>53</v>
      </c>
      <c r="U126" s="89">
        <f t="shared" si="6"/>
        <v>7.2681704260651625E-2</v>
      </c>
      <c r="V126" s="89">
        <f t="shared" si="7"/>
        <v>0.15789473684210525</v>
      </c>
      <c r="W126" s="89">
        <f t="shared" si="8"/>
        <v>0.19548872180451127</v>
      </c>
      <c r="X126" s="89">
        <f t="shared" si="9"/>
        <v>0.24060150375939848</v>
      </c>
      <c r="Y126" s="89">
        <f t="shared" si="10"/>
        <v>0.20050125313283207</v>
      </c>
      <c r="Z126">
        <v>57</v>
      </c>
      <c r="AA126" s="50" t="s">
        <v>275</v>
      </c>
      <c r="AB126" s="50" t="s">
        <v>275</v>
      </c>
      <c r="AC126">
        <v>38</v>
      </c>
      <c r="AD126">
        <v>20</v>
      </c>
      <c r="AE126" s="89">
        <f t="shared" si="11"/>
        <v>0.13283208020050125</v>
      </c>
      <c r="AF126">
        <v>0</v>
      </c>
      <c r="AG126">
        <v>1</v>
      </c>
    </row>
    <row r="127" spans="1:33">
      <c r="A127">
        <v>44134</v>
      </c>
      <c r="B127" t="s">
        <v>222</v>
      </c>
      <c r="C127" s="29">
        <v>2012</v>
      </c>
      <c r="D127" s="50">
        <v>53</v>
      </c>
      <c r="E127" s="50">
        <v>12</v>
      </c>
      <c r="F127" s="50">
        <v>20</v>
      </c>
      <c r="G127" s="50">
        <v>21</v>
      </c>
      <c r="H127" s="50">
        <v>16</v>
      </c>
      <c r="I127" s="50">
        <v>24</v>
      </c>
      <c r="J127" s="97">
        <v>9.4E-2</v>
      </c>
      <c r="K127" s="97">
        <v>0.18899999999999997</v>
      </c>
      <c r="L127" s="97">
        <v>0.77400000000000002</v>
      </c>
      <c r="M127" s="50">
        <v>4</v>
      </c>
      <c r="N127" s="50">
        <v>17</v>
      </c>
      <c r="O127" s="50">
        <v>36</v>
      </c>
      <c r="P127" s="50">
        <v>43</v>
      </c>
      <c r="Q127" s="50">
        <v>24</v>
      </c>
      <c r="R127" s="50">
        <v>4</v>
      </c>
      <c r="S127" s="50">
        <v>5</v>
      </c>
      <c r="T127" s="50">
        <v>14</v>
      </c>
      <c r="U127" s="89">
        <f t="shared" si="6"/>
        <v>2.7210884353741496E-2</v>
      </c>
      <c r="V127" s="89">
        <f t="shared" si="7"/>
        <v>0.11564625850340136</v>
      </c>
      <c r="W127" s="89">
        <f t="shared" si="8"/>
        <v>0.24489795918367346</v>
      </c>
      <c r="X127" s="89">
        <f t="shared" si="9"/>
        <v>0.29251700680272108</v>
      </c>
      <c r="Y127" s="89">
        <f t="shared" si="10"/>
        <v>0.22448979591836735</v>
      </c>
      <c r="Z127">
        <v>37</v>
      </c>
      <c r="AA127" s="50" t="s">
        <v>275</v>
      </c>
      <c r="AB127" s="50" t="s">
        <v>275</v>
      </c>
      <c r="AC127">
        <v>32</v>
      </c>
      <c r="AD127">
        <v>0</v>
      </c>
      <c r="AE127" s="89">
        <f t="shared" si="11"/>
        <v>9.5238095238095233E-2</v>
      </c>
      <c r="AF127">
        <v>0</v>
      </c>
      <c r="AG127">
        <v>0</v>
      </c>
    </row>
    <row r="128" spans="1:33">
      <c r="A128">
        <v>44135</v>
      </c>
      <c r="B128" t="s">
        <v>115</v>
      </c>
      <c r="C128" s="29">
        <v>2012</v>
      </c>
      <c r="D128" s="50">
        <v>64</v>
      </c>
      <c r="E128" s="50">
        <v>17</v>
      </c>
      <c r="F128" s="50">
        <v>25</v>
      </c>
      <c r="G128" s="50">
        <v>22</v>
      </c>
      <c r="H128" s="50">
        <v>26</v>
      </c>
      <c r="I128" s="50">
        <v>18</v>
      </c>
      <c r="J128" s="97">
        <v>0.156</v>
      </c>
      <c r="K128" s="97">
        <v>9.4E-2</v>
      </c>
      <c r="L128" s="97">
        <v>0.60899999999999999</v>
      </c>
      <c r="M128" s="50">
        <v>97</v>
      </c>
      <c r="N128" s="50">
        <v>301</v>
      </c>
      <c r="O128" s="50">
        <v>128</v>
      </c>
      <c r="P128" s="50">
        <v>38</v>
      </c>
      <c r="Q128" s="50">
        <v>22</v>
      </c>
      <c r="R128" s="50">
        <v>8</v>
      </c>
      <c r="S128" s="50">
        <v>9</v>
      </c>
      <c r="T128" s="50">
        <v>67</v>
      </c>
      <c r="U128" s="89">
        <f t="shared" si="6"/>
        <v>0.14477611940298507</v>
      </c>
      <c r="V128" s="89">
        <f t="shared" si="7"/>
        <v>0.44925373134328356</v>
      </c>
      <c r="W128" s="89">
        <f t="shared" si="8"/>
        <v>0.19104477611940299</v>
      </c>
      <c r="X128" s="89">
        <f t="shared" si="9"/>
        <v>5.6716417910447764E-2</v>
      </c>
      <c r="Y128" s="89">
        <f t="shared" si="10"/>
        <v>5.8208955223880594E-2</v>
      </c>
      <c r="Z128">
        <v>14</v>
      </c>
      <c r="AA128" s="50" t="s">
        <v>275</v>
      </c>
      <c r="AB128" s="50" t="s">
        <v>275</v>
      </c>
      <c r="AC128">
        <v>23</v>
      </c>
      <c r="AD128">
        <v>30</v>
      </c>
      <c r="AE128" s="89">
        <f t="shared" si="11"/>
        <v>0.1</v>
      </c>
      <c r="AF128">
        <v>0</v>
      </c>
      <c r="AG128">
        <v>2</v>
      </c>
    </row>
    <row r="129" spans="1:33">
      <c r="A129">
        <v>44136</v>
      </c>
      <c r="B129" t="s">
        <v>223</v>
      </c>
      <c r="C129" s="29">
        <v>2012</v>
      </c>
      <c r="D129" s="50">
        <v>24</v>
      </c>
      <c r="E129" s="50">
        <v>7</v>
      </c>
      <c r="F129" s="50">
        <v>10</v>
      </c>
      <c r="G129" s="50">
        <v>7</v>
      </c>
      <c r="H129" s="50">
        <v>8</v>
      </c>
      <c r="I129" s="50" t="s">
        <v>275</v>
      </c>
      <c r="J129" s="97">
        <v>0.16699999999999998</v>
      </c>
      <c r="K129" s="97">
        <v>0.125</v>
      </c>
      <c r="L129" s="97">
        <v>0.66700000000000004</v>
      </c>
      <c r="M129" s="50">
        <v>16</v>
      </c>
      <c r="N129" s="50">
        <v>52</v>
      </c>
      <c r="O129" s="50">
        <v>20</v>
      </c>
      <c r="P129" s="50">
        <v>14</v>
      </c>
      <c r="Q129" s="50">
        <v>4</v>
      </c>
      <c r="R129" s="50">
        <v>3</v>
      </c>
      <c r="S129" s="50">
        <v>5</v>
      </c>
      <c r="T129" s="50">
        <v>16</v>
      </c>
      <c r="U129" s="89">
        <f t="shared" si="6"/>
        <v>0.12307692307692308</v>
      </c>
      <c r="V129" s="89">
        <f t="shared" si="7"/>
        <v>0.4</v>
      </c>
      <c r="W129" s="89">
        <f t="shared" si="8"/>
        <v>0.15384615384615385</v>
      </c>
      <c r="X129" s="89">
        <f t="shared" si="9"/>
        <v>0.1076923076923077</v>
      </c>
      <c r="Y129" s="89">
        <f t="shared" si="10"/>
        <v>9.2307692307692313E-2</v>
      </c>
      <c r="Z129">
        <v>8</v>
      </c>
      <c r="AA129" s="50" t="s">
        <v>275</v>
      </c>
      <c r="AB129" s="50" t="s">
        <v>275</v>
      </c>
      <c r="AC129">
        <v>7</v>
      </c>
      <c r="AD129">
        <v>10</v>
      </c>
      <c r="AE129" s="89">
        <f t="shared" si="11"/>
        <v>0.12307692307692308</v>
      </c>
      <c r="AF129">
        <v>0</v>
      </c>
      <c r="AG129">
        <v>1</v>
      </c>
    </row>
    <row r="130" spans="1:33">
      <c r="A130">
        <v>44137</v>
      </c>
      <c r="B130" t="s">
        <v>138</v>
      </c>
      <c r="C130" s="29">
        <v>2012</v>
      </c>
      <c r="D130" s="50">
        <v>209</v>
      </c>
      <c r="E130" s="50">
        <v>64</v>
      </c>
      <c r="F130" s="50">
        <v>64</v>
      </c>
      <c r="G130" s="50">
        <v>81</v>
      </c>
      <c r="H130" s="50">
        <v>54</v>
      </c>
      <c r="I130" s="50">
        <v>74</v>
      </c>
      <c r="J130" s="97">
        <v>0.129</v>
      </c>
      <c r="K130" s="97">
        <v>0.24399999999999999</v>
      </c>
      <c r="L130" s="97">
        <v>0.81299999999999994</v>
      </c>
      <c r="M130" s="50">
        <v>18</v>
      </c>
      <c r="N130" s="50">
        <v>42</v>
      </c>
      <c r="O130" s="50">
        <v>110</v>
      </c>
      <c r="P130" s="50">
        <v>124</v>
      </c>
      <c r="Q130" s="50">
        <v>100</v>
      </c>
      <c r="R130" s="50">
        <v>46</v>
      </c>
      <c r="S130" s="50">
        <v>20</v>
      </c>
      <c r="T130" s="50">
        <v>56</v>
      </c>
      <c r="U130" s="89">
        <f t="shared" si="6"/>
        <v>3.4883720930232558E-2</v>
      </c>
      <c r="V130" s="89">
        <f t="shared" si="7"/>
        <v>8.1395348837209308E-2</v>
      </c>
      <c r="W130" s="89">
        <f t="shared" si="8"/>
        <v>0.2131782945736434</v>
      </c>
      <c r="X130" s="89">
        <f t="shared" si="9"/>
        <v>0.24031007751937986</v>
      </c>
      <c r="Y130" s="89">
        <f t="shared" si="10"/>
        <v>0.32170542635658916</v>
      </c>
      <c r="Z130">
        <v>139</v>
      </c>
      <c r="AA130">
        <v>5</v>
      </c>
      <c r="AB130" s="50" t="s">
        <v>275</v>
      </c>
      <c r="AC130">
        <v>65</v>
      </c>
      <c r="AD130">
        <v>0</v>
      </c>
      <c r="AE130" s="89">
        <f t="shared" si="11"/>
        <v>0.10852713178294573</v>
      </c>
      <c r="AF130">
        <v>1</v>
      </c>
      <c r="AG130">
        <v>0</v>
      </c>
    </row>
    <row r="131" spans="1:33">
      <c r="A131">
        <v>44138</v>
      </c>
      <c r="B131" t="s">
        <v>139</v>
      </c>
      <c r="C131" s="29">
        <v>2012</v>
      </c>
      <c r="D131" s="50">
        <v>59</v>
      </c>
      <c r="E131" s="50">
        <v>26</v>
      </c>
      <c r="F131" s="50">
        <v>23</v>
      </c>
      <c r="G131" s="50">
        <v>10</v>
      </c>
      <c r="H131" s="50">
        <v>19</v>
      </c>
      <c r="I131" s="50">
        <v>22</v>
      </c>
      <c r="J131" s="97">
        <v>6.8000000000000005E-2</v>
      </c>
      <c r="K131" s="97">
        <v>0.20300000000000001</v>
      </c>
      <c r="L131" s="97">
        <v>0.81400000000000006</v>
      </c>
      <c r="M131" s="50">
        <v>10</v>
      </c>
      <c r="N131" s="50">
        <v>36</v>
      </c>
      <c r="O131" s="50">
        <v>53</v>
      </c>
      <c r="P131" s="50">
        <v>46</v>
      </c>
      <c r="Q131" s="50">
        <v>19</v>
      </c>
      <c r="R131" s="50">
        <v>6</v>
      </c>
      <c r="S131" s="50">
        <v>5</v>
      </c>
      <c r="T131" s="50">
        <v>12</v>
      </c>
      <c r="U131" s="89">
        <f t="shared" ref="U131:U194" si="12">M131/SUM($M131:$T131)</f>
        <v>5.3475935828877004E-2</v>
      </c>
      <c r="V131" s="89">
        <f t="shared" ref="V131:V194" si="13">N131/SUM(M131:T131)</f>
        <v>0.19251336898395721</v>
      </c>
      <c r="W131" s="89">
        <f t="shared" ref="W131:W194" si="14">O131/SUM(M131:T131)</f>
        <v>0.28342245989304815</v>
      </c>
      <c r="X131" s="89">
        <f t="shared" ref="X131:X194" si="15">P131/SUM(M131:T131)</f>
        <v>0.24598930481283424</v>
      </c>
      <c r="Y131" s="89">
        <f t="shared" ref="Y131:Y194" si="16">SUM(Q131:S131)/SUM(M131:T131)</f>
        <v>0.16042780748663102</v>
      </c>
      <c r="Z131">
        <v>29</v>
      </c>
      <c r="AA131" s="50" t="s">
        <v>275</v>
      </c>
      <c r="AB131" s="50" t="s">
        <v>275</v>
      </c>
      <c r="AC131">
        <v>18</v>
      </c>
      <c r="AD131">
        <v>0</v>
      </c>
      <c r="AE131" s="89">
        <f t="shared" ref="AE131:AE194" si="17">T131/SUM(M131:T131)</f>
        <v>6.4171122994652413E-2</v>
      </c>
      <c r="AF131">
        <v>0</v>
      </c>
      <c r="AG131">
        <v>0</v>
      </c>
    </row>
    <row r="132" spans="1:33">
      <c r="A132">
        <v>44139</v>
      </c>
      <c r="B132" t="s">
        <v>140</v>
      </c>
      <c r="C132" s="29">
        <v>2012</v>
      </c>
      <c r="D132" s="50">
        <v>81</v>
      </c>
      <c r="E132" s="50">
        <v>23</v>
      </c>
      <c r="F132" s="50">
        <v>35</v>
      </c>
      <c r="G132" s="50">
        <v>23</v>
      </c>
      <c r="H132" s="50">
        <v>17</v>
      </c>
      <c r="I132" s="50">
        <v>23</v>
      </c>
      <c r="J132" s="97">
        <v>0.19800000000000001</v>
      </c>
      <c r="K132" s="97">
        <v>0.21</v>
      </c>
      <c r="L132" s="97">
        <v>0.72799999999999998</v>
      </c>
      <c r="M132" s="50">
        <v>16</v>
      </c>
      <c r="N132" s="50">
        <v>43</v>
      </c>
      <c r="O132" s="50">
        <v>63</v>
      </c>
      <c r="P132" s="50">
        <v>44</v>
      </c>
      <c r="Q132" s="50">
        <v>29</v>
      </c>
      <c r="R132" s="50">
        <v>11</v>
      </c>
      <c r="S132" s="50">
        <v>4</v>
      </c>
      <c r="T132" s="50">
        <v>15</v>
      </c>
      <c r="U132" s="89">
        <f t="shared" si="12"/>
        <v>7.1111111111111111E-2</v>
      </c>
      <c r="V132" s="89">
        <f t="shared" si="13"/>
        <v>0.19111111111111112</v>
      </c>
      <c r="W132" s="89">
        <f t="shared" si="14"/>
        <v>0.28000000000000003</v>
      </c>
      <c r="X132" s="89">
        <f t="shared" si="15"/>
        <v>0.19555555555555557</v>
      </c>
      <c r="Y132" s="89">
        <f t="shared" si="16"/>
        <v>0.19555555555555557</v>
      </c>
      <c r="Z132">
        <v>47</v>
      </c>
      <c r="AA132" s="50" t="s">
        <v>275</v>
      </c>
      <c r="AB132" s="50" t="s">
        <v>275</v>
      </c>
      <c r="AC132">
        <v>23</v>
      </c>
      <c r="AD132">
        <v>0</v>
      </c>
      <c r="AE132" s="89">
        <f t="shared" si="17"/>
        <v>6.6666666666666666E-2</v>
      </c>
      <c r="AF132">
        <v>0</v>
      </c>
      <c r="AG132">
        <v>0</v>
      </c>
    </row>
    <row r="133" spans="1:33">
      <c r="A133">
        <v>44140</v>
      </c>
      <c r="B133" t="s">
        <v>224</v>
      </c>
      <c r="C133" s="29">
        <v>2012</v>
      </c>
      <c r="D133" s="50">
        <v>75</v>
      </c>
      <c r="E133" s="50">
        <v>18</v>
      </c>
      <c r="F133" s="50">
        <v>31</v>
      </c>
      <c r="G133" s="50">
        <v>26</v>
      </c>
      <c r="H133" s="50">
        <v>16</v>
      </c>
      <c r="I133" s="50">
        <v>24</v>
      </c>
      <c r="J133" s="97">
        <v>9.3000000000000013E-2</v>
      </c>
      <c r="K133" s="97">
        <v>0.253</v>
      </c>
      <c r="L133" s="97">
        <v>0.81299999999999994</v>
      </c>
      <c r="M133" s="50">
        <v>12</v>
      </c>
      <c r="N133" s="50">
        <v>21</v>
      </c>
      <c r="O133" s="50">
        <v>56</v>
      </c>
      <c r="P133" s="50">
        <v>65</v>
      </c>
      <c r="Q133" s="50">
        <v>30</v>
      </c>
      <c r="R133" s="50">
        <v>14</v>
      </c>
      <c r="S133" s="50">
        <v>4</v>
      </c>
      <c r="T133" s="50">
        <v>23</v>
      </c>
      <c r="U133" s="89">
        <f t="shared" si="12"/>
        <v>5.3333333333333337E-2</v>
      </c>
      <c r="V133" s="89">
        <f t="shared" si="13"/>
        <v>9.3333333333333338E-2</v>
      </c>
      <c r="W133" s="89">
        <f t="shared" si="14"/>
        <v>0.24888888888888888</v>
      </c>
      <c r="X133" s="89">
        <f t="shared" si="15"/>
        <v>0.28888888888888886</v>
      </c>
      <c r="Y133" s="89">
        <f t="shared" si="16"/>
        <v>0.21333333333333335</v>
      </c>
      <c r="Z133">
        <v>52</v>
      </c>
      <c r="AA133" s="50" t="s">
        <v>275</v>
      </c>
      <c r="AB133" s="50" t="s">
        <v>275</v>
      </c>
      <c r="AC133">
        <v>25</v>
      </c>
      <c r="AD133">
        <v>0</v>
      </c>
      <c r="AE133" s="89">
        <f t="shared" si="17"/>
        <v>0.10222222222222223</v>
      </c>
      <c r="AF133">
        <v>0</v>
      </c>
      <c r="AG133">
        <v>0</v>
      </c>
    </row>
    <row r="134" spans="1:33">
      <c r="A134">
        <v>44141</v>
      </c>
      <c r="B134" t="s">
        <v>225</v>
      </c>
      <c r="C134" s="29">
        <v>2012</v>
      </c>
      <c r="D134" s="50">
        <v>75</v>
      </c>
      <c r="E134" s="50">
        <v>26</v>
      </c>
      <c r="F134" s="50">
        <v>28</v>
      </c>
      <c r="G134" s="50">
        <v>21</v>
      </c>
      <c r="H134" s="50">
        <v>25</v>
      </c>
      <c r="I134" s="50">
        <v>28</v>
      </c>
      <c r="J134" s="97">
        <v>0.187</v>
      </c>
      <c r="K134" s="97">
        <v>0.17300000000000001</v>
      </c>
      <c r="L134" s="97">
        <v>0.77300000000000002</v>
      </c>
      <c r="M134" s="50">
        <v>11</v>
      </c>
      <c r="N134" s="50">
        <v>25</v>
      </c>
      <c r="O134" s="50">
        <v>60</v>
      </c>
      <c r="P134" s="50">
        <v>39</v>
      </c>
      <c r="Q134" s="50">
        <v>30</v>
      </c>
      <c r="R134" s="50">
        <v>12</v>
      </c>
      <c r="S134" s="50">
        <v>4</v>
      </c>
      <c r="T134" s="50">
        <v>15</v>
      </c>
      <c r="U134" s="89">
        <f t="shared" si="12"/>
        <v>5.6122448979591837E-2</v>
      </c>
      <c r="V134" s="89">
        <f t="shared" si="13"/>
        <v>0.12755102040816327</v>
      </c>
      <c r="W134" s="89">
        <f t="shared" si="14"/>
        <v>0.30612244897959184</v>
      </c>
      <c r="X134" s="89">
        <f t="shared" si="15"/>
        <v>0.19897959183673469</v>
      </c>
      <c r="Y134" s="89">
        <f t="shared" si="16"/>
        <v>0.23469387755102042</v>
      </c>
      <c r="Z134">
        <v>44</v>
      </c>
      <c r="AA134" s="50" t="s">
        <v>275</v>
      </c>
      <c r="AB134" s="50" t="s">
        <v>275</v>
      </c>
      <c r="AC134">
        <v>26</v>
      </c>
      <c r="AD134">
        <v>0</v>
      </c>
      <c r="AE134" s="89">
        <f t="shared" si="17"/>
        <v>7.6530612244897961E-2</v>
      </c>
      <c r="AF134">
        <v>0</v>
      </c>
      <c r="AG134">
        <v>0</v>
      </c>
    </row>
    <row r="135" spans="1:33">
      <c r="A135">
        <v>44142</v>
      </c>
      <c r="B135" t="s">
        <v>226</v>
      </c>
      <c r="C135" s="29">
        <v>2012</v>
      </c>
      <c r="D135" s="50">
        <v>70</v>
      </c>
      <c r="E135" s="50">
        <v>24</v>
      </c>
      <c r="F135" s="50">
        <v>25</v>
      </c>
      <c r="G135" s="50">
        <v>21</v>
      </c>
      <c r="H135" s="50">
        <v>31</v>
      </c>
      <c r="I135" s="50">
        <v>22</v>
      </c>
      <c r="J135" s="97">
        <v>5.7000000000000002E-2</v>
      </c>
      <c r="K135" s="97">
        <v>0.18600000000000003</v>
      </c>
      <c r="L135" s="97">
        <v>0.8859999999999999</v>
      </c>
      <c r="M135" s="50">
        <v>11</v>
      </c>
      <c r="N135" s="50">
        <v>37</v>
      </c>
      <c r="O135" s="50">
        <v>66</v>
      </c>
      <c r="P135" s="50">
        <v>79</v>
      </c>
      <c r="Q135" s="50">
        <v>41</v>
      </c>
      <c r="R135" s="50">
        <v>16</v>
      </c>
      <c r="S135" s="50">
        <v>4</v>
      </c>
      <c r="T135" s="50">
        <v>23</v>
      </c>
      <c r="U135" s="89">
        <f t="shared" si="12"/>
        <v>3.9711191335740074E-2</v>
      </c>
      <c r="V135" s="89">
        <f t="shared" si="13"/>
        <v>0.13357400722021662</v>
      </c>
      <c r="W135" s="89">
        <f t="shared" si="14"/>
        <v>0.23826714801444043</v>
      </c>
      <c r="X135" s="89">
        <f t="shared" si="15"/>
        <v>0.2851985559566787</v>
      </c>
      <c r="Y135" s="89">
        <f t="shared" si="16"/>
        <v>0.22021660649819494</v>
      </c>
      <c r="Z135">
        <v>47</v>
      </c>
      <c r="AA135" s="50" t="s">
        <v>275</v>
      </c>
      <c r="AB135" s="50" t="s">
        <v>275</v>
      </c>
      <c r="AC135">
        <v>35</v>
      </c>
      <c r="AD135">
        <v>0</v>
      </c>
      <c r="AE135" s="89">
        <f t="shared" si="17"/>
        <v>8.3032490974729242E-2</v>
      </c>
      <c r="AF135">
        <v>0</v>
      </c>
      <c r="AG135">
        <v>0</v>
      </c>
    </row>
    <row r="136" spans="1:33">
      <c r="A136">
        <v>44143</v>
      </c>
      <c r="B136" t="s">
        <v>141</v>
      </c>
      <c r="C136" s="29">
        <v>2012</v>
      </c>
      <c r="D136" s="50">
        <v>1478</v>
      </c>
      <c r="E136" s="50">
        <v>497</v>
      </c>
      <c r="F136" s="50">
        <v>453</v>
      </c>
      <c r="G136" s="50">
        <v>528</v>
      </c>
      <c r="H136" s="50">
        <v>419</v>
      </c>
      <c r="I136" s="50">
        <v>453</v>
      </c>
      <c r="J136" s="97">
        <v>0.09</v>
      </c>
      <c r="K136" s="97">
        <v>0.11</v>
      </c>
      <c r="L136" s="97">
        <v>0.68500000000000005</v>
      </c>
      <c r="M136" s="50">
        <v>1201</v>
      </c>
      <c r="N136" s="50">
        <v>2491</v>
      </c>
      <c r="O136" s="50">
        <v>1337</v>
      </c>
      <c r="P136" s="50">
        <v>781</v>
      </c>
      <c r="Q136" s="50">
        <v>502</v>
      </c>
      <c r="R136" s="50">
        <v>257</v>
      </c>
      <c r="S136" s="50">
        <v>192</v>
      </c>
      <c r="T136" s="50">
        <v>673</v>
      </c>
      <c r="U136" s="89">
        <f t="shared" si="12"/>
        <v>0.16155501748722087</v>
      </c>
      <c r="V136" s="89">
        <f t="shared" si="13"/>
        <v>0.33508205542103847</v>
      </c>
      <c r="W136" s="89">
        <f t="shared" si="14"/>
        <v>0.17984934086629001</v>
      </c>
      <c r="X136" s="89">
        <f t="shared" si="15"/>
        <v>0.10505784234597794</v>
      </c>
      <c r="Y136" s="89">
        <f t="shared" si="16"/>
        <v>0.12792574656981437</v>
      </c>
      <c r="Z136">
        <v>602</v>
      </c>
      <c r="AA136">
        <v>28</v>
      </c>
      <c r="AB136">
        <v>15</v>
      </c>
      <c r="AC136">
        <v>417</v>
      </c>
      <c r="AD136">
        <v>190</v>
      </c>
      <c r="AE136" s="89">
        <f t="shared" si="17"/>
        <v>9.0529997309658328E-2</v>
      </c>
      <c r="AF136">
        <v>1</v>
      </c>
      <c r="AG136">
        <v>9</v>
      </c>
    </row>
    <row r="137" spans="1:33">
      <c r="A137">
        <v>44144</v>
      </c>
      <c r="B137" t="s">
        <v>55</v>
      </c>
      <c r="C137" s="29">
        <v>2012</v>
      </c>
      <c r="D137" s="50">
        <v>85</v>
      </c>
      <c r="E137" s="50">
        <v>23</v>
      </c>
      <c r="F137" s="50">
        <v>31</v>
      </c>
      <c r="G137" s="50">
        <v>31</v>
      </c>
      <c r="H137" s="50">
        <v>36</v>
      </c>
      <c r="I137" s="50">
        <v>29</v>
      </c>
      <c r="J137" s="97">
        <v>0.188</v>
      </c>
      <c r="K137" s="97">
        <v>0.129</v>
      </c>
      <c r="L137" s="97">
        <v>0.624</v>
      </c>
      <c r="M137" s="50">
        <v>30</v>
      </c>
      <c r="N137" s="50">
        <v>102</v>
      </c>
      <c r="O137" s="50">
        <v>87</v>
      </c>
      <c r="P137" s="50">
        <v>62</v>
      </c>
      <c r="Q137" s="50">
        <v>17</v>
      </c>
      <c r="R137" s="50">
        <v>7</v>
      </c>
      <c r="S137" s="50">
        <v>4</v>
      </c>
      <c r="T137" s="50">
        <v>25</v>
      </c>
      <c r="U137" s="89">
        <f t="shared" si="12"/>
        <v>8.9820359281437126E-2</v>
      </c>
      <c r="V137" s="89">
        <f t="shared" si="13"/>
        <v>0.30538922155688625</v>
      </c>
      <c r="W137" s="89">
        <f t="shared" si="14"/>
        <v>0.26047904191616766</v>
      </c>
      <c r="X137" s="89">
        <f t="shared" si="15"/>
        <v>0.18562874251497005</v>
      </c>
      <c r="Y137" s="89">
        <f t="shared" si="16"/>
        <v>8.3832335329341312E-2</v>
      </c>
      <c r="Z137">
        <v>39</v>
      </c>
      <c r="AA137" s="50" t="s">
        <v>275</v>
      </c>
      <c r="AB137" s="50" t="s">
        <v>275</v>
      </c>
      <c r="AC137">
        <v>35</v>
      </c>
      <c r="AD137">
        <v>26</v>
      </c>
      <c r="AE137" s="89">
        <f t="shared" si="17"/>
        <v>7.4850299401197598E-2</v>
      </c>
      <c r="AF137">
        <v>0</v>
      </c>
      <c r="AG137">
        <v>2</v>
      </c>
    </row>
    <row r="138" spans="1:33">
      <c r="A138">
        <v>44145</v>
      </c>
      <c r="B138" t="s">
        <v>142</v>
      </c>
      <c r="C138" s="29">
        <v>2012</v>
      </c>
      <c r="D138" s="50">
        <v>141</v>
      </c>
      <c r="E138" s="50">
        <v>45</v>
      </c>
      <c r="F138" s="50">
        <v>45</v>
      </c>
      <c r="G138" s="50">
        <v>51</v>
      </c>
      <c r="H138" s="50">
        <v>44</v>
      </c>
      <c r="I138" s="50">
        <v>38</v>
      </c>
      <c r="J138" s="97">
        <v>0.14899999999999999</v>
      </c>
      <c r="K138" s="97">
        <v>0.191</v>
      </c>
      <c r="L138" s="97">
        <v>0.752</v>
      </c>
      <c r="M138" s="50">
        <v>16</v>
      </c>
      <c r="N138" s="50">
        <v>84</v>
      </c>
      <c r="O138" s="50">
        <v>82</v>
      </c>
      <c r="P138" s="50">
        <v>98</v>
      </c>
      <c r="Q138" s="50">
        <v>63</v>
      </c>
      <c r="R138" s="50">
        <v>24</v>
      </c>
      <c r="S138" s="50">
        <v>9</v>
      </c>
      <c r="T138" s="50">
        <v>52</v>
      </c>
      <c r="U138" s="89">
        <f t="shared" si="12"/>
        <v>3.7383177570093455E-2</v>
      </c>
      <c r="V138" s="89">
        <f t="shared" si="13"/>
        <v>0.19626168224299065</v>
      </c>
      <c r="W138" s="89">
        <f t="shared" si="14"/>
        <v>0.19158878504672897</v>
      </c>
      <c r="X138" s="89">
        <f t="shared" si="15"/>
        <v>0.22897196261682243</v>
      </c>
      <c r="Y138" s="89">
        <f t="shared" si="16"/>
        <v>0.22429906542056074</v>
      </c>
      <c r="Z138">
        <v>86</v>
      </c>
      <c r="AA138" s="50" t="s">
        <v>275</v>
      </c>
      <c r="AB138" s="50" t="s">
        <v>275</v>
      </c>
      <c r="AC138">
        <v>49</v>
      </c>
      <c r="AD138">
        <v>0</v>
      </c>
      <c r="AE138" s="89">
        <f t="shared" si="17"/>
        <v>0.12149532710280374</v>
      </c>
      <c r="AF138">
        <v>1</v>
      </c>
      <c r="AG138">
        <v>0</v>
      </c>
    </row>
    <row r="139" spans="1:33">
      <c r="A139">
        <v>44146</v>
      </c>
      <c r="B139" t="s">
        <v>56</v>
      </c>
      <c r="C139" s="29">
        <v>2012</v>
      </c>
      <c r="D139" s="50">
        <v>65</v>
      </c>
      <c r="E139" s="50">
        <v>22</v>
      </c>
      <c r="F139" s="50">
        <v>27</v>
      </c>
      <c r="G139" s="50">
        <v>16</v>
      </c>
      <c r="H139" s="50">
        <v>18</v>
      </c>
      <c r="I139" s="50">
        <v>36</v>
      </c>
      <c r="J139" s="97">
        <v>0.10800000000000001</v>
      </c>
      <c r="K139" s="97">
        <v>0.12300000000000001</v>
      </c>
      <c r="L139" s="97">
        <v>0.69200000000000006</v>
      </c>
      <c r="M139" s="50">
        <v>33</v>
      </c>
      <c r="N139" s="50">
        <v>102</v>
      </c>
      <c r="O139" s="50">
        <v>77</v>
      </c>
      <c r="P139" s="50">
        <v>62</v>
      </c>
      <c r="Q139" s="50">
        <v>25</v>
      </c>
      <c r="R139" s="50">
        <v>2</v>
      </c>
      <c r="T139" s="50">
        <v>26</v>
      </c>
      <c r="U139" s="89">
        <f t="shared" si="12"/>
        <v>0.10091743119266056</v>
      </c>
      <c r="V139" s="89">
        <f t="shared" si="13"/>
        <v>0.31192660550458717</v>
      </c>
      <c r="W139" s="89">
        <f t="shared" si="14"/>
        <v>0.23547400611620795</v>
      </c>
      <c r="X139" s="89">
        <f t="shared" si="15"/>
        <v>0.18960244648318042</v>
      </c>
      <c r="Y139" s="89">
        <f t="shared" si="16"/>
        <v>8.2568807339449546E-2</v>
      </c>
      <c r="Z139">
        <v>32</v>
      </c>
      <c r="AA139" s="50" t="s">
        <v>275</v>
      </c>
      <c r="AB139" s="50" t="s">
        <v>275</v>
      </c>
      <c r="AC139">
        <v>19</v>
      </c>
      <c r="AD139">
        <v>0</v>
      </c>
      <c r="AE139" s="89">
        <f t="shared" si="17"/>
        <v>7.9510703363914373E-2</v>
      </c>
      <c r="AF139">
        <v>0</v>
      </c>
      <c r="AG139">
        <v>0</v>
      </c>
    </row>
    <row r="140" spans="1:33">
      <c r="A140">
        <v>44148</v>
      </c>
      <c r="B140" t="s">
        <v>57</v>
      </c>
      <c r="C140" s="29">
        <v>2012</v>
      </c>
      <c r="D140" s="50">
        <v>35</v>
      </c>
      <c r="E140" s="50">
        <v>7</v>
      </c>
      <c r="F140" s="50">
        <v>15</v>
      </c>
      <c r="G140" s="50">
        <v>13</v>
      </c>
      <c r="H140" s="50">
        <v>13</v>
      </c>
      <c r="I140" s="50">
        <v>7</v>
      </c>
      <c r="J140" s="97">
        <v>0.114</v>
      </c>
      <c r="K140" s="97">
        <v>0.22899999999999998</v>
      </c>
      <c r="L140" s="97">
        <v>0.68599999999999994</v>
      </c>
      <c r="M140" s="50">
        <v>8</v>
      </c>
      <c r="N140" s="50">
        <v>29</v>
      </c>
      <c r="O140" s="50">
        <v>23</v>
      </c>
      <c r="P140" s="50">
        <v>27</v>
      </c>
      <c r="Q140" s="50">
        <v>7</v>
      </c>
      <c r="R140" s="50">
        <v>2</v>
      </c>
      <c r="T140" s="50">
        <v>4</v>
      </c>
      <c r="U140" s="89">
        <f t="shared" si="12"/>
        <v>0.08</v>
      </c>
      <c r="V140" s="89">
        <f t="shared" si="13"/>
        <v>0.28999999999999998</v>
      </c>
      <c r="W140" s="89">
        <f t="shared" si="14"/>
        <v>0.23</v>
      </c>
      <c r="X140" s="89">
        <f t="shared" si="15"/>
        <v>0.27</v>
      </c>
      <c r="Y140" s="89">
        <f t="shared" si="16"/>
        <v>0.09</v>
      </c>
      <c r="Z140">
        <v>20</v>
      </c>
      <c r="AA140" s="50" t="s">
        <v>275</v>
      </c>
      <c r="AB140" s="50" t="s">
        <v>275</v>
      </c>
      <c r="AC140">
        <v>9</v>
      </c>
      <c r="AD140">
        <v>0</v>
      </c>
      <c r="AE140" s="89">
        <f t="shared" si="17"/>
        <v>0.04</v>
      </c>
      <c r="AF140">
        <v>0</v>
      </c>
      <c r="AG140">
        <v>0</v>
      </c>
    </row>
    <row r="141" spans="1:33">
      <c r="A141">
        <v>44149</v>
      </c>
      <c r="B141" t="s">
        <v>227</v>
      </c>
      <c r="C141" s="29">
        <v>2012</v>
      </c>
      <c r="D141" s="50">
        <v>195</v>
      </c>
      <c r="E141" s="50">
        <v>68</v>
      </c>
      <c r="F141" s="50">
        <v>69</v>
      </c>
      <c r="G141" s="50">
        <v>58</v>
      </c>
      <c r="H141" s="50">
        <v>58</v>
      </c>
      <c r="I141" s="50">
        <v>72</v>
      </c>
      <c r="J141" s="97">
        <v>0.11800000000000001</v>
      </c>
      <c r="K141" s="97">
        <v>0.20499999999999999</v>
      </c>
      <c r="L141" s="97">
        <v>0.81</v>
      </c>
      <c r="M141" s="50">
        <v>41</v>
      </c>
      <c r="N141" s="50">
        <v>93</v>
      </c>
      <c r="O141" s="50">
        <v>134</v>
      </c>
      <c r="P141" s="50">
        <v>145</v>
      </c>
      <c r="Q141" s="50">
        <v>84</v>
      </c>
      <c r="R141" s="50">
        <v>24</v>
      </c>
      <c r="S141" s="50">
        <v>11</v>
      </c>
      <c r="T141" s="50">
        <v>45</v>
      </c>
      <c r="U141" s="89">
        <f t="shared" si="12"/>
        <v>7.1057192374350084E-2</v>
      </c>
      <c r="V141" s="89">
        <f t="shared" si="13"/>
        <v>0.16117850953206239</v>
      </c>
      <c r="W141" s="89">
        <f t="shared" si="14"/>
        <v>0.23223570190641249</v>
      </c>
      <c r="X141" s="89">
        <f t="shared" si="15"/>
        <v>0.25129982668977469</v>
      </c>
      <c r="Y141" s="89">
        <f t="shared" si="16"/>
        <v>0.20623916811091855</v>
      </c>
      <c r="Z141">
        <v>122</v>
      </c>
      <c r="AA141" s="50" t="s">
        <v>275</v>
      </c>
      <c r="AB141" s="50" t="s">
        <v>275</v>
      </c>
      <c r="AC141">
        <v>64</v>
      </c>
      <c r="AD141">
        <v>15</v>
      </c>
      <c r="AE141" s="89">
        <f t="shared" si="17"/>
        <v>7.7989601386481797E-2</v>
      </c>
      <c r="AF141">
        <v>0</v>
      </c>
      <c r="AG141">
        <v>1</v>
      </c>
    </row>
    <row r="142" spans="1:33">
      <c r="A142">
        <v>44150</v>
      </c>
      <c r="B142" t="s">
        <v>143</v>
      </c>
      <c r="C142" s="29">
        <v>2012</v>
      </c>
      <c r="D142" s="50">
        <v>135</v>
      </c>
      <c r="E142" s="50">
        <v>49</v>
      </c>
      <c r="F142" s="50">
        <v>40</v>
      </c>
      <c r="G142" s="50">
        <v>46</v>
      </c>
      <c r="H142" s="50">
        <v>44</v>
      </c>
      <c r="I142" s="50">
        <v>53</v>
      </c>
      <c r="J142" s="97">
        <v>0.11900000000000001</v>
      </c>
      <c r="K142" s="97">
        <v>0.25900000000000001</v>
      </c>
      <c r="L142" s="97">
        <v>0.8</v>
      </c>
      <c r="M142" s="50">
        <v>35</v>
      </c>
      <c r="N142" s="50">
        <v>79</v>
      </c>
      <c r="O142" s="50">
        <v>89</v>
      </c>
      <c r="P142" s="50">
        <v>99</v>
      </c>
      <c r="Q142" s="50">
        <v>77</v>
      </c>
      <c r="R142" s="50">
        <v>31</v>
      </c>
      <c r="S142" s="50">
        <v>17</v>
      </c>
      <c r="T142" s="50">
        <v>78</v>
      </c>
      <c r="U142" s="89">
        <f t="shared" si="12"/>
        <v>6.9306930693069313E-2</v>
      </c>
      <c r="V142" s="89">
        <f t="shared" si="13"/>
        <v>0.15643564356435644</v>
      </c>
      <c r="W142" s="89">
        <f t="shared" si="14"/>
        <v>0.17623762376237623</v>
      </c>
      <c r="X142" s="89">
        <f t="shared" si="15"/>
        <v>0.19603960396039605</v>
      </c>
      <c r="Y142" s="89">
        <f t="shared" si="16"/>
        <v>0.24752475247524752</v>
      </c>
      <c r="Z142">
        <v>69</v>
      </c>
      <c r="AA142" s="50" t="s">
        <v>275</v>
      </c>
      <c r="AB142" s="50" t="s">
        <v>275</v>
      </c>
      <c r="AC142">
        <v>46</v>
      </c>
      <c r="AD142">
        <v>20</v>
      </c>
      <c r="AE142" s="89">
        <f t="shared" si="17"/>
        <v>0.15445544554455445</v>
      </c>
      <c r="AF142">
        <v>0</v>
      </c>
      <c r="AG142">
        <v>1</v>
      </c>
    </row>
    <row r="143" spans="1:33">
      <c r="A143">
        <v>44151</v>
      </c>
      <c r="B143" t="s">
        <v>228</v>
      </c>
      <c r="C143" s="29">
        <v>2012</v>
      </c>
      <c r="D143" s="50">
        <v>212</v>
      </c>
      <c r="E143" s="50">
        <v>76</v>
      </c>
      <c r="F143" s="50">
        <v>68</v>
      </c>
      <c r="G143" s="50">
        <v>68</v>
      </c>
      <c r="H143" s="50">
        <v>70</v>
      </c>
      <c r="I143" s="50">
        <v>77</v>
      </c>
      <c r="J143" s="97">
        <v>0.127</v>
      </c>
      <c r="K143" s="97">
        <v>0.21199999999999999</v>
      </c>
      <c r="L143" s="97">
        <v>0.79200000000000004</v>
      </c>
      <c r="M143" s="50">
        <v>38</v>
      </c>
      <c r="N143" s="50">
        <v>92</v>
      </c>
      <c r="O143" s="50">
        <v>136</v>
      </c>
      <c r="P143" s="50">
        <v>156</v>
      </c>
      <c r="Q143" s="50">
        <v>120</v>
      </c>
      <c r="R143" s="50">
        <v>31</v>
      </c>
      <c r="S143" s="50">
        <v>25</v>
      </c>
      <c r="T143" s="50">
        <v>188</v>
      </c>
      <c r="U143" s="89">
        <f t="shared" si="12"/>
        <v>4.8346055979643768E-2</v>
      </c>
      <c r="V143" s="89">
        <f t="shared" si="13"/>
        <v>0.11704834605597965</v>
      </c>
      <c r="W143" s="89">
        <f t="shared" si="14"/>
        <v>0.17302798982188294</v>
      </c>
      <c r="X143" s="89">
        <f t="shared" si="15"/>
        <v>0.19847328244274809</v>
      </c>
      <c r="Y143" s="89">
        <f t="shared" si="16"/>
        <v>0.22391857506361323</v>
      </c>
      <c r="Z143">
        <v>120</v>
      </c>
      <c r="AA143" s="50" t="s">
        <v>275</v>
      </c>
      <c r="AB143" s="50" t="s">
        <v>275</v>
      </c>
      <c r="AC143">
        <v>66</v>
      </c>
      <c r="AD143">
        <v>15</v>
      </c>
      <c r="AE143" s="89">
        <f t="shared" si="17"/>
        <v>0.23918575063613232</v>
      </c>
      <c r="AF143">
        <v>0</v>
      </c>
      <c r="AG143">
        <v>1</v>
      </c>
    </row>
    <row r="144" spans="1:33">
      <c r="A144">
        <v>44152</v>
      </c>
      <c r="B144" t="s">
        <v>60</v>
      </c>
      <c r="C144" s="29">
        <v>2012</v>
      </c>
      <c r="D144" s="50">
        <v>149</v>
      </c>
      <c r="E144" s="50">
        <v>37</v>
      </c>
      <c r="F144" s="50">
        <v>56</v>
      </c>
      <c r="G144" s="50">
        <v>56</v>
      </c>
      <c r="H144" s="50">
        <v>52</v>
      </c>
      <c r="I144" s="50">
        <v>33</v>
      </c>
      <c r="J144" s="97">
        <v>0.13400000000000001</v>
      </c>
      <c r="K144" s="97">
        <v>0.17399999999999999</v>
      </c>
      <c r="L144" s="97">
        <v>0.752</v>
      </c>
      <c r="M144" s="50">
        <v>20</v>
      </c>
      <c r="N144" s="50">
        <v>61</v>
      </c>
      <c r="O144" s="50">
        <v>106</v>
      </c>
      <c r="P144" s="50">
        <v>100</v>
      </c>
      <c r="Q144" s="50">
        <v>58</v>
      </c>
      <c r="R144" s="50">
        <v>23</v>
      </c>
      <c r="S144" s="50">
        <v>9</v>
      </c>
      <c r="T144" s="50">
        <v>32</v>
      </c>
      <c r="U144" s="89">
        <f t="shared" si="12"/>
        <v>4.8899755501222497E-2</v>
      </c>
      <c r="V144" s="89">
        <f t="shared" si="13"/>
        <v>0.1491442542787286</v>
      </c>
      <c r="W144" s="89">
        <f t="shared" si="14"/>
        <v>0.25916870415647919</v>
      </c>
      <c r="X144" s="89">
        <f t="shared" si="15"/>
        <v>0.24449877750611246</v>
      </c>
      <c r="Y144" s="89">
        <f t="shared" si="16"/>
        <v>0.22004889975550121</v>
      </c>
      <c r="Z144">
        <v>99</v>
      </c>
      <c r="AA144" s="50" t="s">
        <v>275</v>
      </c>
      <c r="AB144" s="50" t="s">
        <v>275</v>
      </c>
      <c r="AC144">
        <v>53</v>
      </c>
      <c r="AD144">
        <v>0</v>
      </c>
      <c r="AE144" s="89">
        <f t="shared" si="17"/>
        <v>7.823960880195599E-2</v>
      </c>
      <c r="AF144">
        <v>0</v>
      </c>
      <c r="AG144">
        <v>0</v>
      </c>
    </row>
    <row r="145" spans="1:33">
      <c r="A145">
        <v>44153</v>
      </c>
      <c r="B145" t="s">
        <v>58</v>
      </c>
      <c r="C145" s="29">
        <v>2012</v>
      </c>
      <c r="D145" s="50">
        <v>60</v>
      </c>
      <c r="E145" s="50">
        <v>18</v>
      </c>
      <c r="F145" s="50">
        <v>22</v>
      </c>
      <c r="G145" s="50">
        <v>20</v>
      </c>
      <c r="H145" s="50">
        <v>25</v>
      </c>
      <c r="I145" s="50">
        <v>20</v>
      </c>
      <c r="J145" s="97">
        <v>0.13300000000000001</v>
      </c>
      <c r="K145" s="97">
        <v>0.16699999999999998</v>
      </c>
      <c r="L145" s="97">
        <v>0.71700000000000008</v>
      </c>
      <c r="M145" s="50">
        <v>23</v>
      </c>
      <c r="N145" s="50">
        <v>69</v>
      </c>
      <c r="O145" s="50">
        <v>70</v>
      </c>
      <c r="P145" s="50">
        <v>51</v>
      </c>
      <c r="Q145" s="50">
        <v>23</v>
      </c>
      <c r="R145" s="50">
        <v>2</v>
      </c>
      <c r="S145" s="50">
        <v>4</v>
      </c>
      <c r="T145" s="50">
        <v>12</v>
      </c>
      <c r="U145" s="89">
        <f t="shared" si="12"/>
        <v>9.055118110236221E-2</v>
      </c>
      <c r="V145" s="89">
        <f t="shared" si="13"/>
        <v>0.27165354330708663</v>
      </c>
      <c r="W145" s="89">
        <f t="shared" si="14"/>
        <v>0.27559055118110237</v>
      </c>
      <c r="X145" s="89">
        <f t="shared" si="15"/>
        <v>0.20078740157480315</v>
      </c>
      <c r="Y145" s="89">
        <f t="shared" si="16"/>
        <v>0.1141732283464567</v>
      </c>
      <c r="Z145">
        <v>29</v>
      </c>
      <c r="AA145" s="50" t="s">
        <v>275</v>
      </c>
      <c r="AB145" s="50" t="s">
        <v>275</v>
      </c>
      <c r="AC145">
        <v>20</v>
      </c>
      <c r="AD145">
        <v>0</v>
      </c>
      <c r="AE145" s="89">
        <f t="shared" si="17"/>
        <v>4.7244094488188976E-2</v>
      </c>
      <c r="AF145">
        <v>0</v>
      </c>
      <c r="AG145">
        <v>0</v>
      </c>
    </row>
    <row r="146" spans="1:33">
      <c r="A146">
        <v>44154</v>
      </c>
      <c r="B146" t="s">
        <v>59</v>
      </c>
      <c r="C146" s="29">
        <v>2012</v>
      </c>
      <c r="D146" s="50">
        <v>295</v>
      </c>
      <c r="E146" s="50">
        <v>83</v>
      </c>
      <c r="F146" s="50">
        <v>95</v>
      </c>
      <c r="G146" s="50">
        <v>117</v>
      </c>
      <c r="H146" s="50">
        <v>113</v>
      </c>
      <c r="I146" s="50">
        <v>96</v>
      </c>
      <c r="J146" s="97">
        <v>0.129</v>
      </c>
      <c r="K146" s="97">
        <v>0.19699999999999998</v>
      </c>
      <c r="L146" s="97">
        <v>0.7390000000000001</v>
      </c>
      <c r="M146" s="50">
        <v>323</v>
      </c>
      <c r="N146" s="50">
        <v>979</v>
      </c>
      <c r="O146" s="50">
        <v>339</v>
      </c>
      <c r="P146" s="50">
        <v>251</v>
      </c>
      <c r="Q146" s="50">
        <v>136</v>
      </c>
      <c r="R146" s="50">
        <v>71</v>
      </c>
      <c r="S146" s="50">
        <v>41</v>
      </c>
      <c r="T146" s="50">
        <v>223</v>
      </c>
      <c r="U146" s="89">
        <f t="shared" si="12"/>
        <v>0.1366906474820144</v>
      </c>
      <c r="V146" s="89">
        <f t="shared" si="13"/>
        <v>0.41430385103681761</v>
      </c>
      <c r="W146" s="89">
        <f t="shared" si="14"/>
        <v>0.14346170122725349</v>
      </c>
      <c r="X146" s="89">
        <f t="shared" si="15"/>
        <v>0.10622090562843843</v>
      </c>
      <c r="Y146" s="89">
        <f t="shared" si="16"/>
        <v>0.10495133305120609</v>
      </c>
      <c r="Z146">
        <v>137</v>
      </c>
      <c r="AA146" s="50" t="s">
        <v>275</v>
      </c>
      <c r="AB146" s="50" t="s">
        <v>275</v>
      </c>
      <c r="AC146">
        <v>98</v>
      </c>
      <c r="AD146">
        <v>42</v>
      </c>
      <c r="AE146" s="89">
        <f t="shared" si="17"/>
        <v>9.4371561574269999E-2</v>
      </c>
      <c r="AF146">
        <v>0</v>
      </c>
      <c r="AG146">
        <v>1</v>
      </c>
    </row>
    <row r="147" spans="1:33">
      <c r="A147">
        <v>44155</v>
      </c>
      <c r="B147" t="s">
        <v>144</v>
      </c>
      <c r="C147" s="29">
        <v>2012</v>
      </c>
      <c r="D147" s="50">
        <v>164</v>
      </c>
      <c r="E147" s="50">
        <v>56</v>
      </c>
      <c r="F147" s="50">
        <v>53</v>
      </c>
      <c r="G147" s="50">
        <v>55</v>
      </c>
      <c r="H147" s="50">
        <v>47</v>
      </c>
      <c r="I147" s="50">
        <v>57</v>
      </c>
      <c r="J147" s="97">
        <v>0.13400000000000001</v>
      </c>
      <c r="K147" s="97">
        <v>0.159</v>
      </c>
      <c r="L147" s="97">
        <v>0.72599999999999998</v>
      </c>
      <c r="M147" s="50">
        <v>27</v>
      </c>
      <c r="N147" s="50">
        <v>65</v>
      </c>
      <c r="O147" s="50">
        <v>123</v>
      </c>
      <c r="P147" s="50">
        <v>132</v>
      </c>
      <c r="Q147" s="50">
        <v>60</v>
      </c>
      <c r="R147" s="50">
        <v>28</v>
      </c>
      <c r="S147" s="50">
        <v>11</v>
      </c>
      <c r="T147" s="50">
        <v>46</v>
      </c>
      <c r="U147" s="89">
        <f t="shared" si="12"/>
        <v>5.4878048780487805E-2</v>
      </c>
      <c r="V147" s="89">
        <f t="shared" si="13"/>
        <v>0.13211382113821138</v>
      </c>
      <c r="W147" s="89">
        <f t="shared" si="14"/>
        <v>0.25</v>
      </c>
      <c r="X147" s="89">
        <f t="shared" si="15"/>
        <v>0.26829268292682928</v>
      </c>
      <c r="Y147" s="89">
        <f t="shared" si="16"/>
        <v>0.20121951219512196</v>
      </c>
      <c r="Z147">
        <v>87</v>
      </c>
      <c r="AA147" s="50" t="s">
        <v>275</v>
      </c>
      <c r="AB147" s="50" t="s">
        <v>275</v>
      </c>
      <c r="AC147">
        <v>54</v>
      </c>
      <c r="AD147">
        <v>12</v>
      </c>
      <c r="AE147" s="89">
        <f t="shared" si="17"/>
        <v>9.3495934959349589E-2</v>
      </c>
      <c r="AF147">
        <v>0</v>
      </c>
      <c r="AG147">
        <v>1</v>
      </c>
    </row>
    <row r="148" spans="1:33">
      <c r="A148">
        <v>44156</v>
      </c>
      <c r="B148" t="s">
        <v>229</v>
      </c>
      <c r="C148" s="29">
        <v>2012</v>
      </c>
      <c r="D148" s="50">
        <v>152</v>
      </c>
      <c r="E148" s="50">
        <v>42</v>
      </c>
      <c r="F148" s="50">
        <v>60</v>
      </c>
      <c r="G148" s="50">
        <v>50</v>
      </c>
      <c r="H148" s="50">
        <v>36</v>
      </c>
      <c r="I148" s="50">
        <v>48</v>
      </c>
      <c r="J148" s="97">
        <v>9.9000000000000005E-2</v>
      </c>
      <c r="K148" s="97">
        <v>0.125</v>
      </c>
      <c r="L148" s="97">
        <v>0.79599999999999993</v>
      </c>
      <c r="M148" s="50">
        <v>28</v>
      </c>
      <c r="N148" s="50">
        <v>137</v>
      </c>
      <c r="O148" s="50">
        <v>98</v>
      </c>
      <c r="P148" s="50">
        <v>89</v>
      </c>
      <c r="Q148" s="50">
        <v>60</v>
      </c>
      <c r="R148" s="50">
        <v>13</v>
      </c>
      <c r="S148" s="50">
        <v>5</v>
      </c>
      <c r="T148" s="50">
        <v>32</v>
      </c>
      <c r="U148" s="89">
        <f t="shared" si="12"/>
        <v>6.0606060606060608E-2</v>
      </c>
      <c r="V148" s="89">
        <f t="shared" si="13"/>
        <v>0.29653679653679654</v>
      </c>
      <c r="W148" s="89">
        <f t="shared" si="14"/>
        <v>0.21212121212121213</v>
      </c>
      <c r="X148" s="89">
        <f t="shared" si="15"/>
        <v>0.19264069264069264</v>
      </c>
      <c r="Y148" s="89">
        <f t="shared" si="16"/>
        <v>0.16883116883116883</v>
      </c>
      <c r="Z148">
        <v>99</v>
      </c>
      <c r="AA148" s="50" t="s">
        <v>275</v>
      </c>
      <c r="AB148" s="50" t="s">
        <v>275</v>
      </c>
      <c r="AC148">
        <v>43</v>
      </c>
      <c r="AD148">
        <v>0</v>
      </c>
      <c r="AE148" s="89">
        <f t="shared" si="17"/>
        <v>6.9264069264069264E-2</v>
      </c>
      <c r="AF148">
        <v>0</v>
      </c>
      <c r="AG148">
        <v>0</v>
      </c>
    </row>
    <row r="149" spans="1:33">
      <c r="A149">
        <v>44157</v>
      </c>
      <c r="B149" t="s">
        <v>230</v>
      </c>
      <c r="C149" s="29">
        <v>2012</v>
      </c>
      <c r="D149" s="50">
        <v>85</v>
      </c>
      <c r="E149" s="50">
        <v>24</v>
      </c>
      <c r="F149" s="50">
        <v>27</v>
      </c>
      <c r="G149" s="50">
        <v>34</v>
      </c>
      <c r="H149" s="50">
        <v>29</v>
      </c>
      <c r="I149" s="50">
        <v>32</v>
      </c>
      <c r="J149" s="97">
        <v>0.25900000000000001</v>
      </c>
      <c r="K149" s="97">
        <v>0.11800000000000001</v>
      </c>
      <c r="L149" s="97">
        <v>0.67099999999999993</v>
      </c>
      <c r="M149" s="50">
        <v>7</v>
      </c>
      <c r="N149" s="50">
        <v>54</v>
      </c>
      <c r="O149" s="50">
        <v>73</v>
      </c>
      <c r="P149" s="50">
        <v>51</v>
      </c>
      <c r="Q149" s="50">
        <v>23</v>
      </c>
      <c r="R149" s="50">
        <v>4</v>
      </c>
      <c r="S149" s="50">
        <v>1</v>
      </c>
      <c r="T149" s="50">
        <v>13</v>
      </c>
      <c r="U149" s="89">
        <f t="shared" si="12"/>
        <v>3.0973451327433628E-2</v>
      </c>
      <c r="V149" s="89">
        <f t="shared" si="13"/>
        <v>0.23893805309734514</v>
      </c>
      <c r="W149" s="89">
        <f t="shared" si="14"/>
        <v>0.32300884955752213</v>
      </c>
      <c r="X149" s="89">
        <f t="shared" si="15"/>
        <v>0.22566371681415928</v>
      </c>
      <c r="Y149" s="89">
        <f t="shared" si="16"/>
        <v>0.12389380530973451</v>
      </c>
      <c r="Z149">
        <v>40</v>
      </c>
      <c r="AA149" s="50" t="s">
        <v>275</v>
      </c>
      <c r="AB149" s="50" t="s">
        <v>275</v>
      </c>
      <c r="AC149">
        <v>33</v>
      </c>
      <c r="AD149">
        <v>0</v>
      </c>
      <c r="AE149" s="89">
        <f t="shared" si="17"/>
        <v>5.7522123893805309E-2</v>
      </c>
      <c r="AF149">
        <v>0</v>
      </c>
      <c r="AG149">
        <v>0</v>
      </c>
    </row>
    <row r="150" spans="1:33">
      <c r="A150">
        <v>44158</v>
      </c>
      <c r="B150" t="s">
        <v>231</v>
      </c>
      <c r="C150" s="29">
        <v>2012</v>
      </c>
      <c r="D150" s="50">
        <v>216</v>
      </c>
      <c r="E150" s="50">
        <v>57</v>
      </c>
      <c r="F150" s="50">
        <v>68</v>
      </c>
      <c r="G150" s="50">
        <v>91</v>
      </c>
      <c r="H150" s="50">
        <v>57</v>
      </c>
      <c r="I150" s="50">
        <v>73</v>
      </c>
      <c r="J150" s="97">
        <v>9.3000000000000013E-2</v>
      </c>
      <c r="K150" s="97">
        <v>0.218</v>
      </c>
      <c r="L150" s="97">
        <v>0.78200000000000003</v>
      </c>
      <c r="M150" s="50">
        <v>52</v>
      </c>
      <c r="N150" s="50">
        <v>151</v>
      </c>
      <c r="O150" s="50">
        <v>152</v>
      </c>
      <c r="P150" s="50">
        <v>132</v>
      </c>
      <c r="Q150" s="50">
        <v>91</v>
      </c>
      <c r="R150" s="50">
        <v>57</v>
      </c>
      <c r="S150" s="50">
        <v>37</v>
      </c>
      <c r="T150" s="50">
        <v>194</v>
      </c>
      <c r="U150" s="89">
        <f t="shared" si="12"/>
        <v>6.0046189376443418E-2</v>
      </c>
      <c r="V150" s="89">
        <f t="shared" si="13"/>
        <v>0.17436489607390301</v>
      </c>
      <c r="W150" s="89">
        <f t="shared" si="14"/>
        <v>0.17551963048498845</v>
      </c>
      <c r="X150" s="89">
        <f t="shared" si="15"/>
        <v>0.15242494226327943</v>
      </c>
      <c r="Y150" s="89">
        <f t="shared" si="16"/>
        <v>0.21362586605080833</v>
      </c>
      <c r="Z150">
        <v>135</v>
      </c>
      <c r="AA150" s="50" t="s">
        <v>275</v>
      </c>
      <c r="AB150" s="50" t="s">
        <v>275</v>
      </c>
      <c r="AC150">
        <v>69</v>
      </c>
      <c r="AD150">
        <v>48</v>
      </c>
      <c r="AE150" s="89">
        <f t="shared" si="17"/>
        <v>0.22401847575057737</v>
      </c>
      <c r="AF150">
        <v>0</v>
      </c>
      <c r="AG150">
        <v>2</v>
      </c>
    </row>
    <row r="151" spans="1:33">
      <c r="A151">
        <v>44159</v>
      </c>
      <c r="B151" t="s">
        <v>147</v>
      </c>
      <c r="C151" s="29">
        <v>2012</v>
      </c>
      <c r="D151" s="50">
        <v>40</v>
      </c>
      <c r="E151" s="50">
        <v>11</v>
      </c>
      <c r="F151" s="50">
        <v>16</v>
      </c>
      <c r="G151" s="50">
        <v>13</v>
      </c>
      <c r="H151" s="50">
        <v>11</v>
      </c>
      <c r="I151" s="50">
        <v>18</v>
      </c>
      <c r="J151" s="97">
        <v>0.1</v>
      </c>
      <c r="K151" s="97">
        <v>0.17499999999999999</v>
      </c>
      <c r="L151" s="97">
        <v>0.82499999999999996</v>
      </c>
      <c r="M151" s="50">
        <v>8</v>
      </c>
      <c r="N151" s="50">
        <v>18</v>
      </c>
      <c r="O151" s="50">
        <v>26</v>
      </c>
      <c r="P151" s="50">
        <v>22</v>
      </c>
      <c r="Q151" s="50">
        <v>17</v>
      </c>
      <c r="R151" s="50">
        <v>17</v>
      </c>
      <c r="S151" s="50">
        <v>16</v>
      </c>
      <c r="T151" s="50">
        <v>32</v>
      </c>
      <c r="U151" s="89">
        <f t="shared" si="12"/>
        <v>5.128205128205128E-2</v>
      </c>
      <c r="V151" s="89">
        <f t="shared" si="13"/>
        <v>0.11538461538461539</v>
      </c>
      <c r="W151" s="89">
        <f t="shared" si="14"/>
        <v>0.16666666666666666</v>
      </c>
      <c r="X151" s="89">
        <f t="shared" si="15"/>
        <v>0.14102564102564102</v>
      </c>
      <c r="Y151" s="89">
        <f t="shared" si="16"/>
        <v>0.32051282051282054</v>
      </c>
      <c r="Z151">
        <v>24</v>
      </c>
      <c r="AA151" s="50" t="s">
        <v>275</v>
      </c>
      <c r="AB151" s="50" t="s">
        <v>275</v>
      </c>
      <c r="AC151">
        <v>10</v>
      </c>
      <c r="AD151">
        <v>0</v>
      </c>
      <c r="AE151" s="89">
        <f t="shared" si="17"/>
        <v>0.20512820512820512</v>
      </c>
      <c r="AF151">
        <v>1</v>
      </c>
      <c r="AG151">
        <v>0</v>
      </c>
    </row>
    <row r="152" spans="1:33">
      <c r="A152">
        <v>44160</v>
      </c>
      <c r="B152" t="s">
        <v>232</v>
      </c>
      <c r="C152" s="29">
        <v>2012</v>
      </c>
      <c r="D152" s="50">
        <v>73</v>
      </c>
      <c r="E152" s="50">
        <v>24</v>
      </c>
      <c r="F152" s="50">
        <v>20</v>
      </c>
      <c r="G152" s="50">
        <v>29</v>
      </c>
      <c r="H152" s="50">
        <v>38</v>
      </c>
      <c r="I152" s="50">
        <v>25</v>
      </c>
      <c r="J152" s="97">
        <v>0.11</v>
      </c>
      <c r="K152" s="97">
        <v>0.247</v>
      </c>
      <c r="L152" s="97">
        <v>0.76700000000000002</v>
      </c>
      <c r="M152" s="50">
        <v>15</v>
      </c>
      <c r="N152" s="50">
        <v>51</v>
      </c>
      <c r="O152" s="50">
        <v>73</v>
      </c>
      <c r="P152" s="50">
        <v>71</v>
      </c>
      <c r="Q152" s="50">
        <v>44</v>
      </c>
      <c r="R152" s="50">
        <v>12</v>
      </c>
      <c r="S152" s="50">
        <v>13</v>
      </c>
      <c r="T152" s="50">
        <v>51</v>
      </c>
      <c r="U152" s="89">
        <f t="shared" si="12"/>
        <v>4.5454545454545456E-2</v>
      </c>
      <c r="V152" s="89">
        <f t="shared" si="13"/>
        <v>0.15454545454545454</v>
      </c>
      <c r="W152" s="89">
        <f t="shared" si="14"/>
        <v>0.22121212121212122</v>
      </c>
      <c r="X152" s="89">
        <f t="shared" si="15"/>
        <v>0.21515151515151515</v>
      </c>
      <c r="Y152" s="89">
        <f t="shared" si="16"/>
        <v>0.20909090909090908</v>
      </c>
      <c r="Z152">
        <v>49</v>
      </c>
      <c r="AA152" s="50" t="s">
        <v>275</v>
      </c>
      <c r="AB152" s="50" t="s">
        <v>275</v>
      </c>
      <c r="AC152">
        <v>53</v>
      </c>
      <c r="AD152">
        <v>0</v>
      </c>
      <c r="AE152" s="89">
        <f t="shared" si="17"/>
        <v>0.15454545454545454</v>
      </c>
      <c r="AF152">
        <v>0</v>
      </c>
      <c r="AG152">
        <v>0</v>
      </c>
    </row>
    <row r="153" spans="1:33">
      <c r="A153">
        <v>44161</v>
      </c>
      <c r="B153" t="s">
        <v>62</v>
      </c>
      <c r="C153" s="29">
        <v>2012</v>
      </c>
      <c r="D153" s="50">
        <v>142</v>
      </c>
      <c r="E153" s="50">
        <v>45</v>
      </c>
      <c r="F153" s="50">
        <v>48</v>
      </c>
      <c r="G153" s="50">
        <v>49</v>
      </c>
      <c r="H153" s="50">
        <v>45</v>
      </c>
      <c r="I153" s="50">
        <v>44</v>
      </c>
      <c r="J153" s="97">
        <v>0.13400000000000001</v>
      </c>
      <c r="K153" s="97">
        <v>0.14099999999999999</v>
      </c>
      <c r="L153" s="97">
        <v>0.69</v>
      </c>
      <c r="M153" s="50">
        <v>63</v>
      </c>
      <c r="N153" s="50">
        <v>245</v>
      </c>
      <c r="O153" s="50">
        <v>145</v>
      </c>
      <c r="P153" s="50">
        <v>100</v>
      </c>
      <c r="Q153" s="50">
        <v>50</v>
      </c>
      <c r="R153" s="50">
        <v>9</v>
      </c>
      <c r="S153" s="50">
        <v>4</v>
      </c>
      <c r="T153" s="50">
        <v>45</v>
      </c>
      <c r="U153" s="89">
        <f t="shared" si="12"/>
        <v>9.5310136157337369E-2</v>
      </c>
      <c r="V153" s="89">
        <f t="shared" si="13"/>
        <v>0.37065052950075644</v>
      </c>
      <c r="W153" s="89">
        <f t="shared" si="14"/>
        <v>0.21936459909228442</v>
      </c>
      <c r="X153" s="89">
        <f t="shared" si="15"/>
        <v>0.15128593040847202</v>
      </c>
      <c r="Y153" s="89">
        <f t="shared" si="16"/>
        <v>9.5310136157337369E-2</v>
      </c>
      <c r="Z153">
        <v>66</v>
      </c>
      <c r="AA153" s="50" t="s">
        <v>275</v>
      </c>
      <c r="AB153" s="50" t="s">
        <v>275</v>
      </c>
      <c r="AC153">
        <v>60</v>
      </c>
      <c r="AD153">
        <v>24</v>
      </c>
      <c r="AE153" s="89">
        <f t="shared" si="17"/>
        <v>6.8078668683812404E-2</v>
      </c>
      <c r="AF153">
        <v>0</v>
      </c>
      <c r="AG153">
        <v>1</v>
      </c>
    </row>
    <row r="154" spans="1:33">
      <c r="A154">
        <v>44162</v>
      </c>
      <c r="B154" t="s">
        <v>148</v>
      </c>
      <c r="C154" s="29">
        <v>2012</v>
      </c>
      <c r="D154" s="50">
        <v>1728</v>
      </c>
      <c r="E154" s="50">
        <v>577</v>
      </c>
      <c r="F154" s="50">
        <v>572</v>
      </c>
      <c r="G154" s="50">
        <v>579</v>
      </c>
      <c r="H154" s="50">
        <v>550</v>
      </c>
      <c r="I154" s="50">
        <v>490</v>
      </c>
      <c r="J154" s="97">
        <v>0.10800000000000001</v>
      </c>
      <c r="K154" s="97">
        <v>0.109</v>
      </c>
      <c r="L154" s="97">
        <v>0.61199999999999999</v>
      </c>
      <c r="M154" s="50">
        <v>1157</v>
      </c>
      <c r="N154" s="50">
        <v>2977</v>
      </c>
      <c r="O154" s="50">
        <v>1447</v>
      </c>
      <c r="P154" s="50">
        <v>803</v>
      </c>
      <c r="Q154" s="50">
        <v>500</v>
      </c>
      <c r="R154" s="50">
        <v>266</v>
      </c>
      <c r="S154" s="50">
        <v>209</v>
      </c>
      <c r="T154" s="50">
        <v>515</v>
      </c>
      <c r="U154" s="89">
        <f t="shared" si="12"/>
        <v>0.14693929387858776</v>
      </c>
      <c r="V154" s="89">
        <f t="shared" si="13"/>
        <v>0.37807975615951234</v>
      </c>
      <c r="W154" s="89">
        <f t="shared" si="14"/>
        <v>0.18376936753873507</v>
      </c>
      <c r="X154" s="89">
        <f t="shared" si="15"/>
        <v>0.10198120396240792</v>
      </c>
      <c r="Y154" s="89">
        <f t="shared" si="16"/>
        <v>0.1238252476504953</v>
      </c>
      <c r="Z154">
        <v>451</v>
      </c>
      <c r="AA154">
        <v>21</v>
      </c>
      <c r="AB154">
        <v>22</v>
      </c>
      <c r="AC154">
        <v>454</v>
      </c>
      <c r="AD154">
        <v>434</v>
      </c>
      <c r="AE154" s="89">
        <f t="shared" si="17"/>
        <v>6.5405130810261627E-2</v>
      </c>
      <c r="AF154">
        <v>0</v>
      </c>
      <c r="AG154">
        <v>12</v>
      </c>
    </row>
    <row r="155" spans="1:33">
      <c r="A155">
        <v>44163</v>
      </c>
      <c r="B155" t="s">
        <v>79</v>
      </c>
      <c r="C155" s="29">
        <v>2012</v>
      </c>
      <c r="D155" s="50">
        <v>217</v>
      </c>
      <c r="E155" s="50">
        <v>60</v>
      </c>
      <c r="F155" s="50">
        <v>75</v>
      </c>
      <c r="G155" s="50">
        <v>82</v>
      </c>
      <c r="H155" s="50">
        <v>64</v>
      </c>
      <c r="I155" s="50">
        <v>74</v>
      </c>
      <c r="J155" s="97">
        <v>0.115</v>
      </c>
      <c r="K155" s="97">
        <v>0.249</v>
      </c>
      <c r="L155" s="97">
        <v>0.76500000000000001</v>
      </c>
      <c r="M155" s="50">
        <v>27</v>
      </c>
      <c r="N155" s="50">
        <v>82</v>
      </c>
      <c r="O155" s="50">
        <v>147</v>
      </c>
      <c r="P155" s="50">
        <v>170</v>
      </c>
      <c r="Q155" s="50">
        <v>98</v>
      </c>
      <c r="R155" s="50">
        <v>30</v>
      </c>
      <c r="S155" s="50">
        <v>9</v>
      </c>
      <c r="T155" s="50">
        <v>67</v>
      </c>
      <c r="U155" s="89">
        <f t="shared" si="12"/>
        <v>4.2857142857142858E-2</v>
      </c>
      <c r="V155" s="89">
        <f t="shared" si="13"/>
        <v>0.13015873015873017</v>
      </c>
      <c r="W155" s="89">
        <f t="shared" si="14"/>
        <v>0.23333333333333334</v>
      </c>
      <c r="X155" s="89">
        <f t="shared" si="15"/>
        <v>0.26984126984126983</v>
      </c>
      <c r="Y155" s="89">
        <f t="shared" si="16"/>
        <v>0.21746031746031746</v>
      </c>
      <c r="Z155">
        <v>131</v>
      </c>
      <c r="AA155" s="50" t="s">
        <v>275</v>
      </c>
      <c r="AB155" s="50" t="s">
        <v>275</v>
      </c>
      <c r="AC155">
        <v>72</v>
      </c>
      <c r="AD155">
        <v>0</v>
      </c>
      <c r="AE155" s="89">
        <f t="shared" si="17"/>
        <v>0.10634920634920635</v>
      </c>
      <c r="AF155">
        <v>0</v>
      </c>
      <c r="AG155">
        <v>0</v>
      </c>
    </row>
    <row r="156" spans="1:33">
      <c r="A156">
        <v>44164</v>
      </c>
      <c r="B156" t="s">
        <v>233</v>
      </c>
      <c r="C156" s="29">
        <v>2012</v>
      </c>
      <c r="D156" s="50">
        <v>78</v>
      </c>
      <c r="E156" s="50">
        <v>30</v>
      </c>
      <c r="F156" s="50">
        <v>25</v>
      </c>
      <c r="G156" s="50">
        <v>23</v>
      </c>
      <c r="H156" s="50">
        <v>43</v>
      </c>
      <c r="I156" s="50">
        <v>31</v>
      </c>
      <c r="J156" s="97">
        <v>6.4000000000000001E-2</v>
      </c>
      <c r="K156" s="97">
        <v>0.26899999999999996</v>
      </c>
      <c r="L156" s="97">
        <v>0.8590000000000001</v>
      </c>
      <c r="M156" s="50">
        <v>16</v>
      </c>
      <c r="N156" s="50">
        <v>71</v>
      </c>
      <c r="O156" s="50">
        <v>68</v>
      </c>
      <c r="P156" s="50">
        <v>77</v>
      </c>
      <c r="Q156" s="50">
        <v>41</v>
      </c>
      <c r="R156" s="50">
        <v>16</v>
      </c>
      <c r="S156" s="50">
        <v>9</v>
      </c>
      <c r="T156" s="50">
        <v>30</v>
      </c>
      <c r="U156" s="89">
        <f t="shared" si="12"/>
        <v>4.878048780487805E-2</v>
      </c>
      <c r="V156" s="89">
        <f t="shared" si="13"/>
        <v>0.21646341463414634</v>
      </c>
      <c r="W156" s="89">
        <f t="shared" si="14"/>
        <v>0.2073170731707317</v>
      </c>
      <c r="X156" s="89">
        <f t="shared" si="15"/>
        <v>0.2347560975609756</v>
      </c>
      <c r="Y156" s="89">
        <f t="shared" si="16"/>
        <v>0.20121951219512196</v>
      </c>
      <c r="Z156">
        <v>51</v>
      </c>
      <c r="AA156" s="50" t="s">
        <v>275</v>
      </c>
      <c r="AB156" s="50" t="s">
        <v>275</v>
      </c>
      <c r="AC156">
        <v>37</v>
      </c>
      <c r="AD156">
        <v>0</v>
      </c>
      <c r="AE156" s="89">
        <f t="shared" si="17"/>
        <v>9.1463414634146339E-2</v>
      </c>
      <c r="AF156">
        <v>0</v>
      </c>
      <c r="AG156">
        <v>0</v>
      </c>
    </row>
    <row r="157" spans="1:33">
      <c r="A157">
        <v>44165</v>
      </c>
      <c r="B157" t="s">
        <v>234</v>
      </c>
      <c r="C157" s="29">
        <v>2012</v>
      </c>
      <c r="D157" s="50">
        <v>104</v>
      </c>
      <c r="E157" s="50">
        <v>32</v>
      </c>
      <c r="F157" s="50">
        <v>34</v>
      </c>
      <c r="G157" s="50">
        <v>38</v>
      </c>
      <c r="H157" s="50">
        <v>37</v>
      </c>
      <c r="I157" s="50">
        <v>41</v>
      </c>
      <c r="J157" s="97">
        <v>0.106</v>
      </c>
      <c r="K157" s="97">
        <v>0.183</v>
      </c>
      <c r="L157" s="97">
        <v>0.82700000000000007</v>
      </c>
      <c r="M157" s="50">
        <v>6</v>
      </c>
      <c r="N157" s="50">
        <v>38</v>
      </c>
      <c r="O157" s="50">
        <v>63</v>
      </c>
      <c r="P157" s="50">
        <v>89</v>
      </c>
      <c r="Q157" s="50">
        <v>62</v>
      </c>
      <c r="R157" s="50">
        <v>11</v>
      </c>
      <c r="S157" s="50">
        <v>11</v>
      </c>
      <c r="T157" s="50">
        <v>31</v>
      </c>
      <c r="U157" s="89">
        <f t="shared" si="12"/>
        <v>1.9292604501607719E-2</v>
      </c>
      <c r="V157" s="89">
        <f t="shared" si="13"/>
        <v>0.12218649517684887</v>
      </c>
      <c r="W157" s="89">
        <f t="shared" si="14"/>
        <v>0.20257234726688103</v>
      </c>
      <c r="X157" s="89">
        <f t="shared" si="15"/>
        <v>0.2861736334405145</v>
      </c>
      <c r="Y157" s="89">
        <f t="shared" si="16"/>
        <v>0.27009646302250806</v>
      </c>
      <c r="Z157">
        <v>79</v>
      </c>
      <c r="AA157" s="50" t="s">
        <v>275</v>
      </c>
      <c r="AB157" s="50" t="s">
        <v>275</v>
      </c>
      <c r="AC157">
        <v>41</v>
      </c>
      <c r="AD157">
        <v>0</v>
      </c>
      <c r="AE157" s="89">
        <f t="shared" si="17"/>
        <v>9.9678456591639875E-2</v>
      </c>
      <c r="AF157">
        <v>1</v>
      </c>
      <c r="AG157">
        <v>0</v>
      </c>
    </row>
    <row r="158" spans="1:33">
      <c r="A158">
        <v>44166</v>
      </c>
      <c r="B158" t="s">
        <v>149</v>
      </c>
      <c r="C158" s="29">
        <v>2012</v>
      </c>
      <c r="D158" s="50">
        <v>254</v>
      </c>
      <c r="E158" s="50">
        <v>75</v>
      </c>
      <c r="F158" s="50">
        <v>86</v>
      </c>
      <c r="G158" s="50">
        <v>93</v>
      </c>
      <c r="H158" s="50">
        <v>78</v>
      </c>
      <c r="I158" s="50">
        <v>78</v>
      </c>
      <c r="J158" s="97">
        <v>8.3000000000000004E-2</v>
      </c>
      <c r="K158" s="97">
        <v>0.22</v>
      </c>
      <c r="L158" s="97">
        <v>0.82299999999999995</v>
      </c>
      <c r="M158" s="50">
        <v>50</v>
      </c>
      <c r="N158" s="50">
        <v>165</v>
      </c>
      <c r="O158" s="50">
        <v>157</v>
      </c>
      <c r="P158" s="50">
        <v>169</v>
      </c>
      <c r="Q158" s="50">
        <v>125</v>
      </c>
      <c r="R158" s="50">
        <v>62</v>
      </c>
      <c r="S158" s="50">
        <v>29</v>
      </c>
      <c r="T158" s="50">
        <v>108</v>
      </c>
      <c r="U158" s="89">
        <f t="shared" si="12"/>
        <v>5.7803468208092484E-2</v>
      </c>
      <c r="V158" s="89">
        <f t="shared" si="13"/>
        <v>0.19075144508670519</v>
      </c>
      <c r="W158" s="89">
        <f t="shared" si="14"/>
        <v>0.1815028901734104</v>
      </c>
      <c r="X158" s="89">
        <f t="shared" si="15"/>
        <v>0.19537572254335261</v>
      </c>
      <c r="Y158" s="89">
        <f t="shared" si="16"/>
        <v>0.24971098265895952</v>
      </c>
      <c r="Z158">
        <v>162</v>
      </c>
      <c r="AA158" s="50" t="s">
        <v>275</v>
      </c>
      <c r="AB158" s="50" t="s">
        <v>275</v>
      </c>
      <c r="AC158">
        <v>84</v>
      </c>
      <c r="AD158">
        <v>15</v>
      </c>
      <c r="AE158" s="89">
        <f t="shared" si="17"/>
        <v>0.12485549132947976</v>
      </c>
      <c r="AF158">
        <v>1</v>
      </c>
      <c r="AG158">
        <v>1</v>
      </c>
    </row>
    <row r="159" spans="1:33">
      <c r="A159">
        <v>44168</v>
      </c>
      <c r="B159" t="s">
        <v>150</v>
      </c>
      <c r="C159" s="29">
        <v>2012</v>
      </c>
      <c r="D159" s="50">
        <v>121</v>
      </c>
      <c r="E159" s="50">
        <v>48</v>
      </c>
      <c r="F159" s="50">
        <v>29</v>
      </c>
      <c r="G159" s="50">
        <v>44</v>
      </c>
      <c r="H159" s="50">
        <v>48</v>
      </c>
      <c r="I159" s="50">
        <v>42</v>
      </c>
      <c r="J159" s="97">
        <v>0.14899999999999999</v>
      </c>
      <c r="K159" s="97">
        <v>0.11599999999999999</v>
      </c>
      <c r="L159" s="97">
        <v>0.68599999999999994</v>
      </c>
      <c r="M159" s="50">
        <v>53</v>
      </c>
      <c r="N159" s="50">
        <v>166</v>
      </c>
      <c r="O159" s="50">
        <v>143</v>
      </c>
      <c r="P159" s="50">
        <v>109</v>
      </c>
      <c r="Q159" s="50">
        <v>51</v>
      </c>
      <c r="R159" s="50">
        <v>14</v>
      </c>
      <c r="S159" s="50">
        <v>3</v>
      </c>
      <c r="T159" s="50">
        <v>40</v>
      </c>
      <c r="U159" s="89">
        <f t="shared" si="12"/>
        <v>9.1537132987910191E-2</v>
      </c>
      <c r="V159" s="89">
        <f t="shared" si="13"/>
        <v>0.28670120898100171</v>
      </c>
      <c r="W159" s="89">
        <f t="shared" si="14"/>
        <v>0.24697754749568221</v>
      </c>
      <c r="X159" s="89">
        <f t="shared" si="15"/>
        <v>0.18825561312607944</v>
      </c>
      <c r="Y159" s="89">
        <f t="shared" si="16"/>
        <v>0.11744386873920552</v>
      </c>
      <c r="Z159">
        <v>59</v>
      </c>
      <c r="AA159" s="50" t="s">
        <v>275</v>
      </c>
      <c r="AB159" s="50" t="s">
        <v>275</v>
      </c>
      <c r="AC159">
        <v>41</v>
      </c>
      <c r="AD159">
        <v>0</v>
      </c>
      <c r="AE159" s="89">
        <f t="shared" si="17"/>
        <v>6.9084628670120898E-2</v>
      </c>
      <c r="AF159">
        <v>0</v>
      </c>
      <c r="AG159">
        <v>0</v>
      </c>
    </row>
    <row r="160" spans="1:33">
      <c r="A160">
        <v>44169</v>
      </c>
      <c r="B160" t="s">
        <v>151</v>
      </c>
      <c r="C160" s="29">
        <v>2012</v>
      </c>
      <c r="D160" s="50">
        <v>234</v>
      </c>
      <c r="E160" s="50">
        <v>74</v>
      </c>
      <c r="F160" s="50">
        <v>76</v>
      </c>
      <c r="G160" s="50">
        <v>84</v>
      </c>
      <c r="H160" s="50">
        <v>71</v>
      </c>
      <c r="I160" s="50">
        <v>88</v>
      </c>
      <c r="J160" s="97">
        <v>0.124</v>
      </c>
      <c r="K160" s="97">
        <v>0.218</v>
      </c>
      <c r="L160" s="97">
        <v>0.748</v>
      </c>
      <c r="M160" s="50">
        <v>66</v>
      </c>
      <c r="N160" s="50">
        <v>149</v>
      </c>
      <c r="O160" s="50">
        <v>152</v>
      </c>
      <c r="P160" s="50">
        <v>149</v>
      </c>
      <c r="Q160" s="50">
        <v>114</v>
      </c>
      <c r="R160" s="50">
        <v>54</v>
      </c>
      <c r="S160" s="50">
        <v>47</v>
      </c>
      <c r="T160" s="50">
        <v>170</v>
      </c>
      <c r="U160" s="89">
        <f t="shared" si="12"/>
        <v>7.3251942286348501E-2</v>
      </c>
      <c r="V160" s="89">
        <f t="shared" si="13"/>
        <v>0.16537180910099888</v>
      </c>
      <c r="W160" s="89">
        <f t="shared" si="14"/>
        <v>0.16870144284128746</v>
      </c>
      <c r="X160" s="89">
        <f t="shared" si="15"/>
        <v>0.16537180910099888</v>
      </c>
      <c r="Y160" s="89">
        <f t="shared" si="16"/>
        <v>0.2386237513873474</v>
      </c>
      <c r="Z160">
        <v>138</v>
      </c>
      <c r="AA160">
        <v>7</v>
      </c>
      <c r="AB160" s="50" t="s">
        <v>275</v>
      </c>
      <c r="AC160">
        <v>87</v>
      </c>
      <c r="AD160">
        <v>20</v>
      </c>
      <c r="AE160" s="89">
        <f t="shared" si="17"/>
        <v>0.18867924528301888</v>
      </c>
      <c r="AF160">
        <v>2</v>
      </c>
      <c r="AG160">
        <v>1</v>
      </c>
    </row>
    <row r="161" spans="1:33">
      <c r="A161">
        <v>44170</v>
      </c>
      <c r="B161" t="s">
        <v>63</v>
      </c>
      <c r="C161" s="29">
        <v>2012</v>
      </c>
      <c r="D161" s="50">
        <v>45</v>
      </c>
      <c r="E161" s="50">
        <v>14</v>
      </c>
      <c r="F161" s="50">
        <v>19</v>
      </c>
      <c r="G161" s="50">
        <v>12</v>
      </c>
      <c r="H161" s="50">
        <v>11</v>
      </c>
      <c r="I161" s="50">
        <v>8</v>
      </c>
      <c r="J161" s="97">
        <v>8.900000000000001E-2</v>
      </c>
      <c r="K161" s="97">
        <v>8.900000000000001E-2</v>
      </c>
      <c r="L161" s="97">
        <v>0.71099999999999997</v>
      </c>
      <c r="M161" s="50">
        <v>14</v>
      </c>
      <c r="N161" s="50">
        <v>46</v>
      </c>
      <c r="O161" s="50">
        <v>32</v>
      </c>
      <c r="P161" s="50">
        <v>26</v>
      </c>
      <c r="Q161" s="50">
        <v>10</v>
      </c>
      <c r="R161" s="50">
        <v>2</v>
      </c>
      <c r="S161" s="50">
        <v>1</v>
      </c>
      <c r="T161" s="50"/>
      <c r="U161" s="89">
        <f t="shared" si="12"/>
        <v>0.10687022900763359</v>
      </c>
      <c r="V161" s="89">
        <f t="shared" si="13"/>
        <v>0.35114503816793891</v>
      </c>
      <c r="W161" s="89">
        <f t="shared" si="14"/>
        <v>0.24427480916030533</v>
      </c>
      <c r="X161" s="89">
        <f t="shared" si="15"/>
        <v>0.19847328244274809</v>
      </c>
      <c r="Y161" s="89">
        <f t="shared" si="16"/>
        <v>9.9236641221374045E-2</v>
      </c>
      <c r="Z161">
        <v>21</v>
      </c>
      <c r="AA161" s="50" t="s">
        <v>275</v>
      </c>
      <c r="AB161" s="50" t="s">
        <v>275</v>
      </c>
      <c r="AC161">
        <v>14</v>
      </c>
      <c r="AD161">
        <v>0</v>
      </c>
      <c r="AE161" s="89">
        <f t="shared" si="17"/>
        <v>0</v>
      </c>
      <c r="AF161">
        <v>0</v>
      </c>
      <c r="AG161">
        <v>0</v>
      </c>
    </row>
    <row r="162" spans="1:33">
      <c r="A162">
        <v>44171</v>
      </c>
      <c r="B162" t="s">
        <v>152</v>
      </c>
      <c r="C162" s="29">
        <v>2012</v>
      </c>
      <c r="D162" s="50">
        <v>75</v>
      </c>
      <c r="E162" s="50">
        <v>25</v>
      </c>
      <c r="F162" s="50">
        <v>21</v>
      </c>
      <c r="G162" s="50">
        <v>29</v>
      </c>
      <c r="H162" s="50">
        <v>23</v>
      </c>
      <c r="I162" s="50">
        <v>23</v>
      </c>
      <c r="J162" s="97">
        <v>0.107</v>
      </c>
      <c r="K162" s="97">
        <v>0.29299999999999998</v>
      </c>
      <c r="L162" s="97">
        <v>0.84</v>
      </c>
      <c r="M162" s="50">
        <v>5</v>
      </c>
      <c r="N162" s="50">
        <v>31</v>
      </c>
      <c r="O162" s="50">
        <v>36</v>
      </c>
      <c r="P162" s="50">
        <v>45</v>
      </c>
      <c r="Q162" s="50">
        <v>33</v>
      </c>
      <c r="R162" s="50">
        <v>26</v>
      </c>
      <c r="S162" s="50">
        <v>13</v>
      </c>
      <c r="T162" s="50">
        <v>40</v>
      </c>
      <c r="U162" s="89">
        <f t="shared" si="12"/>
        <v>2.1834061135371178E-2</v>
      </c>
      <c r="V162" s="89">
        <f t="shared" si="13"/>
        <v>0.13537117903930132</v>
      </c>
      <c r="W162" s="89">
        <f t="shared" si="14"/>
        <v>0.15720524017467249</v>
      </c>
      <c r="X162" s="89">
        <f t="shared" si="15"/>
        <v>0.1965065502183406</v>
      </c>
      <c r="Y162" s="89">
        <f t="shared" si="16"/>
        <v>0.31441048034934499</v>
      </c>
      <c r="Z162">
        <v>51</v>
      </c>
      <c r="AA162" s="50" t="s">
        <v>275</v>
      </c>
      <c r="AB162" s="50" t="s">
        <v>275</v>
      </c>
      <c r="AC162">
        <v>17</v>
      </c>
      <c r="AD162">
        <v>0</v>
      </c>
      <c r="AE162" s="89">
        <f t="shared" si="17"/>
        <v>0.17467248908296942</v>
      </c>
      <c r="AF162">
        <v>0</v>
      </c>
      <c r="AG162">
        <v>0</v>
      </c>
    </row>
    <row r="163" spans="1:33">
      <c r="A163">
        <v>44172</v>
      </c>
      <c r="B163" t="s">
        <v>145</v>
      </c>
      <c r="C163" s="29">
        <v>2012</v>
      </c>
      <c r="D163" s="50">
        <v>542</v>
      </c>
      <c r="E163" s="50">
        <v>184</v>
      </c>
      <c r="F163" s="50">
        <v>167</v>
      </c>
      <c r="G163" s="50">
        <v>191</v>
      </c>
      <c r="H163" s="50">
        <v>153</v>
      </c>
      <c r="I163" s="50">
        <v>151</v>
      </c>
      <c r="J163" s="97">
        <v>7.400000000000001E-2</v>
      </c>
      <c r="K163" s="97">
        <v>0.17199999999999999</v>
      </c>
      <c r="L163" s="97">
        <v>0.77700000000000002</v>
      </c>
      <c r="M163" s="50">
        <v>226</v>
      </c>
      <c r="N163" s="50">
        <v>468</v>
      </c>
      <c r="O163" s="50">
        <v>359</v>
      </c>
      <c r="P163" s="50">
        <v>261</v>
      </c>
      <c r="Q163" s="50">
        <v>220</v>
      </c>
      <c r="R163" s="50">
        <v>121</v>
      </c>
      <c r="S163" s="50">
        <v>84</v>
      </c>
      <c r="T163" s="50">
        <v>328</v>
      </c>
      <c r="U163" s="89">
        <f t="shared" si="12"/>
        <v>0.10933720367682633</v>
      </c>
      <c r="V163" s="89">
        <f t="shared" si="13"/>
        <v>0.22641509433962265</v>
      </c>
      <c r="W163" s="89">
        <f t="shared" si="14"/>
        <v>0.17368166424770198</v>
      </c>
      <c r="X163" s="89">
        <f t="shared" si="15"/>
        <v>0.1262699564586357</v>
      </c>
      <c r="Y163" s="89">
        <f t="shared" si="16"/>
        <v>0.20561199806482824</v>
      </c>
      <c r="Z163">
        <v>317</v>
      </c>
      <c r="AA163">
        <v>11</v>
      </c>
      <c r="AB163" s="50" t="s">
        <v>275</v>
      </c>
      <c r="AC163">
        <v>150</v>
      </c>
      <c r="AD163">
        <v>40</v>
      </c>
      <c r="AE163" s="89">
        <f t="shared" si="17"/>
        <v>0.15868408321238511</v>
      </c>
      <c r="AF163">
        <v>2</v>
      </c>
      <c r="AG163">
        <v>2</v>
      </c>
    </row>
    <row r="164" spans="1:33">
      <c r="A164">
        <v>44173</v>
      </c>
      <c r="B164" t="s">
        <v>153</v>
      </c>
      <c r="C164" s="29">
        <v>2012</v>
      </c>
      <c r="D164" s="50">
        <v>112</v>
      </c>
      <c r="E164" s="50">
        <v>30</v>
      </c>
      <c r="F164" s="50">
        <v>42</v>
      </c>
      <c r="G164" s="50">
        <v>40</v>
      </c>
      <c r="H164" s="50">
        <v>22</v>
      </c>
      <c r="I164" s="50">
        <v>41</v>
      </c>
      <c r="J164" s="97">
        <v>0.107</v>
      </c>
      <c r="K164" s="97">
        <v>0.23199999999999998</v>
      </c>
      <c r="L164" s="97">
        <v>0.81299999999999994</v>
      </c>
      <c r="M164" s="50">
        <v>21</v>
      </c>
      <c r="N164" s="50">
        <v>36</v>
      </c>
      <c r="O164" s="50">
        <v>65</v>
      </c>
      <c r="P164" s="50">
        <v>85</v>
      </c>
      <c r="Q164" s="50">
        <v>56</v>
      </c>
      <c r="R164" s="50">
        <v>10</v>
      </c>
      <c r="S164" s="50">
        <v>10</v>
      </c>
      <c r="T164" s="50">
        <v>32</v>
      </c>
      <c r="U164" s="89">
        <f t="shared" si="12"/>
        <v>6.6666666666666666E-2</v>
      </c>
      <c r="V164" s="89">
        <f t="shared" si="13"/>
        <v>0.11428571428571428</v>
      </c>
      <c r="W164" s="89">
        <f t="shared" si="14"/>
        <v>0.20634920634920634</v>
      </c>
      <c r="X164" s="89">
        <f t="shared" si="15"/>
        <v>0.26984126984126983</v>
      </c>
      <c r="Y164" s="89">
        <f t="shared" si="16"/>
        <v>0.24126984126984127</v>
      </c>
      <c r="Z164">
        <v>71</v>
      </c>
      <c r="AA164" s="50" t="s">
        <v>275</v>
      </c>
      <c r="AB164" s="50" t="s">
        <v>275</v>
      </c>
      <c r="AC164">
        <v>43</v>
      </c>
      <c r="AD164">
        <v>0</v>
      </c>
      <c r="AE164" s="89">
        <f t="shared" si="17"/>
        <v>0.10158730158730159</v>
      </c>
      <c r="AF164">
        <v>0</v>
      </c>
      <c r="AG164">
        <v>0</v>
      </c>
    </row>
    <row r="165" spans="1:33">
      <c r="A165">
        <v>44174</v>
      </c>
      <c r="B165" t="s">
        <v>154</v>
      </c>
      <c r="C165" s="29">
        <v>2012</v>
      </c>
      <c r="D165" s="50">
        <v>88</v>
      </c>
      <c r="E165" s="50">
        <v>24</v>
      </c>
      <c r="F165" s="50">
        <v>33</v>
      </c>
      <c r="G165" s="50">
        <v>31</v>
      </c>
      <c r="H165" s="50">
        <v>29</v>
      </c>
      <c r="I165" s="50">
        <v>23</v>
      </c>
      <c r="J165" s="97">
        <v>0.14800000000000002</v>
      </c>
      <c r="K165" s="97">
        <v>0.17</v>
      </c>
      <c r="L165" s="97">
        <v>0.75</v>
      </c>
      <c r="M165" s="50">
        <v>15</v>
      </c>
      <c r="N165" s="50">
        <v>46</v>
      </c>
      <c r="O165" s="50">
        <v>74</v>
      </c>
      <c r="P165" s="50">
        <v>70</v>
      </c>
      <c r="Q165" s="50">
        <v>39</v>
      </c>
      <c r="R165" s="50">
        <v>10</v>
      </c>
      <c r="S165" s="50">
        <v>6</v>
      </c>
      <c r="T165" s="50">
        <v>41</v>
      </c>
      <c r="U165" s="89">
        <f t="shared" si="12"/>
        <v>4.9833887043189369E-2</v>
      </c>
      <c r="V165" s="89">
        <f t="shared" si="13"/>
        <v>0.15282392026578073</v>
      </c>
      <c r="W165" s="89">
        <f t="shared" si="14"/>
        <v>0.24584717607973422</v>
      </c>
      <c r="X165" s="89">
        <f t="shared" si="15"/>
        <v>0.23255813953488372</v>
      </c>
      <c r="Y165" s="89">
        <f t="shared" si="16"/>
        <v>0.18272425249169436</v>
      </c>
      <c r="Z165">
        <v>56</v>
      </c>
      <c r="AA165" s="50" t="s">
        <v>275</v>
      </c>
      <c r="AB165" s="50" t="s">
        <v>275</v>
      </c>
      <c r="AC165">
        <v>32</v>
      </c>
      <c r="AD165">
        <v>0</v>
      </c>
      <c r="AE165" s="89">
        <f t="shared" si="17"/>
        <v>0.13621262458471761</v>
      </c>
      <c r="AF165">
        <v>1</v>
      </c>
      <c r="AG165">
        <v>0</v>
      </c>
    </row>
    <row r="166" spans="1:33">
      <c r="A166">
        <v>44175</v>
      </c>
      <c r="B166" t="s">
        <v>155</v>
      </c>
      <c r="C166" s="29">
        <v>2012</v>
      </c>
      <c r="D166" s="50">
        <v>152</v>
      </c>
      <c r="E166" s="50">
        <v>52</v>
      </c>
      <c r="F166" s="50">
        <v>42</v>
      </c>
      <c r="G166" s="50">
        <v>58</v>
      </c>
      <c r="H166" s="50">
        <v>58</v>
      </c>
      <c r="I166" s="50">
        <v>57</v>
      </c>
      <c r="J166" s="97">
        <v>9.9000000000000005E-2</v>
      </c>
      <c r="K166" s="97">
        <v>0.17100000000000001</v>
      </c>
      <c r="L166" s="97">
        <v>0.80299999999999994</v>
      </c>
      <c r="M166" s="50">
        <v>39</v>
      </c>
      <c r="N166" s="50">
        <v>107</v>
      </c>
      <c r="O166" s="50">
        <v>177</v>
      </c>
      <c r="P166" s="50">
        <v>136</v>
      </c>
      <c r="Q166" s="50">
        <v>80</v>
      </c>
      <c r="R166" s="50">
        <v>26</v>
      </c>
      <c r="S166" s="50">
        <v>17</v>
      </c>
      <c r="T166" s="50">
        <v>90</v>
      </c>
      <c r="U166" s="89">
        <f t="shared" si="12"/>
        <v>5.8035714285714288E-2</v>
      </c>
      <c r="V166" s="89">
        <f t="shared" si="13"/>
        <v>0.15922619047619047</v>
      </c>
      <c r="W166" s="89">
        <f t="shared" si="14"/>
        <v>0.26339285714285715</v>
      </c>
      <c r="X166" s="89">
        <f t="shared" si="15"/>
        <v>0.20238095238095238</v>
      </c>
      <c r="Y166" s="89">
        <f t="shared" si="16"/>
        <v>0.18303571428571427</v>
      </c>
      <c r="Z166">
        <v>77</v>
      </c>
      <c r="AA166" s="50" t="s">
        <v>275</v>
      </c>
      <c r="AB166" s="50" t="s">
        <v>275</v>
      </c>
      <c r="AC166">
        <v>54</v>
      </c>
      <c r="AD166">
        <v>20</v>
      </c>
      <c r="AE166" s="89">
        <f t="shared" si="17"/>
        <v>0.13392857142857142</v>
      </c>
      <c r="AF166">
        <v>0</v>
      </c>
      <c r="AG166">
        <v>1</v>
      </c>
    </row>
    <row r="167" spans="1:33">
      <c r="A167">
        <v>44176</v>
      </c>
      <c r="B167" t="s">
        <v>235</v>
      </c>
      <c r="C167" s="29">
        <v>2012</v>
      </c>
      <c r="D167" s="50">
        <v>117</v>
      </c>
      <c r="E167" s="50">
        <v>41</v>
      </c>
      <c r="F167" s="50">
        <v>34</v>
      </c>
      <c r="G167" s="50">
        <v>42</v>
      </c>
      <c r="H167" s="50">
        <v>35</v>
      </c>
      <c r="I167" s="50">
        <v>40</v>
      </c>
      <c r="J167" s="97">
        <v>0.128</v>
      </c>
      <c r="K167" s="97">
        <v>0.17899999999999999</v>
      </c>
      <c r="L167" s="97">
        <v>0.76900000000000002</v>
      </c>
      <c r="M167" s="50">
        <v>30</v>
      </c>
      <c r="N167" s="50">
        <v>85</v>
      </c>
      <c r="O167" s="50">
        <v>105</v>
      </c>
      <c r="P167" s="50">
        <v>88</v>
      </c>
      <c r="Q167" s="50">
        <v>47</v>
      </c>
      <c r="R167" s="50">
        <v>17</v>
      </c>
      <c r="S167" s="50">
        <v>3</v>
      </c>
      <c r="T167" s="50">
        <v>56</v>
      </c>
      <c r="U167" s="89">
        <f t="shared" si="12"/>
        <v>6.9605568445475635E-2</v>
      </c>
      <c r="V167" s="89">
        <f t="shared" si="13"/>
        <v>0.19721577726218098</v>
      </c>
      <c r="W167" s="89">
        <f t="shared" si="14"/>
        <v>0.24361948955916474</v>
      </c>
      <c r="X167" s="89">
        <f t="shared" si="15"/>
        <v>0.20417633410672853</v>
      </c>
      <c r="Y167" s="89">
        <f t="shared" si="16"/>
        <v>0.1554524361948956</v>
      </c>
      <c r="Z167">
        <v>63</v>
      </c>
      <c r="AA167" s="50" t="s">
        <v>275</v>
      </c>
      <c r="AB167" s="50" t="s">
        <v>275</v>
      </c>
      <c r="AC167">
        <v>42</v>
      </c>
      <c r="AD167">
        <v>0</v>
      </c>
      <c r="AE167" s="89">
        <f t="shared" si="17"/>
        <v>0.12993039443155452</v>
      </c>
      <c r="AF167">
        <v>1</v>
      </c>
      <c r="AG167">
        <v>0</v>
      </c>
    </row>
    <row r="168" spans="1:33">
      <c r="A168">
        <v>44178</v>
      </c>
      <c r="B168" t="s">
        <v>156</v>
      </c>
      <c r="C168" s="29">
        <v>2012</v>
      </c>
      <c r="D168" s="50">
        <v>115</v>
      </c>
      <c r="E168" s="50">
        <v>30</v>
      </c>
      <c r="F168" s="50">
        <v>46</v>
      </c>
      <c r="G168" s="50">
        <v>39</v>
      </c>
      <c r="H168" s="50">
        <v>34</v>
      </c>
      <c r="I168" s="50">
        <v>26</v>
      </c>
      <c r="J168" s="97">
        <v>8.6999999999999994E-2</v>
      </c>
      <c r="K168" s="97">
        <v>0.14800000000000002</v>
      </c>
      <c r="L168" s="97">
        <v>0.85199999999999998</v>
      </c>
      <c r="M168" s="50">
        <v>20</v>
      </c>
      <c r="N168" s="50">
        <v>76</v>
      </c>
      <c r="O168" s="50">
        <v>95</v>
      </c>
      <c r="P168" s="50">
        <v>87</v>
      </c>
      <c r="Q168" s="50">
        <v>55</v>
      </c>
      <c r="R168" s="50">
        <v>16</v>
      </c>
      <c r="S168" s="50">
        <v>15</v>
      </c>
      <c r="T168" s="50">
        <v>42</v>
      </c>
      <c r="U168" s="89">
        <f t="shared" si="12"/>
        <v>4.9261083743842367E-2</v>
      </c>
      <c r="V168" s="89">
        <f t="shared" si="13"/>
        <v>0.18719211822660098</v>
      </c>
      <c r="W168" s="89">
        <f t="shared" si="14"/>
        <v>0.23399014778325122</v>
      </c>
      <c r="X168" s="89">
        <f t="shared" si="15"/>
        <v>0.21428571428571427</v>
      </c>
      <c r="Y168" s="89">
        <f t="shared" si="16"/>
        <v>0.21182266009852216</v>
      </c>
      <c r="Z168">
        <v>77</v>
      </c>
      <c r="AA168" s="50" t="s">
        <v>275</v>
      </c>
      <c r="AB168" s="50" t="s">
        <v>275</v>
      </c>
      <c r="AC168">
        <v>40</v>
      </c>
      <c r="AD168">
        <v>0</v>
      </c>
      <c r="AE168" s="89">
        <f t="shared" si="17"/>
        <v>0.10344827586206896</v>
      </c>
      <c r="AF168">
        <v>1</v>
      </c>
      <c r="AG168">
        <v>0</v>
      </c>
    </row>
    <row r="169" spans="1:33">
      <c r="A169">
        <v>44179</v>
      </c>
      <c r="B169" t="s">
        <v>236</v>
      </c>
      <c r="C169" s="29">
        <v>2012</v>
      </c>
      <c r="D169" s="50">
        <v>171</v>
      </c>
      <c r="E169" s="50">
        <v>55</v>
      </c>
      <c r="F169" s="50">
        <v>62</v>
      </c>
      <c r="G169" s="50">
        <v>54</v>
      </c>
      <c r="H169" s="50">
        <v>65</v>
      </c>
      <c r="I169" s="50">
        <v>54</v>
      </c>
      <c r="J169" s="97">
        <v>0.13500000000000001</v>
      </c>
      <c r="K169" s="97">
        <v>0.17</v>
      </c>
      <c r="L169" s="97">
        <v>0.79500000000000004</v>
      </c>
      <c r="M169" s="50">
        <v>26</v>
      </c>
      <c r="N169" s="50">
        <v>78</v>
      </c>
      <c r="O169" s="50">
        <v>119</v>
      </c>
      <c r="P169" s="50">
        <v>148</v>
      </c>
      <c r="Q169" s="50">
        <v>89</v>
      </c>
      <c r="R169" s="50">
        <v>44</v>
      </c>
      <c r="S169" s="50">
        <v>26</v>
      </c>
      <c r="T169" s="50">
        <v>93</v>
      </c>
      <c r="U169" s="89">
        <f t="shared" si="12"/>
        <v>4.1733547351524881E-2</v>
      </c>
      <c r="V169" s="89">
        <f t="shared" si="13"/>
        <v>0.12520064205457465</v>
      </c>
      <c r="W169" s="89">
        <f t="shared" si="14"/>
        <v>0.19101123595505617</v>
      </c>
      <c r="X169" s="89">
        <f t="shared" si="15"/>
        <v>0.2375601926163724</v>
      </c>
      <c r="Y169" s="89">
        <f t="shared" si="16"/>
        <v>0.2552166934189406</v>
      </c>
      <c r="Z169">
        <v>109</v>
      </c>
      <c r="AA169" s="50" t="s">
        <v>275</v>
      </c>
      <c r="AB169" s="50" t="s">
        <v>275</v>
      </c>
      <c r="AC169">
        <v>68</v>
      </c>
      <c r="AD169">
        <v>12</v>
      </c>
      <c r="AE169" s="89">
        <f t="shared" si="17"/>
        <v>0.1492776886035313</v>
      </c>
      <c r="AF169">
        <v>0</v>
      </c>
      <c r="AG169">
        <v>1</v>
      </c>
    </row>
    <row r="170" spans="1:33">
      <c r="A170">
        <v>44180</v>
      </c>
      <c r="B170" t="s">
        <v>157</v>
      </c>
      <c r="C170" s="29">
        <v>2012</v>
      </c>
      <c r="D170" s="50">
        <v>78</v>
      </c>
      <c r="E170" s="50">
        <v>27</v>
      </c>
      <c r="F170" s="50">
        <v>28</v>
      </c>
      <c r="G170" s="50">
        <v>23</v>
      </c>
      <c r="H170" s="50">
        <v>28</v>
      </c>
      <c r="I170" s="50">
        <v>33</v>
      </c>
      <c r="J170" s="97">
        <v>6.4000000000000001E-2</v>
      </c>
      <c r="K170" s="97">
        <v>0.16699999999999998</v>
      </c>
      <c r="L170" s="97">
        <v>0.71799999999999997</v>
      </c>
      <c r="M170" s="50">
        <v>50</v>
      </c>
      <c r="N170" s="50">
        <v>156</v>
      </c>
      <c r="O170" s="50">
        <v>102</v>
      </c>
      <c r="P170" s="50">
        <v>72</v>
      </c>
      <c r="Q170" s="50">
        <v>18</v>
      </c>
      <c r="R170" s="50">
        <v>5</v>
      </c>
      <c r="S170" s="50">
        <v>3</v>
      </c>
      <c r="T170" s="50">
        <v>25</v>
      </c>
      <c r="U170" s="89">
        <f t="shared" si="12"/>
        <v>0.11600928074245939</v>
      </c>
      <c r="V170" s="89">
        <f t="shared" si="13"/>
        <v>0.3619489559164733</v>
      </c>
      <c r="W170" s="89">
        <f t="shared" si="14"/>
        <v>0.23665893271461716</v>
      </c>
      <c r="X170" s="89">
        <f t="shared" si="15"/>
        <v>0.16705336426914152</v>
      </c>
      <c r="Y170" s="89">
        <f t="shared" si="16"/>
        <v>6.0324825986078884E-2</v>
      </c>
      <c r="Z170">
        <v>41</v>
      </c>
      <c r="AA170" s="50" t="s">
        <v>275</v>
      </c>
      <c r="AB170" s="50" t="s">
        <v>275</v>
      </c>
      <c r="AC170">
        <v>43</v>
      </c>
      <c r="AD170">
        <v>0</v>
      </c>
      <c r="AE170" s="89">
        <f t="shared" si="17"/>
        <v>5.8004640371229696E-2</v>
      </c>
      <c r="AF170">
        <v>0</v>
      </c>
      <c r="AG170">
        <v>0</v>
      </c>
    </row>
    <row r="171" spans="1:33">
      <c r="A171">
        <v>44182</v>
      </c>
      <c r="B171" t="s">
        <v>158</v>
      </c>
      <c r="C171" s="29">
        <v>2012</v>
      </c>
      <c r="D171" s="50">
        <v>144</v>
      </c>
      <c r="E171" s="50">
        <v>42</v>
      </c>
      <c r="F171" s="50">
        <v>54</v>
      </c>
      <c r="G171" s="50">
        <v>48</v>
      </c>
      <c r="H171" s="50">
        <v>45</v>
      </c>
      <c r="I171" s="50">
        <v>52</v>
      </c>
      <c r="J171" s="97">
        <v>0.16699999999999998</v>
      </c>
      <c r="K171" s="97">
        <v>0.16</v>
      </c>
      <c r="L171" s="97">
        <v>0.73599999999999999</v>
      </c>
      <c r="M171" s="50">
        <v>69</v>
      </c>
      <c r="N171" s="50">
        <v>185</v>
      </c>
      <c r="O171" s="50">
        <v>141</v>
      </c>
      <c r="P171" s="50">
        <v>95</v>
      </c>
      <c r="Q171" s="50">
        <v>57</v>
      </c>
      <c r="R171" s="50">
        <v>21</v>
      </c>
      <c r="S171" s="50">
        <v>18</v>
      </c>
      <c r="T171" s="50">
        <v>67</v>
      </c>
      <c r="U171" s="89">
        <f t="shared" si="12"/>
        <v>0.10566615620214395</v>
      </c>
      <c r="V171" s="89">
        <f t="shared" si="13"/>
        <v>0.28330781010719758</v>
      </c>
      <c r="W171" s="89">
        <f t="shared" si="14"/>
        <v>0.21592649310872894</v>
      </c>
      <c r="X171" s="89">
        <f t="shared" si="15"/>
        <v>0.14548238897396631</v>
      </c>
      <c r="Y171" s="89">
        <f t="shared" si="16"/>
        <v>0.14701378254211334</v>
      </c>
      <c r="Z171">
        <v>63</v>
      </c>
      <c r="AA171" s="50" t="s">
        <v>275</v>
      </c>
      <c r="AB171" s="50" t="s">
        <v>275</v>
      </c>
      <c r="AC171">
        <v>42</v>
      </c>
      <c r="AD171">
        <v>18</v>
      </c>
      <c r="AE171" s="89">
        <f t="shared" si="17"/>
        <v>0.10260336906584992</v>
      </c>
      <c r="AF171">
        <v>1</v>
      </c>
      <c r="AG171">
        <v>1</v>
      </c>
    </row>
    <row r="172" spans="1:33">
      <c r="A172">
        <v>44183</v>
      </c>
      <c r="B172" t="s">
        <v>159</v>
      </c>
      <c r="C172" s="29">
        <v>2012</v>
      </c>
      <c r="D172" s="50">
        <v>87</v>
      </c>
      <c r="E172" s="50">
        <v>31</v>
      </c>
      <c r="F172" s="50">
        <v>21</v>
      </c>
      <c r="G172" s="50">
        <v>35</v>
      </c>
      <c r="H172" s="50">
        <v>27</v>
      </c>
      <c r="I172" s="50">
        <v>46</v>
      </c>
      <c r="J172" s="97">
        <v>0.184</v>
      </c>
      <c r="K172" s="97">
        <v>0.17199999999999999</v>
      </c>
      <c r="L172" s="97">
        <v>0.73599999999999999</v>
      </c>
      <c r="M172" s="50">
        <v>19</v>
      </c>
      <c r="N172" s="50">
        <v>61</v>
      </c>
      <c r="O172" s="50">
        <v>89</v>
      </c>
      <c r="P172" s="50">
        <v>86</v>
      </c>
      <c r="Q172" s="50">
        <v>36</v>
      </c>
      <c r="R172" s="50">
        <v>9</v>
      </c>
      <c r="S172" s="50">
        <v>1</v>
      </c>
      <c r="T172" s="50">
        <v>48</v>
      </c>
      <c r="U172" s="89">
        <f t="shared" si="12"/>
        <v>5.4441260744985676E-2</v>
      </c>
      <c r="V172" s="89">
        <f t="shared" si="13"/>
        <v>0.17478510028653296</v>
      </c>
      <c r="W172" s="89">
        <f t="shared" si="14"/>
        <v>0.25501432664756446</v>
      </c>
      <c r="X172" s="89">
        <f t="shared" si="15"/>
        <v>0.24641833810888253</v>
      </c>
      <c r="Y172" s="89">
        <f t="shared" si="16"/>
        <v>0.1318051575931232</v>
      </c>
      <c r="Z172">
        <v>38</v>
      </c>
      <c r="AA172" s="50" t="s">
        <v>275</v>
      </c>
      <c r="AB172" s="50" t="s">
        <v>275</v>
      </c>
      <c r="AC172">
        <v>23</v>
      </c>
      <c r="AD172">
        <v>9</v>
      </c>
      <c r="AE172" s="89">
        <f t="shared" si="17"/>
        <v>0.13753581661891118</v>
      </c>
      <c r="AF172">
        <v>0</v>
      </c>
      <c r="AG172">
        <v>1</v>
      </c>
    </row>
    <row r="173" spans="1:33">
      <c r="A173">
        <v>44184</v>
      </c>
      <c r="B173" t="s">
        <v>160</v>
      </c>
      <c r="C173" s="29">
        <v>2012</v>
      </c>
      <c r="D173" s="50">
        <v>2238</v>
      </c>
      <c r="E173" s="50">
        <v>722</v>
      </c>
      <c r="F173" s="50">
        <v>751</v>
      </c>
      <c r="G173" s="50">
        <v>765</v>
      </c>
      <c r="H173" s="50">
        <v>659</v>
      </c>
      <c r="I173" s="50">
        <v>693</v>
      </c>
      <c r="J173" s="97">
        <v>0.106</v>
      </c>
      <c r="K173" s="97">
        <v>0.105</v>
      </c>
      <c r="L173" s="97">
        <v>0.58399999999999996</v>
      </c>
      <c r="M173" s="50">
        <v>3228</v>
      </c>
      <c r="N173" s="50">
        <v>6354</v>
      </c>
      <c r="O173" s="50">
        <v>2452</v>
      </c>
      <c r="P173" s="50">
        <v>1055</v>
      </c>
      <c r="Q173" s="50">
        <v>577</v>
      </c>
      <c r="R173" s="50">
        <v>252</v>
      </c>
      <c r="S173" s="50">
        <v>179</v>
      </c>
      <c r="T173" s="50">
        <v>1007</v>
      </c>
      <c r="U173" s="89">
        <f t="shared" si="12"/>
        <v>0.21371822033898305</v>
      </c>
      <c r="V173" s="89">
        <f t="shared" si="13"/>
        <v>0.4206832627118644</v>
      </c>
      <c r="W173" s="89">
        <f t="shared" si="14"/>
        <v>0.16234110169491525</v>
      </c>
      <c r="X173" s="89">
        <f t="shared" si="15"/>
        <v>6.9849046610169496E-2</v>
      </c>
      <c r="Y173" s="89">
        <f t="shared" si="16"/>
        <v>6.6737288135593223E-2</v>
      </c>
      <c r="Z173">
        <v>571</v>
      </c>
      <c r="AA173">
        <v>13</v>
      </c>
      <c r="AB173">
        <v>29</v>
      </c>
      <c r="AC173">
        <v>499</v>
      </c>
      <c r="AD173">
        <v>372</v>
      </c>
      <c r="AE173" s="89">
        <f t="shared" si="17"/>
        <v>6.6671080508474576E-2</v>
      </c>
      <c r="AF173">
        <v>1</v>
      </c>
      <c r="AG173">
        <v>12</v>
      </c>
    </row>
    <row r="174" spans="1:33">
      <c r="A174">
        <v>44185</v>
      </c>
      <c r="B174" t="s">
        <v>64</v>
      </c>
      <c r="C174" s="29">
        <v>2012</v>
      </c>
      <c r="D174" s="50">
        <v>98</v>
      </c>
      <c r="E174" s="50">
        <v>42</v>
      </c>
      <c r="F174" s="50">
        <v>27</v>
      </c>
      <c r="G174" s="50">
        <v>29</v>
      </c>
      <c r="H174" s="50">
        <v>33</v>
      </c>
      <c r="I174" s="50">
        <v>37</v>
      </c>
      <c r="J174" s="97">
        <v>0.22399999999999998</v>
      </c>
      <c r="K174" s="97">
        <v>5.0999999999999997E-2</v>
      </c>
      <c r="L174" s="97">
        <v>0.53100000000000003</v>
      </c>
      <c r="M174" s="50">
        <v>64</v>
      </c>
      <c r="N174" s="50">
        <v>167</v>
      </c>
      <c r="O174" s="50">
        <v>105</v>
      </c>
      <c r="P174" s="50">
        <v>65</v>
      </c>
      <c r="Q174" s="50">
        <v>34</v>
      </c>
      <c r="R174" s="50">
        <v>8</v>
      </c>
      <c r="S174" s="50">
        <v>6</v>
      </c>
      <c r="T174" s="50">
        <v>48</v>
      </c>
      <c r="U174" s="89">
        <f t="shared" si="12"/>
        <v>0.12877263581488935</v>
      </c>
      <c r="V174" s="89">
        <f t="shared" si="13"/>
        <v>0.33601609657947684</v>
      </c>
      <c r="W174" s="89">
        <f t="shared" si="14"/>
        <v>0.21126760563380281</v>
      </c>
      <c r="X174" s="89">
        <f t="shared" si="15"/>
        <v>0.13078470824949698</v>
      </c>
      <c r="Y174" s="89">
        <f t="shared" si="16"/>
        <v>9.6579476861166996E-2</v>
      </c>
      <c r="Z174">
        <v>30</v>
      </c>
      <c r="AA174" s="50" t="s">
        <v>275</v>
      </c>
      <c r="AB174" s="50" t="s">
        <v>275</v>
      </c>
      <c r="AC174">
        <v>32</v>
      </c>
      <c r="AD174">
        <v>15</v>
      </c>
      <c r="AE174" s="89">
        <f t="shared" si="17"/>
        <v>9.6579476861166996E-2</v>
      </c>
      <c r="AF174">
        <v>0</v>
      </c>
      <c r="AG174">
        <v>1</v>
      </c>
    </row>
    <row r="175" spans="1:33">
      <c r="A175">
        <v>44186</v>
      </c>
      <c r="B175" t="s">
        <v>146</v>
      </c>
      <c r="C175" s="29">
        <v>2012</v>
      </c>
      <c r="D175" s="50">
        <v>287</v>
      </c>
      <c r="E175" s="50">
        <v>75</v>
      </c>
      <c r="F175" s="50">
        <v>100</v>
      </c>
      <c r="G175" s="50">
        <v>112</v>
      </c>
      <c r="H175" s="50">
        <v>89</v>
      </c>
      <c r="I175" s="50">
        <v>102</v>
      </c>
      <c r="J175" s="97">
        <v>0.13600000000000001</v>
      </c>
      <c r="K175" s="97">
        <v>0.21299999999999999</v>
      </c>
      <c r="L175" s="97">
        <v>0.78</v>
      </c>
      <c r="M175" s="50">
        <v>51</v>
      </c>
      <c r="N175" s="50">
        <v>203</v>
      </c>
      <c r="O175" s="50">
        <v>225</v>
      </c>
      <c r="P175" s="50">
        <v>215</v>
      </c>
      <c r="Q175" s="50">
        <v>143</v>
      </c>
      <c r="R175" s="50">
        <v>47</v>
      </c>
      <c r="S175" s="50">
        <v>21</v>
      </c>
      <c r="T175" s="50">
        <v>105</v>
      </c>
      <c r="U175" s="89">
        <f t="shared" si="12"/>
        <v>5.0495049504950498E-2</v>
      </c>
      <c r="V175" s="89">
        <f t="shared" si="13"/>
        <v>0.200990099009901</v>
      </c>
      <c r="W175" s="89">
        <f t="shared" si="14"/>
        <v>0.22277227722772278</v>
      </c>
      <c r="X175" s="89">
        <f t="shared" si="15"/>
        <v>0.21287128712871287</v>
      </c>
      <c r="Y175" s="89">
        <f t="shared" si="16"/>
        <v>0.2089108910891089</v>
      </c>
      <c r="Z175">
        <v>165</v>
      </c>
      <c r="AA175" s="50" t="s">
        <v>275</v>
      </c>
      <c r="AB175">
        <v>7</v>
      </c>
      <c r="AC175">
        <v>114</v>
      </c>
      <c r="AD175">
        <v>20</v>
      </c>
      <c r="AE175" s="89">
        <f t="shared" si="17"/>
        <v>0.10396039603960396</v>
      </c>
      <c r="AF175">
        <v>0</v>
      </c>
      <c r="AG175">
        <v>1</v>
      </c>
    </row>
    <row r="176" spans="1:33">
      <c r="A176">
        <v>44187</v>
      </c>
      <c r="B176" t="s">
        <v>65</v>
      </c>
      <c r="C176" s="29">
        <v>2012</v>
      </c>
      <c r="D176" s="50">
        <v>164</v>
      </c>
      <c r="E176" s="50">
        <v>51</v>
      </c>
      <c r="F176" s="50">
        <v>48</v>
      </c>
      <c r="G176" s="50">
        <v>65</v>
      </c>
      <c r="H176" s="50">
        <v>52</v>
      </c>
      <c r="I176" s="50">
        <v>57</v>
      </c>
      <c r="J176" s="97">
        <v>0.13400000000000001</v>
      </c>
      <c r="K176" s="97">
        <v>0.20100000000000001</v>
      </c>
      <c r="L176" s="97">
        <v>0.73199999999999998</v>
      </c>
      <c r="M176" s="50">
        <v>62</v>
      </c>
      <c r="N176" s="50">
        <v>185</v>
      </c>
      <c r="O176" s="50">
        <v>153</v>
      </c>
      <c r="P176" s="50">
        <v>129</v>
      </c>
      <c r="Q176" s="50">
        <v>49</v>
      </c>
      <c r="R176" s="50">
        <v>19</v>
      </c>
      <c r="S176" s="50">
        <v>2</v>
      </c>
      <c r="T176" s="50">
        <v>64</v>
      </c>
      <c r="U176" s="89">
        <f t="shared" si="12"/>
        <v>9.3514328808446456E-2</v>
      </c>
      <c r="V176" s="89">
        <f t="shared" si="13"/>
        <v>0.27903469079939669</v>
      </c>
      <c r="W176" s="89">
        <f t="shared" si="14"/>
        <v>0.23076923076923078</v>
      </c>
      <c r="X176" s="89">
        <f t="shared" si="15"/>
        <v>0.19457013574660634</v>
      </c>
      <c r="Y176" s="89">
        <f t="shared" si="16"/>
        <v>0.10558069381598793</v>
      </c>
      <c r="Z176">
        <v>83</v>
      </c>
      <c r="AA176" s="50" t="s">
        <v>275</v>
      </c>
      <c r="AB176" s="50" t="s">
        <v>275</v>
      </c>
      <c r="AC176">
        <v>64</v>
      </c>
      <c r="AD176">
        <v>30</v>
      </c>
      <c r="AE176" s="89">
        <f t="shared" si="17"/>
        <v>9.6530920060331829E-2</v>
      </c>
      <c r="AF176">
        <v>0</v>
      </c>
      <c r="AG176">
        <v>1</v>
      </c>
    </row>
    <row r="177" spans="1:33">
      <c r="A177">
        <v>44188</v>
      </c>
      <c r="B177" t="s">
        <v>81</v>
      </c>
      <c r="C177" s="29">
        <v>2012</v>
      </c>
      <c r="D177" s="50">
        <v>362</v>
      </c>
      <c r="E177" s="50">
        <v>111</v>
      </c>
      <c r="F177" s="50">
        <v>121</v>
      </c>
      <c r="G177" s="50">
        <v>130</v>
      </c>
      <c r="H177" s="50">
        <v>123</v>
      </c>
      <c r="I177" s="50">
        <v>125</v>
      </c>
      <c r="J177" s="97">
        <v>0.14400000000000002</v>
      </c>
      <c r="K177" s="97">
        <v>0.188</v>
      </c>
      <c r="L177" s="97">
        <v>0.76800000000000002</v>
      </c>
      <c r="M177" s="50">
        <v>83</v>
      </c>
      <c r="N177" s="50">
        <v>261</v>
      </c>
      <c r="O177" s="50">
        <v>309</v>
      </c>
      <c r="P177" s="50">
        <v>289</v>
      </c>
      <c r="Q177" s="50">
        <v>178</v>
      </c>
      <c r="R177" s="50">
        <v>60</v>
      </c>
      <c r="S177" s="50">
        <v>49</v>
      </c>
      <c r="T177" s="50">
        <v>125</v>
      </c>
      <c r="U177" s="89">
        <f t="shared" si="12"/>
        <v>6.1299852289512555E-2</v>
      </c>
      <c r="V177" s="89">
        <f t="shared" si="13"/>
        <v>0.19276218611521417</v>
      </c>
      <c r="W177" s="89">
        <f t="shared" si="14"/>
        <v>0.22821270310192024</v>
      </c>
      <c r="X177" s="89">
        <f t="shared" si="15"/>
        <v>0.21344165435745938</v>
      </c>
      <c r="Y177" s="89">
        <f t="shared" si="16"/>
        <v>0.2119645494830133</v>
      </c>
      <c r="Z177">
        <v>191</v>
      </c>
      <c r="AA177">
        <v>5</v>
      </c>
      <c r="AB177" s="50" t="s">
        <v>275</v>
      </c>
      <c r="AC177">
        <v>142</v>
      </c>
      <c r="AD177">
        <v>35</v>
      </c>
      <c r="AE177" s="89">
        <f t="shared" si="17"/>
        <v>9.2319054652880359E-2</v>
      </c>
      <c r="AF177">
        <v>1</v>
      </c>
      <c r="AG177">
        <v>1</v>
      </c>
    </row>
    <row r="178" spans="1:33">
      <c r="A178">
        <v>44189</v>
      </c>
      <c r="B178" t="s">
        <v>61</v>
      </c>
      <c r="C178" s="29">
        <v>2012</v>
      </c>
      <c r="D178" s="50">
        <v>107</v>
      </c>
      <c r="E178" s="50">
        <v>24</v>
      </c>
      <c r="F178" s="50">
        <v>38</v>
      </c>
      <c r="G178" s="50">
        <v>45</v>
      </c>
      <c r="H178" s="50">
        <v>31</v>
      </c>
      <c r="I178" s="50">
        <v>39</v>
      </c>
      <c r="J178" s="97">
        <v>0.17800000000000002</v>
      </c>
      <c r="K178" s="97">
        <v>0.13100000000000001</v>
      </c>
      <c r="L178" s="97">
        <v>0.69200000000000006</v>
      </c>
      <c r="M178" s="50">
        <v>19</v>
      </c>
      <c r="N178" s="50">
        <v>78</v>
      </c>
      <c r="O178" s="50">
        <v>92</v>
      </c>
      <c r="P178" s="50">
        <v>88</v>
      </c>
      <c r="Q178" s="50">
        <v>38</v>
      </c>
      <c r="R178" s="50">
        <v>10</v>
      </c>
      <c r="S178" s="50">
        <v>3</v>
      </c>
      <c r="T178" s="50">
        <v>21</v>
      </c>
      <c r="U178" s="89">
        <f t="shared" si="12"/>
        <v>5.4441260744985676E-2</v>
      </c>
      <c r="V178" s="89">
        <f t="shared" si="13"/>
        <v>0.22349570200573066</v>
      </c>
      <c r="W178" s="89">
        <f t="shared" si="14"/>
        <v>0.26361031518624639</v>
      </c>
      <c r="X178" s="89">
        <f t="shared" si="15"/>
        <v>0.25214899713467048</v>
      </c>
      <c r="Y178" s="89">
        <f t="shared" si="16"/>
        <v>0.14613180515759314</v>
      </c>
      <c r="Z178">
        <v>47</v>
      </c>
      <c r="AA178" s="50" t="s">
        <v>275</v>
      </c>
      <c r="AB178" s="50" t="s">
        <v>275</v>
      </c>
      <c r="AC178">
        <v>33</v>
      </c>
      <c r="AD178">
        <v>0</v>
      </c>
      <c r="AE178" s="89">
        <f t="shared" si="17"/>
        <v>6.0171919770773637E-2</v>
      </c>
      <c r="AF178">
        <v>0</v>
      </c>
      <c r="AG178">
        <v>0</v>
      </c>
    </row>
    <row r="179" spans="1:33">
      <c r="A179">
        <v>44190</v>
      </c>
      <c r="B179" t="s">
        <v>237</v>
      </c>
      <c r="C179" s="29">
        <v>2012</v>
      </c>
      <c r="D179" s="50">
        <v>762</v>
      </c>
      <c r="E179" s="50">
        <v>234</v>
      </c>
      <c r="F179" s="50">
        <v>251</v>
      </c>
      <c r="G179" s="50">
        <v>277</v>
      </c>
      <c r="H179" s="50">
        <v>258</v>
      </c>
      <c r="I179" s="50">
        <v>238</v>
      </c>
      <c r="J179" s="97">
        <v>0.1</v>
      </c>
      <c r="K179" s="97">
        <v>0.18</v>
      </c>
      <c r="L179" s="97">
        <v>0.74299999999999999</v>
      </c>
      <c r="M179" s="50">
        <v>699</v>
      </c>
      <c r="N179" s="50">
        <v>1111</v>
      </c>
      <c r="O179" s="50">
        <v>643</v>
      </c>
      <c r="P179" s="50">
        <v>434</v>
      </c>
      <c r="Q179" s="50">
        <v>315</v>
      </c>
      <c r="R179" s="50">
        <v>170</v>
      </c>
      <c r="S179" s="50">
        <v>153</v>
      </c>
      <c r="T179" s="50">
        <v>455</v>
      </c>
      <c r="U179" s="89">
        <f t="shared" si="12"/>
        <v>0.17562814070351759</v>
      </c>
      <c r="V179" s="89">
        <f t="shared" si="13"/>
        <v>0.27914572864321607</v>
      </c>
      <c r="W179" s="89">
        <f t="shared" si="14"/>
        <v>0.16155778894472361</v>
      </c>
      <c r="X179" s="89">
        <f t="shared" si="15"/>
        <v>0.10904522613065326</v>
      </c>
      <c r="Y179" s="89">
        <f t="shared" si="16"/>
        <v>0.16030150753768843</v>
      </c>
      <c r="Z179">
        <v>381</v>
      </c>
      <c r="AA179">
        <v>21</v>
      </c>
      <c r="AB179" s="50" t="s">
        <v>275</v>
      </c>
      <c r="AC179">
        <v>271</v>
      </c>
      <c r="AD179">
        <v>191</v>
      </c>
      <c r="AE179" s="89">
        <f t="shared" si="17"/>
        <v>0.114321608040201</v>
      </c>
      <c r="AF179">
        <v>0</v>
      </c>
      <c r="AG179">
        <v>4</v>
      </c>
    </row>
    <row r="180" spans="1:33">
      <c r="A180">
        <v>44191</v>
      </c>
      <c r="B180" t="s">
        <v>161</v>
      </c>
      <c r="C180" s="29">
        <v>2012</v>
      </c>
      <c r="D180" s="50">
        <v>41</v>
      </c>
      <c r="E180" s="50">
        <v>13</v>
      </c>
      <c r="F180" s="50">
        <v>15</v>
      </c>
      <c r="G180" s="50">
        <v>13</v>
      </c>
      <c r="H180" s="50">
        <v>8</v>
      </c>
      <c r="I180" s="50">
        <v>7</v>
      </c>
      <c r="J180" s="97">
        <v>9.8000000000000004E-2</v>
      </c>
      <c r="K180" s="97">
        <v>9.8000000000000004E-2</v>
      </c>
      <c r="L180" s="97">
        <v>0.68299999999999994</v>
      </c>
      <c r="M180" s="50">
        <v>5</v>
      </c>
      <c r="N180" s="50">
        <v>23</v>
      </c>
      <c r="O180" s="50">
        <v>21</v>
      </c>
      <c r="P180" s="50">
        <v>27</v>
      </c>
      <c r="Q180" s="50">
        <v>11</v>
      </c>
      <c r="T180" s="50">
        <v>2</v>
      </c>
      <c r="U180" s="89">
        <f t="shared" si="12"/>
        <v>5.6179775280898875E-2</v>
      </c>
      <c r="V180" s="89">
        <f t="shared" si="13"/>
        <v>0.25842696629213485</v>
      </c>
      <c r="W180" s="89">
        <f t="shared" si="14"/>
        <v>0.23595505617977527</v>
      </c>
      <c r="X180" s="89">
        <f t="shared" si="15"/>
        <v>0.30337078651685395</v>
      </c>
      <c r="Y180" s="89">
        <f t="shared" si="16"/>
        <v>0.12359550561797752</v>
      </c>
      <c r="Z180">
        <v>20</v>
      </c>
      <c r="AA180" s="50" t="s">
        <v>275</v>
      </c>
      <c r="AB180" s="50" t="s">
        <v>275</v>
      </c>
      <c r="AC180">
        <v>12</v>
      </c>
      <c r="AD180">
        <v>0</v>
      </c>
      <c r="AE180" s="89">
        <f t="shared" si="17"/>
        <v>2.247191011235955E-2</v>
      </c>
      <c r="AF180">
        <v>0</v>
      </c>
      <c r="AG180">
        <v>0</v>
      </c>
    </row>
    <row r="181" spans="1:33">
      <c r="A181">
        <v>44192</v>
      </c>
      <c r="B181" t="s">
        <v>66</v>
      </c>
      <c r="C181" s="29">
        <v>2012</v>
      </c>
      <c r="D181" s="50">
        <v>120</v>
      </c>
      <c r="E181" s="50">
        <v>41</v>
      </c>
      <c r="F181" s="50">
        <v>39</v>
      </c>
      <c r="G181" s="50">
        <v>40</v>
      </c>
      <c r="H181" s="50">
        <v>40</v>
      </c>
      <c r="I181" s="50">
        <v>32</v>
      </c>
      <c r="J181" s="97">
        <v>0.16699999999999998</v>
      </c>
      <c r="K181" s="97">
        <v>0.16699999999999998</v>
      </c>
      <c r="L181" s="97">
        <v>0.75800000000000001</v>
      </c>
      <c r="M181" s="50">
        <v>11</v>
      </c>
      <c r="N181" s="50">
        <v>65</v>
      </c>
      <c r="O181" s="50">
        <v>106</v>
      </c>
      <c r="P181" s="50">
        <v>78</v>
      </c>
      <c r="Q181" s="50">
        <v>41</v>
      </c>
      <c r="R181" s="50">
        <v>11</v>
      </c>
      <c r="S181" s="50">
        <v>6</v>
      </c>
      <c r="T181" s="50">
        <v>23</v>
      </c>
      <c r="U181" s="89">
        <f t="shared" si="12"/>
        <v>3.2258064516129031E-2</v>
      </c>
      <c r="V181" s="89">
        <f t="shared" si="13"/>
        <v>0.1906158357771261</v>
      </c>
      <c r="W181" s="89">
        <f t="shared" si="14"/>
        <v>0.31085043988269795</v>
      </c>
      <c r="X181" s="89">
        <f t="shared" si="15"/>
        <v>0.22873900293255131</v>
      </c>
      <c r="Y181" s="89">
        <f t="shared" si="16"/>
        <v>0.17008797653958943</v>
      </c>
      <c r="Z181">
        <v>61</v>
      </c>
      <c r="AA181" s="50" t="s">
        <v>275</v>
      </c>
      <c r="AB181" s="50" t="s">
        <v>275</v>
      </c>
      <c r="AC181">
        <v>39</v>
      </c>
      <c r="AD181">
        <v>0</v>
      </c>
      <c r="AE181" s="89">
        <f t="shared" si="17"/>
        <v>6.7448680351906154E-2</v>
      </c>
      <c r="AF181">
        <v>0</v>
      </c>
      <c r="AG181">
        <v>0</v>
      </c>
    </row>
    <row r="182" spans="1:33">
      <c r="A182">
        <v>44193</v>
      </c>
      <c r="B182" t="s">
        <v>67</v>
      </c>
      <c r="C182" s="29">
        <v>2012</v>
      </c>
      <c r="D182" s="50">
        <v>64</v>
      </c>
      <c r="E182" s="50">
        <v>18</v>
      </c>
      <c r="F182" s="50">
        <v>20</v>
      </c>
      <c r="G182" s="50">
        <v>26</v>
      </c>
      <c r="H182" s="50">
        <v>15</v>
      </c>
      <c r="I182" s="50">
        <v>27</v>
      </c>
      <c r="J182" s="97">
        <v>0.14099999999999999</v>
      </c>
      <c r="K182" s="97">
        <v>0.17199999999999999</v>
      </c>
      <c r="L182" s="97">
        <v>0.625</v>
      </c>
      <c r="M182" s="50">
        <v>21</v>
      </c>
      <c r="N182" s="50">
        <v>90</v>
      </c>
      <c r="O182" s="50">
        <v>62</v>
      </c>
      <c r="P182" s="50">
        <v>40</v>
      </c>
      <c r="Q182" s="50">
        <v>13</v>
      </c>
      <c r="R182" s="50">
        <v>1</v>
      </c>
      <c r="S182" s="50">
        <v>3</v>
      </c>
      <c r="T182" s="50">
        <v>14</v>
      </c>
      <c r="U182" s="89">
        <f t="shared" si="12"/>
        <v>8.6065573770491802E-2</v>
      </c>
      <c r="V182" s="89">
        <f t="shared" si="13"/>
        <v>0.36885245901639346</v>
      </c>
      <c r="W182" s="89">
        <f t="shared" si="14"/>
        <v>0.25409836065573771</v>
      </c>
      <c r="X182" s="89">
        <f t="shared" si="15"/>
        <v>0.16393442622950818</v>
      </c>
      <c r="Y182" s="89">
        <f t="shared" si="16"/>
        <v>6.9672131147540978E-2</v>
      </c>
      <c r="Z182">
        <v>28</v>
      </c>
      <c r="AA182" s="50" t="s">
        <v>275</v>
      </c>
      <c r="AB182" s="50" t="s">
        <v>275</v>
      </c>
      <c r="AC182">
        <v>18</v>
      </c>
      <c r="AD182">
        <v>12</v>
      </c>
      <c r="AE182" s="89">
        <f t="shared" si="17"/>
        <v>5.737704918032787E-2</v>
      </c>
      <c r="AF182">
        <v>0</v>
      </c>
      <c r="AG182">
        <v>1</v>
      </c>
    </row>
    <row r="183" spans="1:33">
      <c r="A183">
        <v>44194</v>
      </c>
      <c r="B183" t="s">
        <v>162</v>
      </c>
      <c r="C183" s="29">
        <v>2012</v>
      </c>
      <c r="D183" s="50">
        <v>152</v>
      </c>
      <c r="E183" s="50">
        <v>39</v>
      </c>
      <c r="F183" s="50">
        <v>54</v>
      </c>
      <c r="G183" s="50">
        <v>59</v>
      </c>
      <c r="H183" s="50">
        <v>51</v>
      </c>
      <c r="I183" s="50">
        <v>59</v>
      </c>
      <c r="J183" s="97">
        <v>0.11199999999999999</v>
      </c>
      <c r="K183" s="97">
        <v>0.13800000000000001</v>
      </c>
      <c r="L183" s="97">
        <v>0.78900000000000003</v>
      </c>
      <c r="M183" s="50">
        <v>54</v>
      </c>
      <c r="N183" s="50">
        <v>158</v>
      </c>
      <c r="O183" s="50">
        <v>107</v>
      </c>
      <c r="P183" s="50">
        <v>78</v>
      </c>
      <c r="Q183" s="50">
        <v>50</v>
      </c>
      <c r="R183" s="50">
        <v>55</v>
      </c>
      <c r="S183" s="50">
        <v>83</v>
      </c>
      <c r="T183" s="50">
        <v>186</v>
      </c>
      <c r="U183" s="89">
        <f t="shared" si="12"/>
        <v>7.0038910505836577E-2</v>
      </c>
      <c r="V183" s="89">
        <f t="shared" si="13"/>
        <v>0.20492866407263294</v>
      </c>
      <c r="W183" s="89">
        <f t="shared" si="14"/>
        <v>0.13878080415045396</v>
      </c>
      <c r="X183" s="89">
        <f t="shared" si="15"/>
        <v>0.10116731517509728</v>
      </c>
      <c r="Y183" s="89">
        <f t="shared" si="16"/>
        <v>0.24383916990920881</v>
      </c>
      <c r="Z183">
        <v>68</v>
      </c>
      <c r="AA183">
        <v>6</v>
      </c>
      <c r="AB183" s="50" t="s">
        <v>275</v>
      </c>
      <c r="AC183">
        <v>62</v>
      </c>
      <c r="AD183">
        <v>30</v>
      </c>
      <c r="AE183" s="89">
        <f t="shared" si="17"/>
        <v>0.24124513618677043</v>
      </c>
      <c r="AF183">
        <v>0</v>
      </c>
      <c r="AG183">
        <v>1</v>
      </c>
    </row>
    <row r="184" spans="1:33">
      <c r="A184">
        <v>44195</v>
      </c>
      <c r="B184" t="s">
        <v>163</v>
      </c>
      <c r="C184" s="29">
        <v>2012</v>
      </c>
      <c r="D184" s="50">
        <v>340</v>
      </c>
      <c r="E184" s="50">
        <v>99</v>
      </c>
      <c r="F184" s="50">
        <v>110</v>
      </c>
      <c r="G184" s="50">
        <v>131</v>
      </c>
      <c r="H184" s="50">
        <v>115</v>
      </c>
      <c r="I184" s="50">
        <v>99</v>
      </c>
      <c r="J184" s="97">
        <v>0.115</v>
      </c>
      <c r="K184" s="97">
        <v>0.17899999999999999</v>
      </c>
      <c r="L184" s="97">
        <v>0.79700000000000004</v>
      </c>
      <c r="M184" s="50">
        <v>162</v>
      </c>
      <c r="N184" s="50">
        <v>507</v>
      </c>
      <c r="O184" s="50">
        <v>275</v>
      </c>
      <c r="P184" s="50">
        <v>229</v>
      </c>
      <c r="Q184" s="50">
        <v>164</v>
      </c>
      <c r="R184" s="50">
        <v>108</v>
      </c>
      <c r="S184" s="50">
        <v>53</v>
      </c>
      <c r="T184" s="50">
        <v>125</v>
      </c>
      <c r="U184" s="89">
        <f t="shared" si="12"/>
        <v>9.9815157116451017E-2</v>
      </c>
      <c r="V184" s="89">
        <f t="shared" si="13"/>
        <v>0.3123844731977819</v>
      </c>
      <c r="W184" s="89">
        <f t="shared" si="14"/>
        <v>0.16943930991990142</v>
      </c>
      <c r="X184" s="89">
        <f t="shared" si="15"/>
        <v>0.14109673444239063</v>
      </c>
      <c r="Y184" s="89">
        <f t="shared" si="16"/>
        <v>0.2002464571780653</v>
      </c>
      <c r="Z184">
        <v>221</v>
      </c>
      <c r="AA184" s="50" t="s">
        <v>275</v>
      </c>
      <c r="AB184" s="50" t="s">
        <v>275</v>
      </c>
      <c r="AC184">
        <v>127</v>
      </c>
      <c r="AD184">
        <v>24</v>
      </c>
      <c r="AE184" s="89">
        <f t="shared" si="17"/>
        <v>7.7017868145409729E-2</v>
      </c>
      <c r="AF184">
        <v>0</v>
      </c>
      <c r="AG184">
        <v>1</v>
      </c>
    </row>
    <row r="185" spans="1:33">
      <c r="A185">
        <v>44196</v>
      </c>
      <c r="B185" t="s">
        <v>68</v>
      </c>
      <c r="C185" s="29">
        <v>2012</v>
      </c>
      <c r="D185" s="50">
        <v>75</v>
      </c>
      <c r="E185" s="50">
        <v>30</v>
      </c>
      <c r="F185" s="50">
        <v>16</v>
      </c>
      <c r="G185" s="50">
        <v>29</v>
      </c>
      <c r="H185" s="50">
        <v>19</v>
      </c>
      <c r="I185" s="50">
        <v>24</v>
      </c>
      <c r="J185" s="97">
        <v>0.16</v>
      </c>
      <c r="K185" s="97">
        <v>0.187</v>
      </c>
      <c r="L185" s="97">
        <v>0.627</v>
      </c>
      <c r="M185" s="50">
        <v>12</v>
      </c>
      <c r="N185" s="50">
        <v>49</v>
      </c>
      <c r="O185" s="50">
        <v>66</v>
      </c>
      <c r="P185" s="50">
        <v>53</v>
      </c>
      <c r="Q185" s="50">
        <v>17</v>
      </c>
      <c r="R185" s="50">
        <v>2</v>
      </c>
      <c r="S185" s="50">
        <v>2</v>
      </c>
      <c r="T185" s="50">
        <v>13</v>
      </c>
      <c r="U185" s="89">
        <f t="shared" si="12"/>
        <v>5.6074766355140186E-2</v>
      </c>
      <c r="V185" s="89">
        <f t="shared" si="13"/>
        <v>0.22897196261682243</v>
      </c>
      <c r="W185" s="89">
        <f t="shared" si="14"/>
        <v>0.30841121495327101</v>
      </c>
      <c r="X185" s="89">
        <f t="shared" si="15"/>
        <v>0.24766355140186916</v>
      </c>
      <c r="Y185" s="89">
        <f t="shared" si="16"/>
        <v>9.8130841121495324E-2</v>
      </c>
      <c r="Z185">
        <v>35</v>
      </c>
      <c r="AA185" s="50" t="s">
        <v>275</v>
      </c>
      <c r="AB185" s="50" t="s">
        <v>275</v>
      </c>
      <c r="AC185">
        <v>20</v>
      </c>
      <c r="AD185">
        <v>0</v>
      </c>
      <c r="AE185" s="89">
        <f t="shared" si="17"/>
        <v>6.0747663551401869E-2</v>
      </c>
      <c r="AF185">
        <v>0</v>
      </c>
      <c r="AG185">
        <v>0</v>
      </c>
    </row>
    <row r="186" spans="1:33">
      <c r="A186">
        <v>44197</v>
      </c>
      <c r="B186" t="s">
        <v>69</v>
      </c>
      <c r="C186" s="29">
        <v>2012</v>
      </c>
      <c r="D186" s="50">
        <v>59</v>
      </c>
      <c r="E186" s="50">
        <v>16</v>
      </c>
      <c r="F186" s="50">
        <v>18</v>
      </c>
      <c r="G186" s="50">
        <v>25</v>
      </c>
      <c r="H186" s="50">
        <v>19</v>
      </c>
      <c r="I186" s="50">
        <v>23</v>
      </c>
      <c r="J186" s="97">
        <v>0.13600000000000001</v>
      </c>
      <c r="K186" s="97">
        <v>0.20300000000000001</v>
      </c>
      <c r="L186" s="97">
        <v>0.69499999999999995</v>
      </c>
      <c r="M186" s="50">
        <v>30</v>
      </c>
      <c r="N186" s="50">
        <v>77</v>
      </c>
      <c r="O186" s="50">
        <v>46</v>
      </c>
      <c r="P186" s="50">
        <v>46</v>
      </c>
      <c r="Q186" s="50">
        <v>11</v>
      </c>
      <c r="R186" s="50">
        <v>7</v>
      </c>
      <c r="S186" s="50">
        <v>1</v>
      </c>
      <c r="T186" s="50">
        <v>12</v>
      </c>
      <c r="U186" s="89">
        <f t="shared" si="12"/>
        <v>0.13043478260869565</v>
      </c>
      <c r="V186" s="89">
        <f t="shared" si="13"/>
        <v>0.33478260869565218</v>
      </c>
      <c r="W186" s="89">
        <f t="shared" si="14"/>
        <v>0.2</v>
      </c>
      <c r="X186" s="89">
        <f t="shared" si="15"/>
        <v>0.2</v>
      </c>
      <c r="Y186" s="89">
        <f t="shared" si="16"/>
        <v>8.2608695652173908E-2</v>
      </c>
      <c r="Z186">
        <v>28</v>
      </c>
      <c r="AA186" s="50" t="s">
        <v>275</v>
      </c>
      <c r="AB186" s="50" t="s">
        <v>275</v>
      </c>
      <c r="AC186">
        <v>18</v>
      </c>
      <c r="AD186">
        <v>0</v>
      </c>
      <c r="AE186" s="89">
        <f t="shared" si="17"/>
        <v>5.2173913043478258E-2</v>
      </c>
      <c r="AF186">
        <v>0</v>
      </c>
      <c r="AG186">
        <v>0</v>
      </c>
    </row>
    <row r="187" spans="1:33">
      <c r="A187">
        <v>44198</v>
      </c>
      <c r="B187" t="s">
        <v>238</v>
      </c>
      <c r="C187" s="29">
        <v>2012</v>
      </c>
      <c r="D187" s="50">
        <v>259</v>
      </c>
      <c r="E187" s="50">
        <v>84</v>
      </c>
      <c r="F187" s="50">
        <v>87</v>
      </c>
      <c r="G187" s="50">
        <v>88</v>
      </c>
      <c r="H187" s="50">
        <v>92</v>
      </c>
      <c r="I187" s="50">
        <v>80</v>
      </c>
      <c r="J187" s="97">
        <v>6.9000000000000006E-2</v>
      </c>
      <c r="K187" s="97">
        <v>0.18899999999999997</v>
      </c>
      <c r="L187" s="97">
        <v>0.77599999999999991</v>
      </c>
      <c r="M187" s="50">
        <v>68</v>
      </c>
      <c r="N187" s="50">
        <v>226</v>
      </c>
      <c r="O187" s="50">
        <v>245</v>
      </c>
      <c r="P187" s="50">
        <v>179</v>
      </c>
      <c r="Q187" s="50">
        <v>124</v>
      </c>
      <c r="R187" s="50">
        <v>61</v>
      </c>
      <c r="S187" s="50">
        <v>47</v>
      </c>
      <c r="T187" s="50">
        <v>200</v>
      </c>
      <c r="U187" s="89">
        <f t="shared" si="12"/>
        <v>5.9130434782608696E-2</v>
      </c>
      <c r="V187" s="89">
        <f t="shared" si="13"/>
        <v>0.19652173913043477</v>
      </c>
      <c r="W187" s="89">
        <f t="shared" si="14"/>
        <v>0.21304347826086956</v>
      </c>
      <c r="X187" s="89">
        <f t="shared" si="15"/>
        <v>0.15565217391304348</v>
      </c>
      <c r="Y187" s="89">
        <f t="shared" si="16"/>
        <v>0.20173913043478262</v>
      </c>
      <c r="Z187">
        <v>162</v>
      </c>
      <c r="AA187" s="50" t="s">
        <v>275</v>
      </c>
      <c r="AB187" s="50" t="s">
        <v>275</v>
      </c>
      <c r="AC187">
        <v>123</v>
      </c>
      <c r="AD187">
        <v>20</v>
      </c>
      <c r="AE187" s="89">
        <f t="shared" si="17"/>
        <v>0.17391304347826086</v>
      </c>
      <c r="AF187">
        <v>1</v>
      </c>
      <c r="AG187">
        <v>1</v>
      </c>
    </row>
    <row r="188" spans="1:33">
      <c r="A188">
        <v>44199</v>
      </c>
      <c r="B188" t="s">
        <v>70</v>
      </c>
      <c r="C188" s="29">
        <v>2012</v>
      </c>
      <c r="D188" s="50">
        <v>69</v>
      </c>
      <c r="E188" s="50">
        <v>21</v>
      </c>
      <c r="F188" s="50">
        <v>24</v>
      </c>
      <c r="G188" s="50">
        <v>24</v>
      </c>
      <c r="H188" s="50">
        <v>28</v>
      </c>
      <c r="I188" s="50">
        <v>22</v>
      </c>
      <c r="J188" s="97">
        <v>0.23199999999999998</v>
      </c>
      <c r="K188" s="97">
        <v>0.20300000000000001</v>
      </c>
      <c r="L188" s="97">
        <v>0.623</v>
      </c>
      <c r="M188" s="50">
        <v>22</v>
      </c>
      <c r="N188" s="50">
        <v>63</v>
      </c>
      <c r="O188" s="50">
        <v>64</v>
      </c>
      <c r="P188" s="50">
        <v>58</v>
      </c>
      <c r="Q188" s="50">
        <v>21</v>
      </c>
      <c r="R188" s="50">
        <v>5</v>
      </c>
      <c r="S188" s="50">
        <v>1</v>
      </c>
      <c r="T188" s="50">
        <v>29</v>
      </c>
      <c r="U188" s="89">
        <f t="shared" si="12"/>
        <v>8.3650190114068435E-2</v>
      </c>
      <c r="V188" s="89">
        <f t="shared" si="13"/>
        <v>0.23954372623574144</v>
      </c>
      <c r="W188" s="89">
        <f t="shared" si="14"/>
        <v>0.24334600760456274</v>
      </c>
      <c r="X188" s="89">
        <f t="shared" si="15"/>
        <v>0.22053231939163498</v>
      </c>
      <c r="Y188" s="89">
        <f t="shared" si="16"/>
        <v>0.10266159695817491</v>
      </c>
      <c r="Z188">
        <v>39</v>
      </c>
      <c r="AA188" s="50" t="s">
        <v>275</v>
      </c>
      <c r="AB188" s="50" t="s">
        <v>275</v>
      </c>
      <c r="AC188">
        <v>21</v>
      </c>
      <c r="AD188">
        <v>0</v>
      </c>
      <c r="AE188" s="89">
        <f t="shared" si="17"/>
        <v>0.11026615969581749</v>
      </c>
      <c r="AF188">
        <v>0</v>
      </c>
      <c r="AG188">
        <v>0</v>
      </c>
    </row>
    <row r="189" spans="1:33">
      <c r="A189">
        <v>44200</v>
      </c>
      <c r="B189" t="s">
        <v>71</v>
      </c>
      <c r="C189" s="29">
        <v>2012</v>
      </c>
      <c r="D189" s="50">
        <v>14</v>
      </c>
      <c r="E189" s="50" t="s">
        <v>275</v>
      </c>
      <c r="F189" s="50">
        <v>5</v>
      </c>
      <c r="G189" s="50">
        <v>5</v>
      </c>
      <c r="H189" s="50" t="s">
        <v>275</v>
      </c>
      <c r="I189" s="50">
        <v>6</v>
      </c>
      <c r="J189" s="97">
        <v>7.0999999999999994E-2</v>
      </c>
      <c r="K189" s="97">
        <v>0.14300000000000002</v>
      </c>
      <c r="L189" s="97">
        <v>0.71400000000000008</v>
      </c>
      <c r="M189" s="50">
        <v>7</v>
      </c>
      <c r="N189" s="50">
        <v>25</v>
      </c>
      <c r="O189" s="50">
        <v>13</v>
      </c>
      <c r="P189" s="50">
        <v>10</v>
      </c>
      <c r="Q189" s="50">
        <v>4</v>
      </c>
      <c r="T189" s="50"/>
      <c r="U189" s="89">
        <f t="shared" si="12"/>
        <v>0.11864406779661017</v>
      </c>
      <c r="V189" s="89">
        <f t="shared" si="13"/>
        <v>0.42372881355932202</v>
      </c>
      <c r="W189" s="89">
        <f t="shared" si="14"/>
        <v>0.22033898305084745</v>
      </c>
      <c r="X189" s="89">
        <f t="shared" si="15"/>
        <v>0.16949152542372881</v>
      </c>
      <c r="Y189" s="89">
        <f t="shared" si="16"/>
        <v>6.7796610169491525E-2</v>
      </c>
      <c r="Z189">
        <v>6</v>
      </c>
      <c r="AA189" s="50" t="s">
        <v>275</v>
      </c>
      <c r="AB189" s="50" t="s">
        <v>275</v>
      </c>
      <c r="AC189">
        <v>3</v>
      </c>
      <c r="AD189">
        <v>0</v>
      </c>
      <c r="AE189" s="89">
        <f t="shared" si="17"/>
        <v>0</v>
      </c>
      <c r="AF189">
        <v>0</v>
      </c>
      <c r="AG189">
        <v>0</v>
      </c>
    </row>
    <row r="190" spans="1:33">
      <c r="A190">
        <v>44201</v>
      </c>
      <c r="B190" t="s">
        <v>239</v>
      </c>
      <c r="C190" s="29">
        <v>2012</v>
      </c>
      <c r="D190" s="50">
        <v>183</v>
      </c>
      <c r="E190" s="50">
        <v>51</v>
      </c>
      <c r="F190" s="50">
        <v>56</v>
      </c>
      <c r="G190" s="50">
        <v>76</v>
      </c>
      <c r="H190" s="50">
        <v>56</v>
      </c>
      <c r="I190" s="50">
        <v>57</v>
      </c>
      <c r="J190" s="97">
        <v>0.10400000000000001</v>
      </c>
      <c r="K190" s="97">
        <v>0.126</v>
      </c>
      <c r="L190" s="97">
        <v>0.78099999999999992</v>
      </c>
      <c r="M190" s="50">
        <v>53</v>
      </c>
      <c r="N190" s="50">
        <v>144</v>
      </c>
      <c r="O190" s="50">
        <v>105</v>
      </c>
      <c r="P190" s="50">
        <v>108</v>
      </c>
      <c r="Q190" s="50">
        <v>71</v>
      </c>
      <c r="R190" s="50">
        <v>67</v>
      </c>
      <c r="S190" s="50">
        <v>107</v>
      </c>
      <c r="T190" s="50">
        <v>208</v>
      </c>
      <c r="U190" s="89">
        <f t="shared" si="12"/>
        <v>6.1413673232908458E-2</v>
      </c>
      <c r="V190" s="89">
        <f t="shared" si="13"/>
        <v>0.16685979142526072</v>
      </c>
      <c r="W190" s="89">
        <f t="shared" si="14"/>
        <v>0.12166859791425261</v>
      </c>
      <c r="X190" s="89">
        <f t="shared" si="15"/>
        <v>0.12514484356894554</v>
      </c>
      <c r="Y190" s="89">
        <f t="shared" si="16"/>
        <v>0.28389339513325607</v>
      </c>
      <c r="Z190">
        <v>92</v>
      </c>
      <c r="AA190" s="50" t="s">
        <v>275</v>
      </c>
      <c r="AB190" s="50" t="s">
        <v>275</v>
      </c>
      <c r="AC190">
        <v>55</v>
      </c>
      <c r="AD190">
        <v>20</v>
      </c>
      <c r="AE190" s="89">
        <f t="shared" si="17"/>
        <v>0.2410196987253766</v>
      </c>
      <c r="AF190">
        <v>0</v>
      </c>
      <c r="AG190">
        <v>1</v>
      </c>
    </row>
    <row r="191" spans="1:33">
      <c r="A191">
        <v>44202</v>
      </c>
      <c r="B191" t="s">
        <v>72</v>
      </c>
      <c r="C191" s="29">
        <v>2012</v>
      </c>
      <c r="D191" s="50">
        <v>87</v>
      </c>
      <c r="E191" s="50">
        <v>27</v>
      </c>
      <c r="F191" s="50">
        <v>30</v>
      </c>
      <c r="G191" s="50">
        <v>30</v>
      </c>
      <c r="H191" s="50">
        <v>23</v>
      </c>
      <c r="I191" s="50">
        <v>22</v>
      </c>
      <c r="J191" s="97">
        <v>0.13800000000000001</v>
      </c>
      <c r="K191" s="97">
        <v>0.20699999999999999</v>
      </c>
      <c r="L191" s="97">
        <v>0.79299999999999993</v>
      </c>
      <c r="M191" s="50">
        <v>27</v>
      </c>
      <c r="N191" s="50">
        <v>93</v>
      </c>
      <c r="O191" s="50">
        <v>73</v>
      </c>
      <c r="P191" s="50">
        <v>73</v>
      </c>
      <c r="Q191" s="50">
        <v>35</v>
      </c>
      <c r="R191" s="50">
        <v>6</v>
      </c>
      <c r="S191" s="50">
        <v>2</v>
      </c>
      <c r="T191" s="50">
        <v>18</v>
      </c>
      <c r="U191" s="89">
        <f t="shared" si="12"/>
        <v>8.2568807339449546E-2</v>
      </c>
      <c r="V191" s="89">
        <f t="shared" si="13"/>
        <v>0.28440366972477066</v>
      </c>
      <c r="W191" s="89">
        <f t="shared" si="14"/>
        <v>0.22324159021406728</v>
      </c>
      <c r="X191" s="89">
        <f t="shared" si="15"/>
        <v>0.22324159021406728</v>
      </c>
      <c r="Y191" s="89">
        <f t="shared" si="16"/>
        <v>0.13149847094801223</v>
      </c>
      <c r="Z191">
        <v>51</v>
      </c>
      <c r="AA191" s="50" t="s">
        <v>275</v>
      </c>
      <c r="AB191" s="50" t="s">
        <v>275</v>
      </c>
      <c r="AC191">
        <v>30</v>
      </c>
      <c r="AD191">
        <v>0</v>
      </c>
      <c r="AE191" s="89">
        <f t="shared" si="17"/>
        <v>5.5045871559633031E-2</v>
      </c>
      <c r="AF191">
        <v>0</v>
      </c>
      <c r="AG191">
        <v>0</v>
      </c>
    </row>
    <row r="192" spans="1:33">
      <c r="A192">
        <v>44203</v>
      </c>
      <c r="B192" t="s">
        <v>116</v>
      </c>
      <c r="C192" s="29">
        <v>2012</v>
      </c>
      <c r="D192" s="50">
        <v>92</v>
      </c>
      <c r="E192" s="50">
        <v>26</v>
      </c>
      <c r="F192" s="50">
        <v>37</v>
      </c>
      <c r="G192" s="50">
        <v>29</v>
      </c>
      <c r="H192" s="50">
        <v>22</v>
      </c>
      <c r="I192" s="50">
        <v>27</v>
      </c>
      <c r="J192" s="97">
        <v>9.8000000000000004E-2</v>
      </c>
      <c r="K192" s="97">
        <v>0.152</v>
      </c>
      <c r="L192" s="97">
        <v>0.7609999999999999</v>
      </c>
      <c r="M192" s="50">
        <v>10</v>
      </c>
      <c r="N192" s="50">
        <v>32</v>
      </c>
      <c r="O192" s="50">
        <v>64</v>
      </c>
      <c r="P192" s="50">
        <v>64</v>
      </c>
      <c r="Q192" s="50">
        <v>41</v>
      </c>
      <c r="R192" s="50">
        <v>21</v>
      </c>
      <c r="S192" s="50">
        <v>9</v>
      </c>
      <c r="T192" s="50">
        <v>37</v>
      </c>
      <c r="U192" s="89">
        <f t="shared" si="12"/>
        <v>3.5971223021582732E-2</v>
      </c>
      <c r="V192" s="89">
        <f t="shared" si="13"/>
        <v>0.11510791366906475</v>
      </c>
      <c r="W192" s="89">
        <f t="shared" si="14"/>
        <v>0.23021582733812951</v>
      </c>
      <c r="X192" s="89">
        <f t="shared" si="15"/>
        <v>0.23021582733812951</v>
      </c>
      <c r="Y192" s="89">
        <f t="shared" si="16"/>
        <v>0.25539568345323743</v>
      </c>
      <c r="Z192">
        <v>52</v>
      </c>
      <c r="AA192" s="50" t="s">
        <v>275</v>
      </c>
      <c r="AB192" s="50" t="s">
        <v>275</v>
      </c>
      <c r="AC192">
        <v>37</v>
      </c>
      <c r="AD192">
        <v>0</v>
      </c>
      <c r="AE192" s="89">
        <f t="shared" si="17"/>
        <v>0.13309352517985612</v>
      </c>
      <c r="AF192">
        <v>0</v>
      </c>
      <c r="AG192">
        <v>0</v>
      </c>
    </row>
    <row r="193" spans="1:33">
      <c r="A193">
        <v>44204</v>
      </c>
      <c r="B193" t="s">
        <v>240</v>
      </c>
      <c r="C193" s="29">
        <v>2012</v>
      </c>
      <c r="D193" s="50">
        <v>300</v>
      </c>
      <c r="E193" s="50">
        <v>105</v>
      </c>
      <c r="F193" s="50">
        <v>90</v>
      </c>
      <c r="G193" s="50">
        <v>105</v>
      </c>
      <c r="H193" s="50">
        <v>94</v>
      </c>
      <c r="I193" s="50">
        <v>126</v>
      </c>
      <c r="J193" s="97">
        <v>0.11699999999999999</v>
      </c>
      <c r="K193" s="97">
        <v>0.183</v>
      </c>
      <c r="L193" s="97">
        <v>0.77</v>
      </c>
      <c r="M193" s="50">
        <v>118</v>
      </c>
      <c r="N193" s="50">
        <v>265</v>
      </c>
      <c r="O193" s="50">
        <v>223</v>
      </c>
      <c r="P193" s="50">
        <v>187</v>
      </c>
      <c r="Q193" s="50">
        <v>169</v>
      </c>
      <c r="R193" s="50">
        <v>93</v>
      </c>
      <c r="S193" s="50">
        <v>83</v>
      </c>
      <c r="T193" s="50">
        <v>209</v>
      </c>
      <c r="U193" s="89">
        <f t="shared" si="12"/>
        <v>8.7602078693392718E-2</v>
      </c>
      <c r="V193" s="89">
        <f t="shared" si="13"/>
        <v>0.19673348181143283</v>
      </c>
      <c r="W193" s="89">
        <f t="shared" si="14"/>
        <v>0.16555308092056423</v>
      </c>
      <c r="X193" s="89">
        <f t="shared" si="15"/>
        <v>0.13882702301410543</v>
      </c>
      <c r="Y193" s="89">
        <f t="shared" si="16"/>
        <v>0.25612472160356348</v>
      </c>
      <c r="Z193">
        <v>162</v>
      </c>
      <c r="AA193">
        <v>5</v>
      </c>
      <c r="AB193" s="50" t="s">
        <v>275</v>
      </c>
      <c r="AC193">
        <v>92</v>
      </c>
      <c r="AD193">
        <v>50</v>
      </c>
      <c r="AE193" s="89">
        <f t="shared" si="17"/>
        <v>0.15515961395694136</v>
      </c>
      <c r="AF193">
        <v>0</v>
      </c>
      <c r="AG193">
        <v>1</v>
      </c>
    </row>
    <row r="194" spans="1:33">
      <c r="A194">
        <v>44205</v>
      </c>
      <c r="B194" t="s">
        <v>118</v>
      </c>
      <c r="C194" s="29">
        <v>2012</v>
      </c>
      <c r="D194" s="50">
        <v>101</v>
      </c>
      <c r="E194" s="50">
        <v>32</v>
      </c>
      <c r="F194" s="50">
        <v>32</v>
      </c>
      <c r="G194" s="50">
        <v>37</v>
      </c>
      <c r="H194" s="50">
        <v>39</v>
      </c>
      <c r="I194" s="50">
        <v>41</v>
      </c>
      <c r="J194" s="97">
        <v>0.129</v>
      </c>
      <c r="K194" s="97">
        <v>0.19800000000000001</v>
      </c>
      <c r="L194" s="97">
        <v>0.82200000000000006</v>
      </c>
      <c r="M194" s="50">
        <v>32</v>
      </c>
      <c r="N194" s="50">
        <v>100</v>
      </c>
      <c r="O194" s="50">
        <v>91</v>
      </c>
      <c r="P194" s="50">
        <v>93</v>
      </c>
      <c r="Q194" s="50">
        <v>34</v>
      </c>
      <c r="R194" s="50">
        <v>16</v>
      </c>
      <c r="S194" s="50">
        <v>6</v>
      </c>
      <c r="T194" s="50">
        <v>23</v>
      </c>
      <c r="U194" s="89">
        <f t="shared" si="12"/>
        <v>8.1012658227848103E-2</v>
      </c>
      <c r="V194" s="89">
        <f t="shared" si="13"/>
        <v>0.25316455696202533</v>
      </c>
      <c r="W194" s="89">
        <f t="shared" si="14"/>
        <v>0.23037974683544304</v>
      </c>
      <c r="X194" s="89">
        <f t="shared" si="15"/>
        <v>0.23544303797468355</v>
      </c>
      <c r="Y194" s="89">
        <f t="shared" si="16"/>
        <v>0.14177215189873418</v>
      </c>
      <c r="Z194">
        <v>62</v>
      </c>
      <c r="AA194" s="50" t="s">
        <v>275</v>
      </c>
      <c r="AB194" s="50" t="s">
        <v>275</v>
      </c>
      <c r="AC194">
        <v>39</v>
      </c>
      <c r="AD194">
        <v>10</v>
      </c>
      <c r="AE194" s="89">
        <f t="shared" si="17"/>
        <v>5.8227848101265821E-2</v>
      </c>
      <c r="AF194">
        <v>0</v>
      </c>
      <c r="AG194">
        <v>1</v>
      </c>
    </row>
    <row r="195" spans="1:33">
      <c r="A195">
        <v>44206</v>
      </c>
      <c r="B195" t="s">
        <v>164</v>
      </c>
      <c r="C195" s="29">
        <v>2012</v>
      </c>
      <c r="D195" s="50">
        <v>75</v>
      </c>
      <c r="E195" s="50">
        <v>16</v>
      </c>
      <c r="F195" s="50">
        <v>35</v>
      </c>
      <c r="G195" s="50">
        <v>24</v>
      </c>
      <c r="H195" s="50">
        <v>29</v>
      </c>
      <c r="I195" s="50">
        <v>36</v>
      </c>
      <c r="J195" s="97">
        <v>0.13300000000000001</v>
      </c>
      <c r="K195" s="97">
        <v>0.22699999999999998</v>
      </c>
      <c r="L195" s="97">
        <v>0.78700000000000003</v>
      </c>
      <c r="M195" s="50">
        <v>29</v>
      </c>
      <c r="N195" s="50">
        <v>89</v>
      </c>
      <c r="O195" s="50">
        <v>66</v>
      </c>
      <c r="P195" s="50">
        <v>54</v>
      </c>
      <c r="Q195" s="50">
        <v>33</v>
      </c>
      <c r="R195" s="50">
        <v>5</v>
      </c>
      <c r="S195" s="50">
        <v>7</v>
      </c>
      <c r="T195" s="50">
        <v>15</v>
      </c>
      <c r="U195" s="89">
        <f t="shared" ref="U195:U213" si="18">M195/SUM($M195:$T195)</f>
        <v>9.7315436241610737E-2</v>
      </c>
      <c r="V195" s="89">
        <f t="shared" ref="V195:V213" si="19">N195/SUM(M195:T195)</f>
        <v>0.29865771812080538</v>
      </c>
      <c r="W195" s="89">
        <f t="shared" ref="W195:W213" si="20">O195/SUM(M195:T195)</f>
        <v>0.22147651006711411</v>
      </c>
      <c r="X195" s="89">
        <f t="shared" ref="X195:X213" si="21">P195/SUM(M195:T195)</f>
        <v>0.18120805369127516</v>
      </c>
      <c r="Y195" s="89">
        <f t="shared" ref="Y195:Y213" si="22">SUM(Q195:S195)/SUM(M195:T195)</f>
        <v>0.15100671140939598</v>
      </c>
      <c r="Z195">
        <v>50</v>
      </c>
      <c r="AA195" s="50" t="s">
        <v>275</v>
      </c>
      <c r="AB195" s="50" t="s">
        <v>275</v>
      </c>
      <c r="AC195">
        <v>29</v>
      </c>
      <c r="AD195">
        <v>0</v>
      </c>
      <c r="AE195" s="89">
        <f t="shared" ref="AE195:AE213" si="23">T195/SUM(M195:T195)</f>
        <v>5.0335570469798654E-2</v>
      </c>
      <c r="AF195">
        <v>0</v>
      </c>
      <c r="AG195">
        <v>0</v>
      </c>
    </row>
    <row r="196" spans="1:33">
      <c r="A196">
        <v>44207</v>
      </c>
      <c r="B196" t="s">
        <v>73</v>
      </c>
      <c r="C196" s="29">
        <v>2012</v>
      </c>
      <c r="D196" s="50">
        <v>46</v>
      </c>
      <c r="E196" s="50">
        <v>15</v>
      </c>
      <c r="F196" s="50">
        <v>12</v>
      </c>
      <c r="G196" s="50">
        <v>19</v>
      </c>
      <c r="H196" s="50">
        <v>22</v>
      </c>
      <c r="I196" s="50">
        <v>15</v>
      </c>
      <c r="J196" s="97">
        <v>0.17399999999999999</v>
      </c>
      <c r="K196" s="97">
        <v>0.217</v>
      </c>
      <c r="L196" s="97">
        <v>0.56499999999999995</v>
      </c>
      <c r="M196" s="50">
        <v>20</v>
      </c>
      <c r="N196" s="50">
        <v>61</v>
      </c>
      <c r="O196" s="50">
        <v>45</v>
      </c>
      <c r="P196" s="50">
        <v>34</v>
      </c>
      <c r="Q196" s="50">
        <v>19</v>
      </c>
      <c r="R196" s="50">
        <v>2</v>
      </c>
      <c r="S196" s="50">
        <v>3</v>
      </c>
      <c r="T196" s="50">
        <v>6</v>
      </c>
      <c r="U196" s="89">
        <f t="shared" si="18"/>
        <v>0.10526315789473684</v>
      </c>
      <c r="V196" s="89">
        <f t="shared" si="19"/>
        <v>0.32105263157894737</v>
      </c>
      <c r="W196" s="89">
        <f t="shared" si="20"/>
        <v>0.23684210526315788</v>
      </c>
      <c r="X196" s="89">
        <f t="shared" si="21"/>
        <v>0.17894736842105263</v>
      </c>
      <c r="Y196" s="89">
        <f t="shared" si="22"/>
        <v>0.12631578947368421</v>
      </c>
      <c r="Z196">
        <v>24</v>
      </c>
      <c r="AA196" s="50" t="s">
        <v>275</v>
      </c>
      <c r="AB196" s="50" t="s">
        <v>275</v>
      </c>
      <c r="AC196">
        <v>16</v>
      </c>
      <c r="AD196">
        <v>0</v>
      </c>
      <c r="AE196" s="89">
        <f t="shared" si="23"/>
        <v>3.1578947368421054E-2</v>
      </c>
      <c r="AF196">
        <v>0</v>
      </c>
      <c r="AG196">
        <v>0</v>
      </c>
    </row>
    <row r="197" spans="1:33">
      <c r="A197">
        <v>44208</v>
      </c>
      <c r="B197" t="s">
        <v>165</v>
      </c>
      <c r="C197" s="29">
        <v>2012</v>
      </c>
      <c r="D197" s="50">
        <v>59</v>
      </c>
      <c r="E197" s="50">
        <v>23</v>
      </c>
      <c r="F197" s="50">
        <v>21</v>
      </c>
      <c r="G197" s="50">
        <v>15</v>
      </c>
      <c r="H197" s="50">
        <v>20</v>
      </c>
      <c r="I197" s="50">
        <v>17</v>
      </c>
      <c r="J197" s="97">
        <v>0.13600000000000001</v>
      </c>
      <c r="K197" s="97">
        <v>0.13600000000000001</v>
      </c>
      <c r="L197" s="97">
        <v>0.64400000000000002</v>
      </c>
      <c r="M197" s="50">
        <v>15</v>
      </c>
      <c r="N197" s="50">
        <v>45</v>
      </c>
      <c r="O197" s="50">
        <v>33</v>
      </c>
      <c r="P197" s="50">
        <v>28</v>
      </c>
      <c r="Q197" s="50">
        <v>18</v>
      </c>
      <c r="R197" s="50">
        <v>2</v>
      </c>
      <c r="S197" s="50">
        <v>1</v>
      </c>
      <c r="T197" s="50">
        <v>5</v>
      </c>
      <c r="U197" s="89">
        <f t="shared" si="18"/>
        <v>0.10204081632653061</v>
      </c>
      <c r="V197" s="89">
        <f t="shared" si="19"/>
        <v>0.30612244897959184</v>
      </c>
      <c r="W197" s="89">
        <f t="shared" si="20"/>
        <v>0.22448979591836735</v>
      </c>
      <c r="X197" s="89">
        <f t="shared" si="21"/>
        <v>0.19047619047619047</v>
      </c>
      <c r="Y197" s="89">
        <f t="shared" si="22"/>
        <v>0.14285714285714285</v>
      </c>
      <c r="Z197">
        <v>27</v>
      </c>
      <c r="AA197" s="50" t="s">
        <v>275</v>
      </c>
      <c r="AB197" s="50" t="s">
        <v>275</v>
      </c>
      <c r="AC197">
        <v>13</v>
      </c>
      <c r="AD197">
        <v>0</v>
      </c>
      <c r="AE197" s="89">
        <f t="shared" si="23"/>
        <v>3.4013605442176874E-2</v>
      </c>
      <c r="AF197">
        <v>0</v>
      </c>
      <c r="AG197">
        <v>0</v>
      </c>
    </row>
    <row r="198" spans="1:33">
      <c r="A198">
        <v>44209</v>
      </c>
      <c r="B198" t="s">
        <v>241</v>
      </c>
      <c r="C198" s="29">
        <v>2012</v>
      </c>
      <c r="D198" s="50">
        <v>267</v>
      </c>
      <c r="E198" s="50">
        <v>74</v>
      </c>
      <c r="F198" s="50">
        <v>96</v>
      </c>
      <c r="G198" s="50">
        <v>97</v>
      </c>
      <c r="H198" s="50">
        <v>101</v>
      </c>
      <c r="I198" s="50">
        <v>91</v>
      </c>
      <c r="J198" s="97">
        <v>0.09</v>
      </c>
      <c r="K198" s="97">
        <v>0.22500000000000001</v>
      </c>
      <c r="L198" s="97">
        <v>0.82</v>
      </c>
      <c r="M198" s="50">
        <v>79</v>
      </c>
      <c r="N198" s="50">
        <v>135</v>
      </c>
      <c r="O198" s="50">
        <v>149</v>
      </c>
      <c r="P198" s="50">
        <v>175</v>
      </c>
      <c r="Q198" s="50">
        <v>154</v>
      </c>
      <c r="R198" s="50">
        <v>102</v>
      </c>
      <c r="S198" s="50">
        <v>78</v>
      </c>
      <c r="T198" s="50">
        <v>299</v>
      </c>
      <c r="U198" s="89">
        <f t="shared" si="18"/>
        <v>6.7463706233988049E-2</v>
      </c>
      <c r="V198" s="89">
        <f t="shared" si="19"/>
        <v>0.11528608027327071</v>
      </c>
      <c r="W198" s="89">
        <f t="shared" si="20"/>
        <v>0.12724167378309137</v>
      </c>
      <c r="X198" s="89">
        <f t="shared" si="21"/>
        <v>0.14944491887275832</v>
      </c>
      <c r="Y198" s="89">
        <f t="shared" si="22"/>
        <v>0.2852263023057216</v>
      </c>
      <c r="Z198">
        <v>170</v>
      </c>
      <c r="AA198" s="50" t="s">
        <v>275</v>
      </c>
      <c r="AB198" s="50" t="s">
        <v>275</v>
      </c>
      <c r="AC198">
        <v>92</v>
      </c>
      <c r="AD198">
        <v>27</v>
      </c>
      <c r="AE198" s="89">
        <f t="shared" si="23"/>
        <v>0.25533731853116992</v>
      </c>
      <c r="AF198">
        <v>0</v>
      </c>
      <c r="AG198">
        <v>2</v>
      </c>
    </row>
    <row r="199" spans="1:33">
      <c r="A199">
        <v>44210</v>
      </c>
      <c r="B199" t="s">
        <v>242</v>
      </c>
      <c r="C199" s="29">
        <v>2012</v>
      </c>
      <c r="D199" s="50">
        <v>290</v>
      </c>
      <c r="E199" s="50">
        <v>84</v>
      </c>
      <c r="F199" s="50">
        <v>114</v>
      </c>
      <c r="G199" s="50">
        <v>92</v>
      </c>
      <c r="H199" s="50">
        <v>90</v>
      </c>
      <c r="I199" s="50">
        <v>108</v>
      </c>
      <c r="J199" s="97">
        <v>0.11699999999999999</v>
      </c>
      <c r="K199" s="97">
        <v>0.13400000000000001</v>
      </c>
      <c r="L199" s="97">
        <v>0.6409999999999999</v>
      </c>
      <c r="M199" s="50">
        <v>172</v>
      </c>
      <c r="N199" s="50">
        <v>462</v>
      </c>
      <c r="O199" s="50">
        <v>285</v>
      </c>
      <c r="P199" s="50">
        <v>189</v>
      </c>
      <c r="Q199" s="50">
        <v>101</v>
      </c>
      <c r="R199" s="50">
        <v>25</v>
      </c>
      <c r="S199" s="50">
        <v>11</v>
      </c>
      <c r="T199" s="50">
        <v>91</v>
      </c>
      <c r="U199" s="89">
        <f t="shared" si="18"/>
        <v>0.12874251497005987</v>
      </c>
      <c r="V199" s="89">
        <f t="shared" si="19"/>
        <v>0.34580838323353291</v>
      </c>
      <c r="W199" s="89">
        <f t="shared" si="20"/>
        <v>0.21332335329341318</v>
      </c>
      <c r="X199" s="89">
        <f t="shared" si="21"/>
        <v>0.14146706586826346</v>
      </c>
      <c r="Y199" s="89">
        <f t="shared" si="22"/>
        <v>0.10254491017964072</v>
      </c>
      <c r="Z199">
        <v>99</v>
      </c>
      <c r="AA199" s="50" t="s">
        <v>275</v>
      </c>
      <c r="AB199" s="50" t="s">
        <v>275</v>
      </c>
      <c r="AC199">
        <v>74</v>
      </c>
      <c r="AD199">
        <v>73</v>
      </c>
      <c r="AE199" s="89">
        <f t="shared" si="23"/>
        <v>6.8113772455089816E-2</v>
      </c>
      <c r="AF199">
        <v>0</v>
      </c>
      <c r="AG199">
        <v>2</v>
      </c>
    </row>
    <row r="200" spans="1:33">
      <c r="A200">
        <v>44211</v>
      </c>
      <c r="B200" t="s">
        <v>105</v>
      </c>
      <c r="C200" s="29">
        <v>2012</v>
      </c>
      <c r="D200" s="50">
        <v>95</v>
      </c>
      <c r="E200" s="50">
        <v>20</v>
      </c>
      <c r="F200" s="50">
        <v>32</v>
      </c>
      <c r="G200" s="50">
        <v>43</v>
      </c>
      <c r="H200" s="50">
        <v>32</v>
      </c>
      <c r="I200" s="50">
        <v>39</v>
      </c>
      <c r="J200" s="97">
        <v>0.126</v>
      </c>
      <c r="K200" s="97">
        <v>0.2</v>
      </c>
      <c r="L200" s="97">
        <v>0.77900000000000003</v>
      </c>
      <c r="M200" s="50">
        <v>79</v>
      </c>
      <c r="N200" s="50">
        <v>175</v>
      </c>
      <c r="O200" s="50">
        <v>93</v>
      </c>
      <c r="P200" s="50">
        <v>69</v>
      </c>
      <c r="Q200" s="50">
        <v>29</v>
      </c>
      <c r="R200" s="50">
        <v>12</v>
      </c>
      <c r="S200" s="50">
        <v>7</v>
      </c>
      <c r="T200" s="50">
        <v>50</v>
      </c>
      <c r="U200" s="89">
        <f t="shared" si="18"/>
        <v>0.15369649805447472</v>
      </c>
      <c r="V200" s="89">
        <f t="shared" si="19"/>
        <v>0.34046692607003892</v>
      </c>
      <c r="W200" s="89">
        <f t="shared" si="20"/>
        <v>0.18093385214007782</v>
      </c>
      <c r="X200" s="89">
        <f t="shared" si="21"/>
        <v>0.13424124513618677</v>
      </c>
      <c r="Y200" s="89">
        <f t="shared" si="22"/>
        <v>9.3385214007782102E-2</v>
      </c>
      <c r="Z200">
        <v>48</v>
      </c>
      <c r="AA200" s="50" t="s">
        <v>275</v>
      </c>
      <c r="AB200" s="50" t="s">
        <v>275</v>
      </c>
      <c r="AC200">
        <v>29</v>
      </c>
      <c r="AD200">
        <v>20</v>
      </c>
      <c r="AE200" s="89">
        <f t="shared" si="23"/>
        <v>9.727626459143969E-2</v>
      </c>
      <c r="AF200">
        <v>0</v>
      </c>
      <c r="AG200">
        <v>1</v>
      </c>
    </row>
    <row r="201" spans="1:33">
      <c r="A201">
        <v>44212</v>
      </c>
      <c r="B201" t="s">
        <v>166</v>
      </c>
      <c r="C201" s="29">
        <v>2012</v>
      </c>
      <c r="D201" s="50">
        <v>322</v>
      </c>
      <c r="E201" s="50">
        <v>97</v>
      </c>
      <c r="F201" s="50">
        <v>95</v>
      </c>
      <c r="G201" s="50">
        <v>130</v>
      </c>
      <c r="H201" s="50">
        <v>106</v>
      </c>
      <c r="I201" s="50">
        <v>105</v>
      </c>
      <c r="J201" s="97">
        <v>0.109</v>
      </c>
      <c r="K201" s="97">
        <v>0.214</v>
      </c>
      <c r="L201" s="97">
        <v>0.79799999999999993</v>
      </c>
      <c r="M201" s="50">
        <v>101</v>
      </c>
      <c r="N201" s="50">
        <v>272</v>
      </c>
      <c r="O201" s="50">
        <v>262</v>
      </c>
      <c r="P201" s="50">
        <v>261</v>
      </c>
      <c r="Q201" s="50">
        <v>144</v>
      </c>
      <c r="R201" s="50">
        <v>67</v>
      </c>
      <c r="S201" s="50">
        <v>50</v>
      </c>
      <c r="T201" s="50">
        <v>154</v>
      </c>
      <c r="U201" s="89">
        <f t="shared" si="18"/>
        <v>7.7040427154843633E-2</v>
      </c>
      <c r="V201" s="89">
        <f t="shared" si="19"/>
        <v>0.20747520976353928</v>
      </c>
      <c r="W201" s="89">
        <f t="shared" si="20"/>
        <v>0.19984744469870327</v>
      </c>
      <c r="X201" s="89">
        <f t="shared" si="21"/>
        <v>0.19908466819221968</v>
      </c>
      <c r="Y201" s="89">
        <f t="shared" si="22"/>
        <v>0.19908466819221968</v>
      </c>
      <c r="Z201">
        <v>213</v>
      </c>
      <c r="AA201" s="50" t="s">
        <v>275</v>
      </c>
      <c r="AB201" s="50" t="s">
        <v>275</v>
      </c>
      <c r="AC201">
        <v>142</v>
      </c>
      <c r="AD201">
        <v>40</v>
      </c>
      <c r="AE201" s="89">
        <f t="shared" si="23"/>
        <v>0.11746758199847444</v>
      </c>
      <c r="AF201">
        <v>1</v>
      </c>
      <c r="AG201">
        <v>2</v>
      </c>
    </row>
    <row r="202" spans="1:33">
      <c r="A202">
        <v>44213</v>
      </c>
      <c r="B202" t="s">
        <v>78</v>
      </c>
      <c r="C202" s="29">
        <v>2012</v>
      </c>
      <c r="D202" s="50">
        <v>323</v>
      </c>
      <c r="E202" s="50">
        <v>101</v>
      </c>
      <c r="F202" s="50">
        <v>116</v>
      </c>
      <c r="G202" s="50">
        <v>106</v>
      </c>
      <c r="H202" s="50">
        <v>106</v>
      </c>
      <c r="I202" s="50">
        <v>119</v>
      </c>
      <c r="J202" s="97">
        <v>0.155</v>
      </c>
      <c r="K202" s="97">
        <v>0.161</v>
      </c>
      <c r="L202" s="97">
        <v>0.69</v>
      </c>
      <c r="M202" s="50">
        <v>88</v>
      </c>
      <c r="N202" s="50">
        <v>330</v>
      </c>
      <c r="O202" s="50">
        <v>288</v>
      </c>
      <c r="P202" s="50">
        <v>233</v>
      </c>
      <c r="Q202" s="50">
        <v>101</v>
      </c>
      <c r="R202" s="50">
        <v>32</v>
      </c>
      <c r="S202" s="50">
        <v>13</v>
      </c>
      <c r="T202" s="50">
        <v>67</v>
      </c>
      <c r="U202" s="89">
        <f t="shared" si="18"/>
        <v>7.6388888888888895E-2</v>
      </c>
      <c r="V202" s="89">
        <f t="shared" si="19"/>
        <v>0.28645833333333331</v>
      </c>
      <c r="W202" s="89">
        <f t="shared" si="20"/>
        <v>0.25</v>
      </c>
      <c r="X202" s="89">
        <f t="shared" si="21"/>
        <v>0.20225694444444445</v>
      </c>
      <c r="Y202" s="89">
        <f t="shared" si="22"/>
        <v>0.1267361111111111</v>
      </c>
      <c r="Z202">
        <v>183</v>
      </c>
      <c r="AA202" s="50" t="s">
        <v>275</v>
      </c>
      <c r="AB202" s="50" t="s">
        <v>275</v>
      </c>
      <c r="AC202">
        <v>139</v>
      </c>
      <c r="AD202">
        <v>26</v>
      </c>
      <c r="AE202" s="89">
        <f t="shared" si="23"/>
        <v>5.8159722222222224E-2</v>
      </c>
      <c r="AF202">
        <v>1</v>
      </c>
      <c r="AG202">
        <v>2</v>
      </c>
    </row>
    <row r="203" spans="1:33">
      <c r="A203">
        <v>44214</v>
      </c>
      <c r="B203" t="s">
        <v>167</v>
      </c>
      <c r="C203" s="29">
        <v>2012</v>
      </c>
      <c r="D203" s="50">
        <v>104</v>
      </c>
      <c r="E203" s="50">
        <v>27</v>
      </c>
      <c r="F203" s="50">
        <v>36</v>
      </c>
      <c r="G203" s="50">
        <v>41</v>
      </c>
      <c r="H203" s="50">
        <v>47</v>
      </c>
      <c r="I203" s="50">
        <v>31</v>
      </c>
      <c r="J203" s="97">
        <v>0.183</v>
      </c>
      <c r="K203" s="97">
        <v>0.24</v>
      </c>
      <c r="L203" s="97">
        <v>0.73099999999999998</v>
      </c>
      <c r="M203" s="50">
        <v>15</v>
      </c>
      <c r="N203" s="50">
        <v>62</v>
      </c>
      <c r="O203" s="50">
        <v>89</v>
      </c>
      <c r="P203" s="50">
        <v>70</v>
      </c>
      <c r="Q203" s="50">
        <v>42</v>
      </c>
      <c r="R203" s="50">
        <v>11</v>
      </c>
      <c r="S203" s="50">
        <v>5</v>
      </c>
      <c r="T203" s="50">
        <v>22</v>
      </c>
      <c r="U203" s="89">
        <f t="shared" si="18"/>
        <v>4.746835443037975E-2</v>
      </c>
      <c r="V203" s="89">
        <f t="shared" si="19"/>
        <v>0.19620253164556961</v>
      </c>
      <c r="W203" s="89">
        <f t="shared" si="20"/>
        <v>0.28164556962025317</v>
      </c>
      <c r="X203" s="89">
        <f t="shared" si="21"/>
        <v>0.22151898734177214</v>
      </c>
      <c r="Y203" s="89">
        <f t="shared" si="22"/>
        <v>0.18354430379746836</v>
      </c>
      <c r="Z203">
        <v>61</v>
      </c>
      <c r="AA203" s="50" t="s">
        <v>275</v>
      </c>
      <c r="AB203" s="50" t="s">
        <v>275</v>
      </c>
      <c r="AC203">
        <v>28</v>
      </c>
      <c r="AD203">
        <v>0</v>
      </c>
      <c r="AE203" s="89">
        <f t="shared" si="23"/>
        <v>6.9620253164556958E-2</v>
      </c>
      <c r="AF203">
        <v>0</v>
      </c>
      <c r="AG203">
        <v>0</v>
      </c>
    </row>
    <row r="204" spans="1:33">
      <c r="A204">
        <v>44215</v>
      </c>
      <c r="B204" t="s">
        <v>168</v>
      </c>
      <c r="C204" s="29">
        <v>2012</v>
      </c>
      <c r="D204" s="50">
        <v>648</v>
      </c>
      <c r="E204" s="50">
        <v>200</v>
      </c>
      <c r="F204" s="50">
        <v>230</v>
      </c>
      <c r="G204" s="50">
        <v>218</v>
      </c>
      <c r="H204" s="50">
        <v>199</v>
      </c>
      <c r="I204" s="50">
        <v>219</v>
      </c>
      <c r="J204" s="97">
        <v>0.1</v>
      </c>
      <c r="K204" s="97">
        <v>0.19399999999999998</v>
      </c>
      <c r="L204" s="97">
        <v>0.76700000000000002</v>
      </c>
      <c r="M204" s="50">
        <v>323</v>
      </c>
      <c r="N204" s="50">
        <v>744</v>
      </c>
      <c r="O204" s="50">
        <v>530</v>
      </c>
      <c r="P204" s="50">
        <v>365</v>
      </c>
      <c r="Q204" s="50">
        <v>272</v>
      </c>
      <c r="R204" s="50">
        <v>171</v>
      </c>
      <c r="S204" s="50">
        <v>222</v>
      </c>
      <c r="T204" s="50">
        <v>584</v>
      </c>
      <c r="U204" s="89">
        <f t="shared" si="18"/>
        <v>0.10059171597633136</v>
      </c>
      <c r="V204" s="89">
        <f t="shared" si="19"/>
        <v>0.23170351915291187</v>
      </c>
      <c r="W204" s="89">
        <f t="shared" si="20"/>
        <v>0.16505761445032699</v>
      </c>
      <c r="X204" s="89">
        <f t="shared" si="21"/>
        <v>0.11367175334786671</v>
      </c>
      <c r="Y204" s="89">
        <f t="shared" si="22"/>
        <v>0.20710059171597633</v>
      </c>
      <c r="Z204">
        <v>340</v>
      </c>
      <c r="AA204">
        <v>18</v>
      </c>
      <c r="AB204">
        <v>23</v>
      </c>
      <c r="AC204">
        <v>214</v>
      </c>
      <c r="AD204">
        <v>79</v>
      </c>
      <c r="AE204" s="89">
        <f t="shared" si="23"/>
        <v>0.18187480535658673</v>
      </c>
      <c r="AF204">
        <v>1</v>
      </c>
      <c r="AG204">
        <v>5</v>
      </c>
    </row>
    <row r="205" spans="1:33">
      <c r="A205">
        <v>44216</v>
      </c>
      <c r="B205" t="s">
        <v>169</v>
      </c>
      <c r="C205" s="29">
        <v>2012</v>
      </c>
      <c r="D205" s="50">
        <v>146</v>
      </c>
      <c r="E205" s="50">
        <v>42</v>
      </c>
      <c r="F205" s="50">
        <v>47</v>
      </c>
      <c r="G205" s="50">
        <v>57</v>
      </c>
      <c r="H205" s="50">
        <v>58</v>
      </c>
      <c r="I205" s="50">
        <v>60</v>
      </c>
      <c r="J205" s="97">
        <v>0.158</v>
      </c>
      <c r="K205" s="97">
        <v>0.21899999999999997</v>
      </c>
      <c r="L205" s="97">
        <v>0.69900000000000007</v>
      </c>
      <c r="M205" s="50">
        <v>28</v>
      </c>
      <c r="N205" s="50">
        <v>143</v>
      </c>
      <c r="O205" s="50">
        <v>140</v>
      </c>
      <c r="P205" s="50">
        <v>124</v>
      </c>
      <c r="Q205" s="50">
        <v>64</v>
      </c>
      <c r="R205" s="50">
        <v>26</v>
      </c>
      <c r="S205" s="50">
        <v>15</v>
      </c>
      <c r="T205" s="50">
        <v>35</v>
      </c>
      <c r="U205" s="89">
        <f t="shared" si="18"/>
        <v>4.8695652173913043E-2</v>
      </c>
      <c r="V205" s="89">
        <f t="shared" si="19"/>
        <v>0.24869565217391304</v>
      </c>
      <c r="W205" s="89">
        <f t="shared" si="20"/>
        <v>0.24347826086956523</v>
      </c>
      <c r="X205" s="89">
        <f t="shared" si="21"/>
        <v>0.21565217391304348</v>
      </c>
      <c r="Y205" s="89">
        <f t="shared" si="22"/>
        <v>0.18260869565217391</v>
      </c>
      <c r="Z205">
        <v>82</v>
      </c>
      <c r="AA205" s="50" t="s">
        <v>275</v>
      </c>
      <c r="AB205" s="50" t="s">
        <v>275</v>
      </c>
      <c r="AC205">
        <v>67</v>
      </c>
      <c r="AD205">
        <v>22</v>
      </c>
      <c r="AE205" s="89">
        <f t="shared" si="23"/>
        <v>6.0869565217391307E-2</v>
      </c>
      <c r="AF205">
        <v>0</v>
      </c>
      <c r="AG205">
        <v>2</v>
      </c>
    </row>
    <row r="206" spans="1:33">
      <c r="A206">
        <v>44217</v>
      </c>
      <c r="B206" t="s">
        <v>170</v>
      </c>
      <c r="C206" s="29">
        <v>2012</v>
      </c>
      <c r="D206" s="50">
        <v>234</v>
      </c>
      <c r="E206" s="50">
        <v>70</v>
      </c>
      <c r="F206" s="50">
        <v>77</v>
      </c>
      <c r="G206" s="50">
        <v>87</v>
      </c>
      <c r="H206" s="50">
        <v>63</v>
      </c>
      <c r="I206" s="50">
        <v>64</v>
      </c>
      <c r="J206" s="97">
        <v>6.8000000000000005E-2</v>
      </c>
      <c r="K206" s="97">
        <v>0.214</v>
      </c>
      <c r="L206" s="97">
        <v>0.84200000000000008</v>
      </c>
      <c r="M206" s="50">
        <v>36</v>
      </c>
      <c r="N206" s="50">
        <v>99</v>
      </c>
      <c r="O206" s="50">
        <v>99</v>
      </c>
      <c r="P206" s="50">
        <v>130</v>
      </c>
      <c r="Q206" s="50">
        <v>113</v>
      </c>
      <c r="R206" s="50">
        <v>76</v>
      </c>
      <c r="S206" s="50">
        <v>59</v>
      </c>
      <c r="T206" s="50">
        <v>158</v>
      </c>
      <c r="U206" s="89">
        <f t="shared" si="18"/>
        <v>4.6753246753246755E-2</v>
      </c>
      <c r="V206" s="89">
        <f t="shared" si="19"/>
        <v>0.12857142857142856</v>
      </c>
      <c r="W206" s="89">
        <f t="shared" si="20"/>
        <v>0.12857142857142856</v>
      </c>
      <c r="X206" s="89">
        <f t="shared" si="21"/>
        <v>0.16883116883116883</v>
      </c>
      <c r="Y206" s="89">
        <f t="shared" si="22"/>
        <v>0.32207792207792207</v>
      </c>
      <c r="Z206">
        <v>159</v>
      </c>
      <c r="AA206" s="50" t="s">
        <v>275</v>
      </c>
      <c r="AB206" s="50" t="s">
        <v>275</v>
      </c>
      <c r="AC206">
        <v>68</v>
      </c>
      <c r="AD206">
        <v>13</v>
      </c>
      <c r="AE206" s="89">
        <f t="shared" si="23"/>
        <v>0.20519480519480521</v>
      </c>
      <c r="AF206">
        <v>1</v>
      </c>
      <c r="AG206">
        <v>1</v>
      </c>
    </row>
    <row r="207" spans="1:33">
      <c r="A207">
        <v>44218</v>
      </c>
      <c r="B207" t="s">
        <v>74</v>
      </c>
      <c r="C207" s="29">
        <v>2012</v>
      </c>
      <c r="D207" s="50">
        <v>22</v>
      </c>
      <c r="E207" s="50">
        <v>9</v>
      </c>
      <c r="F207" s="50">
        <v>9</v>
      </c>
      <c r="G207" s="50" t="s">
        <v>275</v>
      </c>
      <c r="H207" s="50">
        <v>6</v>
      </c>
      <c r="I207" s="50" t="s">
        <v>275</v>
      </c>
      <c r="J207" s="97">
        <v>0</v>
      </c>
      <c r="K207" s="97">
        <v>0.318</v>
      </c>
      <c r="L207" s="97">
        <v>0.90900000000000003</v>
      </c>
      <c r="M207" s="50">
        <v>6</v>
      </c>
      <c r="N207" s="50">
        <v>21</v>
      </c>
      <c r="O207" s="50">
        <v>16</v>
      </c>
      <c r="P207" s="50">
        <v>24</v>
      </c>
      <c r="Q207" s="50">
        <v>10</v>
      </c>
      <c r="R207" s="50">
        <v>5</v>
      </c>
      <c r="T207" s="50">
        <v>7</v>
      </c>
      <c r="U207" s="89">
        <f t="shared" si="18"/>
        <v>6.741573033707865E-2</v>
      </c>
      <c r="V207" s="89">
        <f t="shared" si="19"/>
        <v>0.23595505617977527</v>
      </c>
      <c r="W207" s="89">
        <f t="shared" si="20"/>
        <v>0.1797752808988764</v>
      </c>
      <c r="X207" s="89">
        <f t="shared" si="21"/>
        <v>0.2696629213483146</v>
      </c>
      <c r="Y207" s="89">
        <f t="shared" si="22"/>
        <v>0.16853932584269662</v>
      </c>
      <c r="Z207">
        <v>17</v>
      </c>
      <c r="AA207" s="50" t="s">
        <v>275</v>
      </c>
      <c r="AB207" s="50" t="s">
        <v>275</v>
      </c>
      <c r="AC207">
        <v>4</v>
      </c>
      <c r="AD207">
        <v>0</v>
      </c>
      <c r="AE207" s="89">
        <f t="shared" si="23"/>
        <v>7.8651685393258425E-2</v>
      </c>
      <c r="AF207">
        <v>0</v>
      </c>
      <c r="AG207">
        <v>0</v>
      </c>
    </row>
    <row r="208" spans="1:33">
      <c r="A208">
        <v>44219</v>
      </c>
      <c r="B208" t="s">
        <v>171</v>
      </c>
      <c r="C208" s="29">
        <v>2012</v>
      </c>
      <c r="D208" s="50">
        <v>24</v>
      </c>
      <c r="E208" s="50">
        <v>5</v>
      </c>
      <c r="F208" s="50">
        <v>11</v>
      </c>
      <c r="G208" s="50">
        <v>8</v>
      </c>
      <c r="H208" s="50">
        <v>13</v>
      </c>
      <c r="I208" s="50">
        <v>8</v>
      </c>
      <c r="J208" s="97">
        <v>4.2000000000000003E-2</v>
      </c>
      <c r="K208" s="97">
        <v>0.20800000000000002</v>
      </c>
      <c r="L208" s="97">
        <v>0.79200000000000004</v>
      </c>
      <c r="M208" s="50">
        <v>9</v>
      </c>
      <c r="N208" s="50">
        <v>34</v>
      </c>
      <c r="O208" s="50">
        <v>16</v>
      </c>
      <c r="P208" s="50">
        <v>21</v>
      </c>
      <c r="Q208" s="50">
        <v>8</v>
      </c>
      <c r="R208" s="50">
        <v>1</v>
      </c>
      <c r="S208" s="50">
        <v>2</v>
      </c>
      <c r="T208" s="50">
        <v>4</v>
      </c>
      <c r="U208" s="89">
        <f t="shared" si="18"/>
        <v>9.4736842105263161E-2</v>
      </c>
      <c r="V208" s="89">
        <f t="shared" si="19"/>
        <v>0.35789473684210527</v>
      </c>
      <c r="W208" s="89">
        <f t="shared" si="20"/>
        <v>0.16842105263157894</v>
      </c>
      <c r="X208" s="89">
        <f t="shared" si="21"/>
        <v>0.22105263157894736</v>
      </c>
      <c r="Y208" s="89">
        <f t="shared" si="22"/>
        <v>0.11578947368421053</v>
      </c>
      <c r="Z208">
        <v>19</v>
      </c>
      <c r="AA208" s="50" t="s">
        <v>275</v>
      </c>
      <c r="AB208" s="50" t="s">
        <v>275</v>
      </c>
      <c r="AC208">
        <v>7</v>
      </c>
      <c r="AD208">
        <v>0</v>
      </c>
      <c r="AE208" s="89">
        <f t="shared" si="23"/>
        <v>4.2105263157894736E-2</v>
      </c>
      <c r="AF208">
        <v>0</v>
      </c>
      <c r="AG208">
        <v>0</v>
      </c>
    </row>
    <row r="209" spans="1:33">
      <c r="A209">
        <v>44220</v>
      </c>
      <c r="B209" t="s">
        <v>172</v>
      </c>
      <c r="C209" s="29">
        <v>2012</v>
      </c>
      <c r="D209" s="50">
        <v>60</v>
      </c>
      <c r="E209" s="50">
        <v>16</v>
      </c>
      <c r="F209" s="50">
        <v>20</v>
      </c>
      <c r="G209" s="50">
        <v>24</v>
      </c>
      <c r="H209" s="50">
        <v>27</v>
      </c>
      <c r="I209" s="50">
        <v>28</v>
      </c>
      <c r="J209" s="97">
        <v>0.11699999999999999</v>
      </c>
      <c r="K209" s="97">
        <v>0.16699999999999998</v>
      </c>
      <c r="L209" s="97">
        <v>0.83299999999999996</v>
      </c>
      <c r="M209" s="50">
        <v>16</v>
      </c>
      <c r="N209" s="50">
        <v>42</v>
      </c>
      <c r="O209" s="50">
        <v>62</v>
      </c>
      <c r="P209" s="50">
        <v>57</v>
      </c>
      <c r="Q209" s="50">
        <v>30</v>
      </c>
      <c r="R209" s="50">
        <v>11</v>
      </c>
      <c r="S209" s="50">
        <v>5</v>
      </c>
      <c r="T209" s="50">
        <v>20</v>
      </c>
      <c r="U209" s="89">
        <f t="shared" si="18"/>
        <v>6.584362139917696E-2</v>
      </c>
      <c r="V209" s="89">
        <f t="shared" si="19"/>
        <v>0.1728395061728395</v>
      </c>
      <c r="W209" s="89">
        <f t="shared" si="20"/>
        <v>0.2551440329218107</v>
      </c>
      <c r="X209" s="89">
        <f t="shared" si="21"/>
        <v>0.23456790123456789</v>
      </c>
      <c r="Y209" s="89">
        <f t="shared" si="22"/>
        <v>0.18930041152263374</v>
      </c>
      <c r="Z209">
        <v>39</v>
      </c>
      <c r="AA209" s="50" t="s">
        <v>275</v>
      </c>
      <c r="AB209" s="50" t="s">
        <v>275</v>
      </c>
      <c r="AC209">
        <v>23</v>
      </c>
      <c r="AD209">
        <v>0</v>
      </c>
      <c r="AE209" s="89">
        <f t="shared" si="23"/>
        <v>8.2304526748971193E-2</v>
      </c>
      <c r="AF209">
        <v>0</v>
      </c>
      <c r="AG209">
        <v>0</v>
      </c>
    </row>
    <row r="210" spans="1:33">
      <c r="A210">
        <v>44221</v>
      </c>
      <c r="B210" t="s">
        <v>100</v>
      </c>
      <c r="C210" s="29">
        <v>2012</v>
      </c>
      <c r="D210" s="50">
        <v>100</v>
      </c>
      <c r="E210" s="50">
        <v>38</v>
      </c>
      <c r="F210" s="50">
        <v>28</v>
      </c>
      <c r="G210" s="50">
        <v>34</v>
      </c>
      <c r="H210" s="50">
        <v>37</v>
      </c>
      <c r="I210" s="50">
        <v>37</v>
      </c>
      <c r="J210" s="97">
        <v>0.09</v>
      </c>
      <c r="K210" s="97">
        <v>0.31</v>
      </c>
      <c r="L210" s="97">
        <v>0.78</v>
      </c>
      <c r="M210" s="50">
        <v>3</v>
      </c>
      <c r="N210" s="50">
        <v>26</v>
      </c>
      <c r="O210" s="50">
        <v>61</v>
      </c>
      <c r="P210" s="50">
        <v>70</v>
      </c>
      <c r="Q210" s="50">
        <v>63</v>
      </c>
      <c r="R210" s="50">
        <v>17</v>
      </c>
      <c r="S210" s="50">
        <v>7</v>
      </c>
      <c r="T210" s="50">
        <v>10</v>
      </c>
      <c r="U210" s="89">
        <f t="shared" si="18"/>
        <v>1.1673151750972763E-2</v>
      </c>
      <c r="V210" s="89">
        <f t="shared" si="19"/>
        <v>0.10116731517509728</v>
      </c>
      <c r="W210" s="89">
        <f t="shared" si="20"/>
        <v>0.23735408560311283</v>
      </c>
      <c r="X210" s="89">
        <f t="shared" si="21"/>
        <v>0.2723735408560311</v>
      </c>
      <c r="Y210" s="89">
        <f t="shared" si="22"/>
        <v>0.33852140077821014</v>
      </c>
      <c r="Z210">
        <v>61</v>
      </c>
      <c r="AA210" s="50" t="s">
        <v>275</v>
      </c>
      <c r="AB210" s="50" t="s">
        <v>275</v>
      </c>
      <c r="AC210">
        <v>30</v>
      </c>
      <c r="AD210">
        <v>10</v>
      </c>
      <c r="AE210" s="89">
        <f t="shared" si="23"/>
        <v>3.8910505836575876E-2</v>
      </c>
      <c r="AF210">
        <v>0</v>
      </c>
      <c r="AG210">
        <v>1</v>
      </c>
    </row>
    <row r="211" spans="1:33">
      <c r="A211">
        <v>44222</v>
      </c>
      <c r="B211" t="s">
        <v>243</v>
      </c>
      <c r="C211" s="29">
        <v>2012</v>
      </c>
      <c r="D211" s="50">
        <v>61</v>
      </c>
      <c r="E211" s="50">
        <v>14</v>
      </c>
      <c r="F211" s="50">
        <v>21</v>
      </c>
      <c r="G211" s="50">
        <v>26</v>
      </c>
      <c r="H211" s="50">
        <v>16</v>
      </c>
      <c r="I211" s="50">
        <v>24</v>
      </c>
      <c r="J211" s="97">
        <v>8.199999999999999E-2</v>
      </c>
      <c r="K211" s="97">
        <v>0.21299999999999999</v>
      </c>
      <c r="L211" s="97">
        <v>0.86900000000000011</v>
      </c>
      <c r="M211" s="50">
        <v>5</v>
      </c>
      <c r="N211" s="50">
        <v>22</v>
      </c>
      <c r="O211" s="50">
        <v>37</v>
      </c>
      <c r="P211" s="50">
        <v>50</v>
      </c>
      <c r="Q211" s="50">
        <v>28</v>
      </c>
      <c r="R211" s="50">
        <v>4</v>
      </c>
      <c r="S211" s="50">
        <v>5</v>
      </c>
      <c r="T211" s="50">
        <v>7</v>
      </c>
      <c r="U211" s="89">
        <f t="shared" si="18"/>
        <v>3.1645569620253167E-2</v>
      </c>
      <c r="V211" s="89">
        <f t="shared" si="19"/>
        <v>0.13924050632911392</v>
      </c>
      <c r="W211" s="89">
        <f t="shared" si="20"/>
        <v>0.23417721518987342</v>
      </c>
      <c r="X211" s="89">
        <f t="shared" si="21"/>
        <v>0.31645569620253167</v>
      </c>
      <c r="Y211" s="89">
        <f t="shared" si="22"/>
        <v>0.23417721518987342</v>
      </c>
      <c r="Z211">
        <v>44</v>
      </c>
      <c r="AA211" s="50" t="s">
        <v>275</v>
      </c>
      <c r="AB211" s="50" t="s">
        <v>275</v>
      </c>
      <c r="AC211">
        <v>24</v>
      </c>
      <c r="AD211">
        <v>0</v>
      </c>
      <c r="AE211" s="89">
        <f t="shared" si="23"/>
        <v>4.4303797468354431E-2</v>
      </c>
      <c r="AF211">
        <v>0</v>
      </c>
      <c r="AG211">
        <v>0</v>
      </c>
    </row>
    <row r="212" spans="1:33">
      <c r="A212">
        <v>44223</v>
      </c>
      <c r="B212" t="s">
        <v>89</v>
      </c>
      <c r="C212" s="29">
        <v>2012</v>
      </c>
      <c r="D212" s="50">
        <v>137</v>
      </c>
      <c r="E212" s="50">
        <v>43</v>
      </c>
      <c r="F212" s="50">
        <v>37</v>
      </c>
      <c r="G212" s="50">
        <v>57</v>
      </c>
      <c r="H212" s="50">
        <v>44</v>
      </c>
      <c r="I212" s="50">
        <v>50</v>
      </c>
      <c r="J212" s="97">
        <v>0.109</v>
      </c>
      <c r="K212" s="97">
        <v>0.23399999999999999</v>
      </c>
      <c r="L212" s="97">
        <v>0.83200000000000007</v>
      </c>
      <c r="M212" s="50">
        <v>32</v>
      </c>
      <c r="N212" s="50">
        <v>95</v>
      </c>
      <c r="O212" s="50">
        <v>113</v>
      </c>
      <c r="P212" s="50">
        <v>118</v>
      </c>
      <c r="Q212" s="50">
        <v>74</v>
      </c>
      <c r="R212" s="50">
        <v>29</v>
      </c>
      <c r="S212" s="50">
        <v>19</v>
      </c>
      <c r="T212" s="50">
        <v>103</v>
      </c>
      <c r="U212" s="89">
        <f t="shared" si="18"/>
        <v>5.4888507718696397E-2</v>
      </c>
      <c r="V212" s="89">
        <f t="shared" si="19"/>
        <v>0.16295025728987994</v>
      </c>
      <c r="W212" s="89">
        <f t="shared" si="20"/>
        <v>0.19382504288164665</v>
      </c>
      <c r="X212" s="89">
        <f t="shared" si="21"/>
        <v>0.20240137221269297</v>
      </c>
      <c r="Y212" s="89">
        <f t="shared" si="22"/>
        <v>0.20926243567753003</v>
      </c>
      <c r="Z212">
        <v>93</v>
      </c>
      <c r="AA212" s="50" t="s">
        <v>275</v>
      </c>
      <c r="AB212" s="50" t="s">
        <v>275</v>
      </c>
      <c r="AC212">
        <v>72</v>
      </c>
      <c r="AD212">
        <v>0</v>
      </c>
      <c r="AE212" s="89">
        <f t="shared" si="23"/>
        <v>0.17667238421955403</v>
      </c>
      <c r="AF212">
        <v>1</v>
      </c>
      <c r="AG212">
        <v>0</v>
      </c>
    </row>
    <row r="213" spans="1:33">
      <c r="A213">
        <v>44224</v>
      </c>
      <c r="B213" t="s">
        <v>101</v>
      </c>
      <c r="C213" s="29">
        <v>2012</v>
      </c>
      <c r="D213" s="50">
        <v>87</v>
      </c>
      <c r="E213" s="50">
        <v>35</v>
      </c>
      <c r="F213" s="50">
        <v>24</v>
      </c>
      <c r="G213" s="50">
        <v>28</v>
      </c>
      <c r="H213" s="50">
        <v>33</v>
      </c>
      <c r="I213" s="50">
        <v>36</v>
      </c>
      <c r="J213" s="97">
        <v>0.17199999999999999</v>
      </c>
      <c r="K213" s="97">
        <v>0.19500000000000001</v>
      </c>
      <c r="L213" s="97">
        <v>0.75900000000000001</v>
      </c>
      <c r="M213" s="50">
        <v>9</v>
      </c>
      <c r="N213" s="50">
        <v>44</v>
      </c>
      <c r="O213" s="50">
        <v>79</v>
      </c>
      <c r="P213" s="50">
        <v>70</v>
      </c>
      <c r="Q213" s="50">
        <v>30</v>
      </c>
      <c r="R213" s="50">
        <v>11</v>
      </c>
      <c r="S213" s="50">
        <v>9</v>
      </c>
      <c r="T213" s="50">
        <v>16</v>
      </c>
      <c r="U213" s="89">
        <f t="shared" si="18"/>
        <v>3.3582089552238806E-2</v>
      </c>
      <c r="V213" s="89">
        <f t="shared" si="19"/>
        <v>0.16417910447761194</v>
      </c>
      <c r="W213" s="89">
        <f t="shared" si="20"/>
        <v>0.29477611940298509</v>
      </c>
      <c r="X213" s="89">
        <f t="shared" si="21"/>
        <v>0.26119402985074625</v>
      </c>
      <c r="Y213" s="89">
        <f t="shared" si="22"/>
        <v>0.18656716417910449</v>
      </c>
      <c r="Z213">
        <v>50</v>
      </c>
      <c r="AA213" s="50" t="s">
        <v>275</v>
      </c>
      <c r="AB213" s="50" t="s">
        <v>275</v>
      </c>
      <c r="AC213">
        <v>34</v>
      </c>
      <c r="AD213">
        <v>0</v>
      </c>
      <c r="AE213" s="89">
        <f t="shared" si="23"/>
        <v>5.9701492537313432E-2</v>
      </c>
      <c r="AF213">
        <v>0</v>
      </c>
      <c r="AG213">
        <v>0</v>
      </c>
    </row>
  </sheetData>
  <pageMargins left="0.7" right="0.7" top="0.75" bottom="0.75" header="0.3" footer="0.3"/>
  <ignoredErrors>
    <ignoredError sqref="V2:V213 W2:W213 X2:X213 AE2:AE2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213"/>
  <sheetViews>
    <sheetView topLeftCell="K1" workbookViewId="0">
      <selection activeCell="AG1" sqref="AG1:AG1048576"/>
    </sheetView>
  </sheetViews>
  <sheetFormatPr baseColWidth="10" defaultRowHeight="15"/>
  <cols>
    <col min="2" max="2" width="49.85546875" customWidth="1"/>
    <col min="23" max="28" width="11.42578125" style="50"/>
  </cols>
  <sheetData>
    <row r="1" spans="1:33" ht="120">
      <c r="A1" s="87" t="s">
        <v>190</v>
      </c>
      <c r="B1" s="87" t="s">
        <v>191</v>
      </c>
      <c r="C1" s="87" t="s">
        <v>192</v>
      </c>
      <c r="D1" s="88" t="s">
        <v>244</v>
      </c>
      <c r="E1" s="88" t="s">
        <v>245</v>
      </c>
      <c r="F1" s="88" t="s">
        <v>246</v>
      </c>
      <c r="G1" s="88" t="s">
        <v>247</v>
      </c>
      <c r="H1" s="88" t="s">
        <v>248</v>
      </c>
      <c r="I1" s="88" t="s">
        <v>249</v>
      </c>
      <c r="J1" s="88" t="s">
        <v>18</v>
      </c>
      <c r="K1" s="88" t="s">
        <v>19</v>
      </c>
      <c r="L1" s="88" t="s">
        <v>250</v>
      </c>
      <c r="M1" s="88" t="s">
        <v>251</v>
      </c>
      <c r="N1" s="88" t="s">
        <v>252</v>
      </c>
      <c r="O1" s="88" t="s">
        <v>253</v>
      </c>
      <c r="P1" s="88" t="s">
        <v>254</v>
      </c>
      <c r="Q1" s="88" t="s">
        <v>255</v>
      </c>
      <c r="R1" s="88" t="s">
        <v>256</v>
      </c>
      <c r="S1" s="88" t="s">
        <v>257</v>
      </c>
      <c r="T1" s="88" t="s">
        <v>258</v>
      </c>
      <c r="U1" s="88" t="s">
        <v>260</v>
      </c>
      <c r="V1" s="88" t="s">
        <v>264</v>
      </c>
      <c r="W1" s="88" t="s">
        <v>265</v>
      </c>
      <c r="X1" s="88" t="s">
        <v>266</v>
      </c>
      <c r="Y1" s="88" t="s">
        <v>261</v>
      </c>
      <c r="Z1" s="88" t="s">
        <v>270</v>
      </c>
      <c r="AA1" s="88" t="s">
        <v>271</v>
      </c>
      <c r="AB1" s="88" t="s">
        <v>272</v>
      </c>
      <c r="AC1" s="91" t="s">
        <v>273</v>
      </c>
      <c r="AD1" s="91" t="s">
        <v>278</v>
      </c>
      <c r="AE1" s="88" t="s">
        <v>286</v>
      </c>
      <c r="AF1" s="88" t="s">
        <v>288</v>
      </c>
      <c r="AG1" s="88" t="s">
        <v>302</v>
      </c>
    </row>
    <row r="2" spans="1:33">
      <c r="A2">
        <v>44001</v>
      </c>
      <c r="B2" t="s">
        <v>193</v>
      </c>
      <c r="C2" s="29">
        <v>2013</v>
      </c>
      <c r="D2" s="50">
        <v>95</v>
      </c>
      <c r="E2" s="50">
        <v>29</v>
      </c>
      <c r="F2" s="50">
        <v>34</v>
      </c>
      <c r="G2" s="50">
        <v>32</v>
      </c>
      <c r="H2" s="50">
        <v>27</v>
      </c>
      <c r="I2" s="50">
        <v>37</v>
      </c>
      <c r="J2" s="97">
        <v>8.4000000000000005E-2</v>
      </c>
      <c r="K2" s="97">
        <v>0.17899999999999999</v>
      </c>
      <c r="L2" s="97">
        <v>0.747</v>
      </c>
      <c r="M2" s="50">
        <v>28</v>
      </c>
      <c r="N2" s="50">
        <v>70</v>
      </c>
      <c r="O2" s="50">
        <v>77</v>
      </c>
      <c r="P2" s="50">
        <v>62</v>
      </c>
      <c r="Q2" s="50">
        <v>37</v>
      </c>
      <c r="R2" s="50">
        <v>5</v>
      </c>
      <c r="S2" s="50">
        <v>6</v>
      </c>
      <c r="T2" s="50">
        <v>15</v>
      </c>
      <c r="U2" s="89">
        <f>M2/SUM($M2:$T2)</f>
        <v>9.3333333333333338E-2</v>
      </c>
      <c r="V2" s="89">
        <f>N2/SUM(M2:T2)</f>
        <v>0.23333333333333334</v>
      </c>
      <c r="W2" s="97">
        <f>O2/SUM(M2:T2)</f>
        <v>0.25666666666666665</v>
      </c>
      <c r="X2" s="97">
        <f>P2/SUM(M2:T2)</f>
        <v>0.20666666666666667</v>
      </c>
      <c r="Y2" s="97">
        <f>SUM(Q2:S2)/SUM(M2:T2)</f>
        <v>0.16</v>
      </c>
      <c r="Z2" s="50">
        <v>53</v>
      </c>
      <c r="AA2" s="50" t="s">
        <v>275</v>
      </c>
      <c r="AB2" s="50" t="s">
        <v>275</v>
      </c>
      <c r="AC2">
        <v>35</v>
      </c>
      <c r="AD2">
        <v>0</v>
      </c>
      <c r="AE2" s="89">
        <f>T2/SUM(M2:T2)</f>
        <v>0.05</v>
      </c>
      <c r="AF2">
        <v>0</v>
      </c>
      <c r="AG2">
        <v>0</v>
      </c>
    </row>
    <row r="3" spans="1:33">
      <c r="A3">
        <v>44002</v>
      </c>
      <c r="B3" t="s">
        <v>83</v>
      </c>
      <c r="C3" s="29">
        <v>2013</v>
      </c>
      <c r="D3" s="50">
        <v>162</v>
      </c>
      <c r="E3" s="50">
        <v>55</v>
      </c>
      <c r="F3" s="50">
        <v>50</v>
      </c>
      <c r="G3" s="50">
        <v>57</v>
      </c>
      <c r="H3" s="50">
        <v>53</v>
      </c>
      <c r="I3" s="50">
        <v>65</v>
      </c>
      <c r="J3" s="97">
        <v>4.9000000000000002E-2</v>
      </c>
      <c r="K3" s="97">
        <v>0.21600000000000003</v>
      </c>
      <c r="L3" s="97">
        <v>0.8640000000000001</v>
      </c>
      <c r="M3" s="50">
        <v>35</v>
      </c>
      <c r="N3" s="50">
        <v>79</v>
      </c>
      <c r="O3" s="50">
        <v>99</v>
      </c>
      <c r="P3" s="50">
        <v>138</v>
      </c>
      <c r="Q3" s="50">
        <v>107</v>
      </c>
      <c r="R3" s="50">
        <v>49</v>
      </c>
      <c r="S3" s="50">
        <v>19</v>
      </c>
      <c r="T3" s="50">
        <v>61</v>
      </c>
      <c r="U3" s="89">
        <f t="shared" ref="U3:U66" si="0">M3/SUM($M3:$T3)</f>
        <v>5.9625212947189095E-2</v>
      </c>
      <c r="V3" s="89">
        <f t="shared" ref="V3:V66" si="1">N3/SUM(M3:T3)</f>
        <v>0.13458262350936967</v>
      </c>
      <c r="W3" s="97">
        <f t="shared" ref="W3:W66" si="2">O3/SUM(M3:T3)</f>
        <v>0.1686541737649063</v>
      </c>
      <c r="X3" s="97">
        <f t="shared" ref="X3:X66" si="3">P3/SUM(M3:T3)</f>
        <v>0.23509369676320271</v>
      </c>
      <c r="Y3" s="97">
        <f t="shared" ref="Y3:Y66" si="4">SUM(Q3:S3)/SUM(M3:T3)</f>
        <v>0.2981260647359455</v>
      </c>
      <c r="Z3" s="50">
        <v>110</v>
      </c>
      <c r="AA3" s="50" t="s">
        <v>275</v>
      </c>
      <c r="AB3" s="50" t="s">
        <v>275</v>
      </c>
      <c r="AC3">
        <v>52</v>
      </c>
      <c r="AD3">
        <v>18</v>
      </c>
      <c r="AE3" s="89">
        <f t="shared" ref="AE3:AE66" si="5">T3/SUM(M3:T3)</f>
        <v>0.10391822827938671</v>
      </c>
      <c r="AF3">
        <v>0</v>
      </c>
      <c r="AG3">
        <v>1</v>
      </c>
    </row>
    <row r="4" spans="1:33">
      <c r="A4">
        <v>44003</v>
      </c>
      <c r="B4" t="s">
        <v>84</v>
      </c>
      <c r="C4" s="29">
        <v>2013</v>
      </c>
      <c r="D4" s="50">
        <v>221</v>
      </c>
      <c r="E4" s="50">
        <v>79</v>
      </c>
      <c r="F4" s="50">
        <v>72</v>
      </c>
      <c r="G4" s="50">
        <v>70</v>
      </c>
      <c r="H4" s="50">
        <v>65</v>
      </c>
      <c r="I4" s="50">
        <v>62</v>
      </c>
      <c r="J4" s="97">
        <v>0.10400000000000001</v>
      </c>
      <c r="K4" s="97">
        <v>0.1</v>
      </c>
      <c r="L4" s="97">
        <v>0.57499999999999996</v>
      </c>
      <c r="M4" s="50">
        <v>245</v>
      </c>
      <c r="N4" s="50">
        <v>673</v>
      </c>
      <c r="O4" s="50">
        <v>252</v>
      </c>
      <c r="P4" s="50">
        <v>137</v>
      </c>
      <c r="Q4" s="50">
        <v>92</v>
      </c>
      <c r="R4" s="50">
        <v>34</v>
      </c>
      <c r="S4" s="50">
        <v>23</v>
      </c>
      <c r="T4" s="50">
        <v>92</v>
      </c>
      <c r="U4" s="89">
        <f t="shared" si="0"/>
        <v>0.15826873385012921</v>
      </c>
      <c r="V4" s="89">
        <f t="shared" si="1"/>
        <v>0.4347545219638243</v>
      </c>
      <c r="W4" s="97">
        <f t="shared" si="2"/>
        <v>0.16279069767441862</v>
      </c>
      <c r="X4" s="97">
        <f t="shared" si="3"/>
        <v>8.8501291989664083E-2</v>
      </c>
      <c r="Y4" s="97">
        <f t="shared" si="4"/>
        <v>9.6253229974160207E-2</v>
      </c>
      <c r="Z4" s="50">
        <v>82</v>
      </c>
      <c r="AA4" s="50" t="s">
        <v>275</v>
      </c>
      <c r="AB4" s="50" t="s">
        <v>275</v>
      </c>
      <c r="AC4">
        <v>87</v>
      </c>
      <c r="AD4">
        <v>39</v>
      </c>
      <c r="AE4" s="89">
        <f t="shared" si="5"/>
        <v>5.9431524547803614E-2</v>
      </c>
      <c r="AF4">
        <v>0</v>
      </c>
      <c r="AG4">
        <v>2</v>
      </c>
    </row>
    <row r="5" spans="1:33">
      <c r="A5">
        <v>44005</v>
      </c>
      <c r="B5" t="s">
        <v>76</v>
      </c>
      <c r="C5" s="29">
        <v>2013</v>
      </c>
      <c r="D5" s="50">
        <v>296</v>
      </c>
      <c r="E5" s="50">
        <v>91</v>
      </c>
      <c r="F5" s="50">
        <v>114</v>
      </c>
      <c r="G5" s="50">
        <v>91</v>
      </c>
      <c r="H5" s="50">
        <v>100</v>
      </c>
      <c r="I5" s="50">
        <v>102</v>
      </c>
      <c r="J5" s="97">
        <v>0.152</v>
      </c>
      <c r="K5" s="97">
        <v>0.22</v>
      </c>
      <c r="L5" s="97">
        <v>0.753</v>
      </c>
      <c r="M5" s="50">
        <v>63</v>
      </c>
      <c r="N5" s="50">
        <v>200</v>
      </c>
      <c r="O5" s="50">
        <v>241</v>
      </c>
      <c r="P5" s="50">
        <v>227</v>
      </c>
      <c r="Q5" s="50">
        <v>126</v>
      </c>
      <c r="R5" s="50">
        <v>51</v>
      </c>
      <c r="S5" s="50">
        <v>28</v>
      </c>
      <c r="T5" s="50">
        <v>75</v>
      </c>
      <c r="U5" s="89">
        <f t="shared" si="0"/>
        <v>6.2314540059347182E-2</v>
      </c>
      <c r="V5" s="89">
        <f t="shared" si="1"/>
        <v>0.19782393669634027</v>
      </c>
      <c r="W5" s="97">
        <f t="shared" si="2"/>
        <v>0.23837784371909002</v>
      </c>
      <c r="X5" s="97">
        <f t="shared" si="3"/>
        <v>0.22453016815034618</v>
      </c>
      <c r="Y5" s="97">
        <f t="shared" si="4"/>
        <v>0.20276953511374876</v>
      </c>
      <c r="Z5" s="50">
        <v>185</v>
      </c>
      <c r="AA5" s="50" t="s">
        <v>275</v>
      </c>
      <c r="AB5" s="50">
        <v>5</v>
      </c>
      <c r="AC5">
        <v>102</v>
      </c>
      <c r="AD5">
        <v>20</v>
      </c>
      <c r="AE5" s="89">
        <f t="shared" si="5"/>
        <v>7.418397626112759E-2</v>
      </c>
      <c r="AF5">
        <v>1</v>
      </c>
      <c r="AG5">
        <v>2</v>
      </c>
    </row>
    <row r="6" spans="1:33">
      <c r="A6">
        <v>44006</v>
      </c>
      <c r="B6" t="s">
        <v>173</v>
      </c>
      <c r="C6" s="29">
        <v>2013</v>
      </c>
      <c r="D6" s="50">
        <v>49</v>
      </c>
      <c r="E6" s="50">
        <v>16</v>
      </c>
      <c r="F6" s="50">
        <v>15</v>
      </c>
      <c r="G6" s="50">
        <v>18</v>
      </c>
      <c r="H6" s="50">
        <v>26</v>
      </c>
      <c r="I6" s="50">
        <v>25</v>
      </c>
      <c r="J6" s="97">
        <v>0.122</v>
      </c>
      <c r="K6" s="97">
        <v>0.16300000000000001</v>
      </c>
      <c r="L6" s="97">
        <v>0.73499999999999999</v>
      </c>
      <c r="M6" s="50">
        <v>23</v>
      </c>
      <c r="N6" s="50">
        <v>66</v>
      </c>
      <c r="O6" s="50">
        <v>70</v>
      </c>
      <c r="P6" s="50">
        <v>40</v>
      </c>
      <c r="Q6" s="50">
        <v>18</v>
      </c>
      <c r="R6" s="50">
        <v>9</v>
      </c>
      <c r="S6" s="50">
        <v>5</v>
      </c>
      <c r="T6" s="50">
        <v>19</v>
      </c>
      <c r="U6" s="89">
        <f t="shared" si="0"/>
        <v>9.1999999999999998E-2</v>
      </c>
      <c r="V6" s="89">
        <f t="shared" si="1"/>
        <v>0.26400000000000001</v>
      </c>
      <c r="W6" s="97">
        <f t="shared" si="2"/>
        <v>0.28000000000000003</v>
      </c>
      <c r="X6" s="97">
        <f t="shared" si="3"/>
        <v>0.16</v>
      </c>
      <c r="Y6" s="97">
        <f t="shared" si="4"/>
        <v>0.128</v>
      </c>
      <c r="Z6" s="50">
        <v>25</v>
      </c>
      <c r="AA6" s="50" t="s">
        <v>275</v>
      </c>
      <c r="AB6" s="50" t="s">
        <v>275</v>
      </c>
      <c r="AC6">
        <v>24</v>
      </c>
      <c r="AD6">
        <v>0</v>
      </c>
      <c r="AE6" s="89">
        <f t="shared" si="5"/>
        <v>7.5999999999999998E-2</v>
      </c>
      <c r="AF6">
        <v>0</v>
      </c>
      <c r="AG6">
        <v>0</v>
      </c>
    </row>
    <row r="7" spans="1:33">
      <c r="A7">
        <v>44007</v>
      </c>
      <c r="B7" t="s">
        <v>23</v>
      </c>
      <c r="C7" s="29">
        <v>2013</v>
      </c>
      <c r="D7" s="50">
        <v>70</v>
      </c>
      <c r="E7" s="50">
        <v>18</v>
      </c>
      <c r="F7" s="50">
        <v>22</v>
      </c>
      <c r="G7" s="50">
        <v>30</v>
      </c>
      <c r="H7" s="50">
        <v>20</v>
      </c>
      <c r="I7" s="50">
        <v>28</v>
      </c>
      <c r="J7" s="97">
        <v>8.5999999999999993E-2</v>
      </c>
      <c r="K7" s="97">
        <v>0.157</v>
      </c>
      <c r="L7" s="97">
        <v>0.77099999999999991</v>
      </c>
      <c r="M7" s="50">
        <v>45</v>
      </c>
      <c r="N7" s="50">
        <v>103</v>
      </c>
      <c r="O7" s="50">
        <v>79</v>
      </c>
      <c r="P7" s="50">
        <v>73</v>
      </c>
      <c r="Q7" s="50">
        <v>18</v>
      </c>
      <c r="R7" s="50">
        <v>4</v>
      </c>
      <c r="S7" s="50">
        <v>5</v>
      </c>
      <c r="T7" s="50">
        <v>27</v>
      </c>
      <c r="U7" s="89">
        <f t="shared" si="0"/>
        <v>0.1271186440677966</v>
      </c>
      <c r="V7" s="89">
        <f t="shared" si="1"/>
        <v>0.29096045197740111</v>
      </c>
      <c r="W7" s="97">
        <f t="shared" si="2"/>
        <v>0.2231638418079096</v>
      </c>
      <c r="X7" s="97">
        <f t="shared" si="3"/>
        <v>0.20621468926553671</v>
      </c>
      <c r="Y7" s="97">
        <f t="shared" si="4"/>
        <v>7.6271186440677971E-2</v>
      </c>
      <c r="Z7" s="50">
        <v>40</v>
      </c>
      <c r="AA7" s="50" t="s">
        <v>275</v>
      </c>
      <c r="AB7" s="50" t="s">
        <v>275</v>
      </c>
      <c r="AC7">
        <v>24</v>
      </c>
      <c r="AD7">
        <v>0</v>
      </c>
      <c r="AE7" s="89">
        <f t="shared" si="5"/>
        <v>7.6271186440677971E-2</v>
      </c>
      <c r="AF7">
        <v>0</v>
      </c>
      <c r="AG7">
        <v>0</v>
      </c>
    </row>
    <row r="8" spans="1:33">
      <c r="A8">
        <v>44009</v>
      </c>
      <c r="B8" t="s">
        <v>174</v>
      </c>
      <c r="C8" s="29">
        <v>2013</v>
      </c>
      <c r="D8" s="50">
        <v>188</v>
      </c>
      <c r="E8" s="50">
        <v>75</v>
      </c>
      <c r="F8" s="50">
        <v>56</v>
      </c>
      <c r="G8" s="50">
        <v>57</v>
      </c>
      <c r="H8" s="50">
        <v>75</v>
      </c>
      <c r="I8" s="50">
        <v>92</v>
      </c>
      <c r="J8" s="97">
        <v>0.11699999999999999</v>
      </c>
      <c r="K8" s="97">
        <v>0.16</v>
      </c>
      <c r="L8" s="97">
        <v>0.78200000000000003</v>
      </c>
      <c r="M8" s="50">
        <v>95</v>
      </c>
      <c r="N8" s="50">
        <v>204</v>
      </c>
      <c r="O8" s="50">
        <v>179</v>
      </c>
      <c r="P8" s="50">
        <v>146</v>
      </c>
      <c r="Q8" s="50">
        <v>112</v>
      </c>
      <c r="R8" s="50">
        <v>86</v>
      </c>
      <c r="S8" s="50">
        <v>112</v>
      </c>
      <c r="T8" s="50">
        <v>269</v>
      </c>
      <c r="U8" s="89">
        <f t="shared" si="0"/>
        <v>7.896924355777224E-2</v>
      </c>
      <c r="V8" s="89">
        <f t="shared" si="1"/>
        <v>0.16957605985037408</v>
      </c>
      <c r="W8" s="97">
        <f t="shared" si="2"/>
        <v>0.1487946799667498</v>
      </c>
      <c r="X8" s="97">
        <f t="shared" si="3"/>
        <v>0.12136325852036575</v>
      </c>
      <c r="Y8" s="97">
        <f t="shared" si="4"/>
        <v>0.25768911055694099</v>
      </c>
      <c r="Z8" s="50">
        <v>99</v>
      </c>
      <c r="AA8" s="50" t="s">
        <v>275</v>
      </c>
      <c r="AB8" s="50" t="s">
        <v>275</v>
      </c>
      <c r="AC8">
        <v>79</v>
      </c>
      <c r="AD8">
        <v>20</v>
      </c>
      <c r="AE8" s="89">
        <f t="shared" si="5"/>
        <v>0.22360764754779716</v>
      </c>
      <c r="AF8">
        <v>0</v>
      </c>
      <c r="AG8">
        <v>1</v>
      </c>
    </row>
    <row r="9" spans="1:33">
      <c r="A9">
        <v>44010</v>
      </c>
      <c r="B9" t="s">
        <v>175</v>
      </c>
      <c r="C9" s="29">
        <v>2013</v>
      </c>
      <c r="D9" s="50">
        <v>62</v>
      </c>
      <c r="E9" s="50">
        <v>21</v>
      </c>
      <c r="F9" s="50">
        <v>13</v>
      </c>
      <c r="G9" s="50">
        <v>28</v>
      </c>
      <c r="H9" s="50">
        <v>21</v>
      </c>
      <c r="I9" s="50">
        <v>14</v>
      </c>
      <c r="J9" s="97">
        <v>0.22600000000000001</v>
      </c>
      <c r="K9" s="97">
        <v>9.6999999999999989E-2</v>
      </c>
      <c r="L9" s="97">
        <v>0.59699999999999998</v>
      </c>
      <c r="M9" s="50">
        <v>52</v>
      </c>
      <c r="N9" s="50">
        <v>121</v>
      </c>
      <c r="O9" s="50">
        <v>84</v>
      </c>
      <c r="P9" s="50">
        <v>47</v>
      </c>
      <c r="Q9" s="50">
        <v>13</v>
      </c>
      <c r="R9" s="50">
        <v>6</v>
      </c>
      <c r="S9" s="50">
        <v>6</v>
      </c>
      <c r="T9" s="50">
        <v>39</v>
      </c>
      <c r="U9" s="89">
        <f t="shared" si="0"/>
        <v>0.14130434782608695</v>
      </c>
      <c r="V9" s="89">
        <f t="shared" si="1"/>
        <v>0.32880434782608697</v>
      </c>
      <c r="W9" s="97">
        <f t="shared" si="2"/>
        <v>0.22826086956521738</v>
      </c>
      <c r="X9" s="97">
        <f t="shared" si="3"/>
        <v>0.12771739130434784</v>
      </c>
      <c r="Y9" s="97">
        <f t="shared" si="4"/>
        <v>6.7934782608695649E-2</v>
      </c>
      <c r="Z9" s="50">
        <v>18</v>
      </c>
      <c r="AA9" s="50" t="s">
        <v>275</v>
      </c>
      <c r="AB9" s="50" t="s">
        <v>275</v>
      </c>
      <c r="AC9">
        <v>12</v>
      </c>
      <c r="AD9">
        <v>0</v>
      </c>
      <c r="AE9" s="89">
        <f t="shared" si="5"/>
        <v>0.10597826086956522</v>
      </c>
      <c r="AF9">
        <v>0</v>
      </c>
      <c r="AG9">
        <v>0</v>
      </c>
    </row>
    <row r="10" spans="1:33">
      <c r="A10">
        <v>44012</v>
      </c>
      <c r="B10" t="s">
        <v>95</v>
      </c>
      <c r="C10" s="29">
        <v>2013</v>
      </c>
      <c r="D10" s="50">
        <v>45</v>
      </c>
      <c r="E10" s="50">
        <v>18</v>
      </c>
      <c r="F10" s="50">
        <v>11</v>
      </c>
      <c r="G10" s="50">
        <v>16</v>
      </c>
      <c r="H10" s="50">
        <v>14</v>
      </c>
      <c r="I10" s="50">
        <v>17</v>
      </c>
      <c r="J10" s="97">
        <v>0.13300000000000001</v>
      </c>
      <c r="K10" s="97">
        <v>0.222</v>
      </c>
      <c r="L10" s="97">
        <v>0.66700000000000004</v>
      </c>
      <c r="M10" s="50">
        <v>41</v>
      </c>
      <c r="N10" s="50">
        <v>116</v>
      </c>
      <c r="O10" s="50">
        <v>70</v>
      </c>
      <c r="P10" s="50">
        <v>44</v>
      </c>
      <c r="Q10" s="50">
        <v>17</v>
      </c>
      <c r="R10" s="50">
        <v>13</v>
      </c>
      <c r="S10" s="50">
        <v>5</v>
      </c>
      <c r="T10" s="50">
        <v>25</v>
      </c>
      <c r="U10" s="89">
        <f t="shared" si="0"/>
        <v>0.12386706948640483</v>
      </c>
      <c r="V10" s="89">
        <f t="shared" si="1"/>
        <v>0.35045317220543809</v>
      </c>
      <c r="W10" s="97">
        <f t="shared" si="2"/>
        <v>0.21148036253776434</v>
      </c>
      <c r="X10" s="97">
        <f t="shared" si="3"/>
        <v>0.13293051359516617</v>
      </c>
      <c r="Y10" s="97">
        <f t="shared" si="4"/>
        <v>0.10574018126888217</v>
      </c>
      <c r="Z10" s="50">
        <v>12</v>
      </c>
      <c r="AA10" s="50" t="s">
        <v>275</v>
      </c>
      <c r="AB10" s="50" t="s">
        <v>275</v>
      </c>
      <c r="AC10">
        <v>11</v>
      </c>
      <c r="AD10">
        <v>18</v>
      </c>
      <c r="AE10" s="89">
        <f t="shared" si="5"/>
        <v>7.5528700906344406E-2</v>
      </c>
      <c r="AF10">
        <v>0</v>
      </c>
      <c r="AG10">
        <v>1</v>
      </c>
    </row>
    <row r="11" spans="1:33">
      <c r="A11">
        <v>44013</v>
      </c>
      <c r="B11" t="s">
        <v>194</v>
      </c>
      <c r="C11" s="29">
        <v>2013</v>
      </c>
      <c r="D11" s="50">
        <v>154</v>
      </c>
      <c r="E11" s="50">
        <v>59</v>
      </c>
      <c r="F11" s="50">
        <v>51</v>
      </c>
      <c r="G11" s="50">
        <v>44</v>
      </c>
      <c r="H11" s="50">
        <v>52</v>
      </c>
      <c r="I11" s="50">
        <v>51</v>
      </c>
      <c r="J11" s="97">
        <v>0.11699999999999999</v>
      </c>
      <c r="K11" s="97">
        <v>0.156</v>
      </c>
      <c r="L11" s="97">
        <v>0.74</v>
      </c>
      <c r="M11" s="50">
        <v>24</v>
      </c>
      <c r="N11" s="50">
        <v>64</v>
      </c>
      <c r="O11" s="50">
        <v>92</v>
      </c>
      <c r="P11" s="50">
        <v>119</v>
      </c>
      <c r="Q11" s="50">
        <v>79</v>
      </c>
      <c r="R11" s="50">
        <v>35</v>
      </c>
      <c r="S11" s="50">
        <v>16</v>
      </c>
      <c r="T11" s="50">
        <v>35</v>
      </c>
      <c r="U11" s="89">
        <f t="shared" si="0"/>
        <v>5.1724137931034482E-2</v>
      </c>
      <c r="V11" s="89">
        <f t="shared" si="1"/>
        <v>0.13793103448275862</v>
      </c>
      <c r="W11" s="97">
        <f t="shared" si="2"/>
        <v>0.19827586206896552</v>
      </c>
      <c r="X11" s="97">
        <f t="shared" si="3"/>
        <v>0.25646551724137934</v>
      </c>
      <c r="Y11" s="97">
        <f t="shared" si="4"/>
        <v>0.28017241379310343</v>
      </c>
      <c r="Z11" s="50">
        <v>72</v>
      </c>
      <c r="AA11" s="50" t="s">
        <v>275</v>
      </c>
      <c r="AB11" s="50" t="s">
        <v>275</v>
      </c>
      <c r="AC11">
        <v>56</v>
      </c>
      <c r="AD11">
        <v>20</v>
      </c>
      <c r="AE11" s="89">
        <f t="shared" si="5"/>
        <v>7.5431034482758619E-2</v>
      </c>
      <c r="AF11">
        <v>0</v>
      </c>
      <c r="AG11">
        <v>1</v>
      </c>
    </row>
    <row r="12" spans="1:33">
      <c r="A12">
        <v>44014</v>
      </c>
      <c r="B12" t="s">
        <v>107</v>
      </c>
      <c r="C12" s="29">
        <v>2013</v>
      </c>
      <c r="D12" s="50">
        <v>137</v>
      </c>
      <c r="E12" s="50">
        <v>47</v>
      </c>
      <c r="F12" s="50">
        <v>38</v>
      </c>
      <c r="G12" s="50">
        <v>52</v>
      </c>
      <c r="H12" s="50">
        <v>49</v>
      </c>
      <c r="I12" s="50">
        <v>66</v>
      </c>
      <c r="J12" s="97">
        <v>7.2999999999999995E-2</v>
      </c>
      <c r="K12" s="97">
        <v>0.16800000000000001</v>
      </c>
      <c r="L12" s="97">
        <v>0.84699999999999998</v>
      </c>
      <c r="M12" s="50">
        <v>21</v>
      </c>
      <c r="N12" s="50">
        <v>72</v>
      </c>
      <c r="O12" s="50">
        <v>94</v>
      </c>
      <c r="P12" s="50">
        <v>100</v>
      </c>
      <c r="Q12" s="50">
        <v>85</v>
      </c>
      <c r="R12" s="50">
        <v>44</v>
      </c>
      <c r="S12" s="50">
        <v>31</v>
      </c>
      <c r="T12" s="50">
        <v>97</v>
      </c>
      <c r="U12" s="89">
        <f t="shared" si="0"/>
        <v>3.860294117647059E-2</v>
      </c>
      <c r="V12" s="89">
        <f t="shared" si="1"/>
        <v>0.13235294117647059</v>
      </c>
      <c r="W12" s="97">
        <f t="shared" si="2"/>
        <v>0.17279411764705882</v>
      </c>
      <c r="X12" s="97">
        <f t="shared" si="3"/>
        <v>0.18382352941176472</v>
      </c>
      <c r="Y12" s="97">
        <f t="shared" si="4"/>
        <v>0.29411764705882354</v>
      </c>
      <c r="Z12" s="50">
        <v>80</v>
      </c>
      <c r="AA12" s="50" t="s">
        <v>275</v>
      </c>
      <c r="AB12" s="50" t="s">
        <v>275</v>
      </c>
      <c r="AC12">
        <v>37</v>
      </c>
      <c r="AD12">
        <v>20</v>
      </c>
      <c r="AE12" s="89">
        <f t="shared" si="5"/>
        <v>0.17830882352941177</v>
      </c>
      <c r="AF12">
        <v>1</v>
      </c>
      <c r="AG12">
        <v>1</v>
      </c>
    </row>
    <row r="13" spans="1:33">
      <c r="A13">
        <v>44015</v>
      </c>
      <c r="B13" t="s">
        <v>176</v>
      </c>
      <c r="C13" s="29">
        <v>2013</v>
      </c>
      <c r="D13" s="50">
        <v>337</v>
      </c>
      <c r="E13" s="50">
        <v>124</v>
      </c>
      <c r="F13" s="50">
        <v>106</v>
      </c>
      <c r="G13" s="50">
        <v>107</v>
      </c>
      <c r="H13" s="50">
        <v>138</v>
      </c>
      <c r="I13" s="50">
        <v>118</v>
      </c>
      <c r="J13" s="97">
        <v>0.11900000000000001</v>
      </c>
      <c r="K13" s="97">
        <v>0.16</v>
      </c>
      <c r="L13" s="97">
        <v>0.73599999999999999</v>
      </c>
      <c r="M13" s="50">
        <v>169</v>
      </c>
      <c r="N13" s="50">
        <v>512</v>
      </c>
      <c r="O13" s="50">
        <v>360</v>
      </c>
      <c r="P13" s="50">
        <v>289</v>
      </c>
      <c r="Q13" s="50">
        <v>159</v>
      </c>
      <c r="R13" s="50">
        <v>66</v>
      </c>
      <c r="S13" s="50">
        <v>31</v>
      </c>
      <c r="T13" s="50">
        <v>123</v>
      </c>
      <c r="U13" s="89">
        <f t="shared" si="0"/>
        <v>9.8888238736102987E-2</v>
      </c>
      <c r="V13" s="89">
        <f t="shared" si="1"/>
        <v>0.29959040374488005</v>
      </c>
      <c r="W13" s="97">
        <f t="shared" si="2"/>
        <v>0.2106495026331188</v>
      </c>
      <c r="X13" s="97">
        <f t="shared" si="3"/>
        <v>0.16910473961380926</v>
      </c>
      <c r="Y13" s="97">
        <f t="shared" si="4"/>
        <v>0.14979520187244003</v>
      </c>
      <c r="Z13" s="50">
        <v>167</v>
      </c>
      <c r="AA13" s="50" t="s">
        <v>275</v>
      </c>
      <c r="AB13" s="50" t="s">
        <v>275</v>
      </c>
      <c r="AC13">
        <v>156</v>
      </c>
      <c r="AD13">
        <v>30</v>
      </c>
      <c r="AE13" s="89">
        <f t="shared" si="5"/>
        <v>7.1971913399648924E-2</v>
      </c>
      <c r="AF13">
        <v>0</v>
      </c>
      <c r="AG13">
        <v>1</v>
      </c>
    </row>
    <row r="14" spans="1:33">
      <c r="A14">
        <v>44016</v>
      </c>
      <c r="B14" t="s">
        <v>195</v>
      </c>
      <c r="C14" s="29">
        <v>2013</v>
      </c>
      <c r="D14" s="50">
        <v>52</v>
      </c>
      <c r="E14" s="50">
        <v>11</v>
      </c>
      <c r="F14" s="50">
        <v>24</v>
      </c>
      <c r="G14" s="50">
        <v>17</v>
      </c>
      <c r="H14" s="50">
        <v>14</v>
      </c>
      <c r="I14" s="50">
        <v>20</v>
      </c>
      <c r="J14" s="97">
        <v>3.7999999999999999E-2</v>
      </c>
      <c r="K14" s="97">
        <v>0.308</v>
      </c>
      <c r="L14" s="97">
        <v>0.90400000000000003</v>
      </c>
      <c r="M14" s="50">
        <v>3</v>
      </c>
      <c r="N14" s="50">
        <v>18</v>
      </c>
      <c r="O14" s="50">
        <v>32</v>
      </c>
      <c r="P14" s="50">
        <v>52</v>
      </c>
      <c r="Q14" s="50">
        <v>28</v>
      </c>
      <c r="R14" s="50">
        <v>7</v>
      </c>
      <c r="S14" s="50">
        <v>1</v>
      </c>
      <c r="T14" s="50">
        <v>12</v>
      </c>
      <c r="U14" s="89">
        <f t="shared" si="0"/>
        <v>1.9607843137254902E-2</v>
      </c>
      <c r="V14" s="89">
        <f t="shared" si="1"/>
        <v>0.11764705882352941</v>
      </c>
      <c r="W14" s="97">
        <f t="shared" si="2"/>
        <v>0.20915032679738563</v>
      </c>
      <c r="X14" s="97">
        <f t="shared" si="3"/>
        <v>0.33986928104575165</v>
      </c>
      <c r="Y14" s="97">
        <f t="shared" si="4"/>
        <v>0.23529411764705882</v>
      </c>
      <c r="Z14" s="50">
        <v>44</v>
      </c>
      <c r="AA14" s="50" t="s">
        <v>275</v>
      </c>
      <c r="AB14" s="50" t="s">
        <v>275</v>
      </c>
      <c r="AC14">
        <v>17</v>
      </c>
      <c r="AD14">
        <v>0</v>
      </c>
      <c r="AE14" s="89">
        <f t="shared" si="5"/>
        <v>7.8431372549019607E-2</v>
      </c>
      <c r="AF14">
        <v>0</v>
      </c>
      <c r="AG14">
        <v>0</v>
      </c>
    </row>
    <row r="15" spans="1:33">
      <c r="A15">
        <v>44017</v>
      </c>
      <c r="B15" t="s">
        <v>196</v>
      </c>
      <c r="C15" s="29">
        <v>2013</v>
      </c>
      <c r="D15" s="50">
        <v>19</v>
      </c>
      <c r="E15" s="50">
        <v>5</v>
      </c>
      <c r="F15" s="50">
        <v>8</v>
      </c>
      <c r="G15" s="50">
        <v>6</v>
      </c>
      <c r="H15" s="50">
        <v>7</v>
      </c>
      <c r="I15" s="50" t="s">
        <v>275</v>
      </c>
      <c r="J15" s="97">
        <v>0.21100000000000002</v>
      </c>
      <c r="K15" s="97">
        <v>0.26300000000000001</v>
      </c>
      <c r="L15" s="97">
        <v>0.68400000000000005</v>
      </c>
      <c r="M15" s="50">
        <v>2</v>
      </c>
      <c r="N15" s="50">
        <v>32</v>
      </c>
      <c r="O15" s="50">
        <v>10</v>
      </c>
      <c r="P15" s="50">
        <v>19</v>
      </c>
      <c r="Q15" s="50">
        <v>5</v>
      </c>
      <c r="R15" s="50">
        <v>2</v>
      </c>
      <c r="S15" s="50">
        <v>2</v>
      </c>
      <c r="T15" s="50">
        <v>6</v>
      </c>
      <c r="U15" s="89">
        <f t="shared" si="0"/>
        <v>2.564102564102564E-2</v>
      </c>
      <c r="V15" s="89">
        <f t="shared" si="1"/>
        <v>0.41025641025641024</v>
      </c>
      <c r="W15" s="97">
        <f t="shared" si="2"/>
        <v>0.12820512820512819</v>
      </c>
      <c r="X15" s="97">
        <f t="shared" si="3"/>
        <v>0.24358974358974358</v>
      </c>
      <c r="Y15" s="97">
        <f t="shared" si="4"/>
        <v>0.11538461538461539</v>
      </c>
      <c r="Z15" s="50">
        <v>11</v>
      </c>
      <c r="AA15" s="50" t="s">
        <v>275</v>
      </c>
      <c r="AB15" s="50" t="s">
        <v>275</v>
      </c>
      <c r="AC15">
        <v>3</v>
      </c>
      <c r="AD15">
        <v>0</v>
      </c>
      <c r="AE15" s="89">
        <f t="shared" si="5"/>
        <v>7.6923076923076927E-2</v>
      </c>
      <c r="AF15">
        <v>0</v>
      </c>
      <c r="AG15">
        <v>0</v>
      </c>
    </row>
    <row r="16" spans="1:33">
      <c r="A16">
        <v>44018</v>
      </c>
      <c r="B16" t="s">
        <v>177</v>
      </c>
      <c r="C16" s="29">
        <v>2013</v>
      </c>
      <c r="D16" s="50">
        <v>266</v>
      </c>
      <c r="E16" s="50">
        <v>82</v>
      </c>
      <c r="F16" s="50">
        <v>91</v>
      </c>
      <c r="G16" s="50">
        <v>93</v>
      </c>
      <c r="H16" s="50">
        <v>75</v>
      </c>
      <c r="I16" s="50">
        <v>89</v>
      </c>
      <c r="J16" s="97">
        <v>0.10199999999999999</v>
      </c>
      <c r="K16" s="97">
        <v>0.17699999999999999</v>
      </c>
      <c r="L16" s="97">
        <v>0.80799999999999994</v>
      </c>
      <c r="M16" s="50">
        <v>52</v>
      </c>
      <c r="N16" s="50">
        <v>199</v>
      </c>
      <c r="O16" s="50">
        <v>181</v>
      </c>
      <c r="P16" s="50">
        <v>166</v>
      </c>
      <c r="Q16" s="50">
        <v>148</v>
      </c>
      <c r="R16" s="50">
        <v>82</v>
      </c>
      <c r="S16" s="50">
        <v>74</v>
      </c>
      <c r="T16" s="50">
        <v>135</v>
      </c>
      <c r="U16" s="89">
        <f t="shared" si="0"/>
        <v>5.0144648023143681E-2</v>
      </c>
      <c r="V16" s="89">
        <f t="shared" si="1"/>
        <v>0.1918997107039537</v>
      </c>
      <c r="W16" s="97">
        <f t="shared" si="2"/>
        <v>0.17454194792671165</v>
      </c>
      <c r="X16" s="97">
        <f t="shared" si="3"/>
        <v>0.16007714561234329</v>
      </c>
      <c r="Y16" s="97">
        <f t="shared" si="4"/>
        <v>0.29315332690453233</v>
      </c>
      <c r="Z16" s="50">
        <v>150</v>
      </c>
      <c r="AA16" s="50" t="s">
        <v>275</v>
      </c>
      <c r="AB16" s="50" t="s">
        <v>275</v>
      </c>
      <c r="AC16">
        <v>79</v>
      </c>
      <c r="AD16">
        <v>25</v>
      </c>
      <c r="AE16" s="89">
        <f t="shared" si="5"/>
        <v>0.13018322082931533</v>
      </c>
      <c r="AF16">
        <v>0</v>
      </c>
      <c r="AG16">
        <v>1</v>
      </c>
    </row>
    <row r="17" spans="1:33">
      <c r="A17">
        <v>44019</v>
      </c>
      <c r="B17" t="s">
        <v>197</v>
      </c>
      <c r="C17" s="29">
        <v>2013</v>
      </c>
      <c r="D17" s="50">
        <v>34</v>
      </c>
      <c r="E17" s="50">
        <v>12</v>
      </c>
      <c r="F17" s="50">
        <v>14</v>
      </c>
      <c r="G17" s="50">
        <v>8</v>
      </c>
      <c r="H17" s="50">
        <v>17</v>
      </c>
      <c r="I17" s="50">
        <v>12</v>
      </c>
      <c r="J17" s="97">
        <v>0.11800000000000001</v>
      </c>
      <c r="K17" s="97">
        <v>0.14699999999999999</v>
      </c>
      <c r="L17" s="97">
        <v>0.73499999999999999</v>
      </c>
      <c r="M17" s="50">
        <v>5</v>
      </c>
      <c r="N17" s="50">
        <v>17</v>
      </c>
      <c r="O17" s="50">
        <v>39</v>
      </c>
      <c r="P17" s="50">
        <v>27</v>
      </c>
      <c r="Q17" s="50">
        <v>23</v>
      </c>
      <c r="R17" s="50">
        <v>6</v>
      </c>
      <c r="S17" s="50">
        <v>4</v>
      </c>
      <c r="T17" s="50">
        <v>11</v>
      </c>
      <c r="U17" s="89">
        <f t="shared" si="0"/>
        <v>3.787878787878788E-2</v>
      </c>
      <c r="V17" s="89">
        <f t="shared" si="1"/>
        <v>0.12878787878787878</v>
      </c>
      <c r="W17" s="97">
        <f t="shared" si="2"/>
        <v>0.29545454545454547</v>
      </c>
      <c r="X17" s="97">
        <f t="shared" si="3"/>
        <v>0.20454545454545456</v>
      </c>
      <c r="Y17" s="97">
        <f t="shared" si="4"/>
        <v>0.25</v>
      </c>
      <c r="Z17" s="50">
        <v>23</v>
      </c>
      <c r="AA17" s="50" t="s">
        <v>275</v>
      </c>
      <c r="AB17" s="50" t="s">
        <v>275</v>
      </c>
      <c r="AC17">
        <v>13</v>
      </c>
      <c r="AD17">
        <v>0</v>
      </c>
      <c r="AE17" s="89">
        <f t="shared" si="5"/>
        <v>8.3333333333333329E-2</v>
      </c>
      <c r="AF17">
        <v>0</v>
      </c>
      <c r="AG17">
        <v>0</v>
      </c>
    </row>
    <row r="18" spans="1:33">
      <c r="A18">
        <v>44020</v>
      </c>
      <c r="B18" t="s">
        <v>82</v>
      </c>
      <c r="C18" s="29">
        <v>2013</v>
      </c>
      <c r="D18" s="50">
        <v>805</v>
      </c>
      <c r="E18" s="50">
        <v>238</v>
      </c>
      <c r="F18" s="50">
        <v>271</v>
      </c>
      <c r="G18" s="50">
        <v>296</v>
      </c>
      <c r="H18" s="50">
        <v>256</v>
      </c>
      <c r="I18" s="50">
        <v>269</v>
      </c>
      <c r="J18" s="97">
        <v>8.199999999999999E-2</v>
      </c>
      <c r="K18" s="97">
        <v>0.154</v>
      </c>
      <c r="L18" s="97">
        <v>0.69200000000000006</v>
      </c>
      <c r="M18" s="50">
        <v>530</v>
      </c>
      <c r="N18" s="50">
        <v>1150</v>
      </c>
      <c r="O18" s="50">
        <v>593</v>
      </c>
      <c r="P18" s="50">
        <v>385</v>
      </c>
      <c r="Q18" s="50">
        <v>295</v>
      </c>
      <c r="R18" s="50">
        <v>161</v>
      </c>
      <c r="S18" s="50">
        <v>110</v>
      </c>
      <c r="T18" s="50">
        <v>342</v>
      </c>
      <c r="U18" s="89">
        <f t="shared" si="0"/>
        <v>0.14862591138530568</v>
      </c>
      <c r="V18" s="89">
        <f t="shared" si="1"/>
        <v>0.3224901850813236</v>
      </c>
      <c r="W18" s="97">
        <f t="shared" si="2"/>
        <v>0.16629276500280427</v>
      </c>
      <c r="X18" s="97">
        <f t="shared" si="3"/>
        <v>0.10796410544026921</v>
      </c>
      <c r="Y18" s="97">
        <f t="shared" si="4"/>
        <v>0.15872125630959058</v>
      </c>
      <c r="Z18" s="50">
        <v>326</v>
      </c>
      <c r="AA18" s="50">
        <v>7</v>
      </c>
      <c r="AB18" s="50">
        <v>9</v>
      </c>
      <c r="AC18">
        <v>218</v>
      </c>
      <c r="AD18">
        <v>161</v>
      </c>
      <c r="AE18" s="89">
        <f t="shared" si="5"/>
        <v>9.5905776780706678E-2</v>
      </c>
      <c r="AF18">
        <v>1</v>
      </c>
      <c r="AG18">
        <v>5</v>
      </c>
    </row>
    <row r="19" spans="1:33">
      <c r="A19">
        <v>44021</v>
      </c>
      <c r="B19" t="s">
        <v>80</v>
      </c>
      <c r="C19" s="29">
        <v>2013</v>
      </c>
      <c r="D19" s="50">
        <v>181</v>
      </c>
      <c r="E19" s="50">
        <v>49</v>
      </c>
      <c r="F19" s="50">
        <v>54</v>
      </c>
      <c r="G19" s="50">
        <v>78</v>
      </c>
      <c r="H19" s="50">
        <v>70</v>
      </c>
      <c r="I19" s="50">
        <v>81</v>
      </c>
      <c r="J19" s="97">
        <v>0.14400000000000002</v>
      </c>
      <c r="K19" s="97">
        <v>0.17699999999999999</v>
      </c>
      <c r="L19" s="97">
        <v>0.75700000000000001</v>
      </c>
      <c r="M19" s="50">
        <v>67</v>
      </c>
      <c r="N19" s="50">
        <v>177</v>
      </c>
      <c r="O19" s="50">
        <v>157</v>
      </c>
      <c r="P19" s="50">
        <v>150</v>
      </c>
      <c r="Q19" s="50">
        <v>82</v>
      </c>
      <c r="R19" s="50">
        <v>26</v>
      </c>
      <c r="S19" s="50">
        <v>14</v>
      </c>
      <c r="T19" s="50">
        <v>76</v>
      </c>
      <c r="U19" s="89">
        <f t="shared" si="0"/>
        <v>8.9452603471295064E-2</v>
      </c>
      <c r="V19" s="89">
        <f t="shared" si="1"/>
        <v>0.2363150867823765</v>
      </c>
      <c r="W19" s="97">
        <f t="shared" si="2"/>
        <v>0.20961281708945259</v>
      </c>
      <c r="X19" s="97">
        <f t="shared" si="3"/>
        <v>0.20026702269692923</v>
      </c>
      <c r="Y19" s="97">
        <f t="shared" si="4"/>
        <v>0.16288384512683579</v>
      </c>
      <c r="Z19" s="50">
        <v>99</v>
      </c>
      <c r="AA19" s="50" t="s">
        <v>275</v>
      </c>
      <c r="AB19" s="50" t="s">
        <v>275</v>
      </c>
      <c r="AC19">
        <v>76</v>
      </c>
      <c r="AD19">
        <v>0</v>
      </c>
      <c r="AE19" s="89">
        <f t="shared" si="5"/>
        <v>0.10146862483311081</v>
      </c>
      <c r="AF19">
        <v>0</v>
      </c>
      <c r="AG19">
        <v>0</v>
      </c>
    </row>
    <row r="20" spans="1:33">
      <c r="A20">
        <v>44022</v>
      </c>
      <c r="B20" t="s">
        <v>178</v>
      </c>
      <c r="C20" s="29">
        <v>2013</v>
      </c>
      <c r="D20" s="50">
        <v>73</v>
      </c>
      <c r="E20" s="50">
        <v>19</v>
      </c>
      <c r="F20" s="50">
        <v>23</v>
      </c>
      <c r="G20" s="50">
        <v>31</v>
      </c>
      <c r="H20" s="50">
        <v>27</v>
      </c>
      <c r="I20" s="50">
        <v>37</v>
      </c>
      <c r="J20" s="97">
        <v>5.5E-2</v>
      </c>
      <c r="K20" s="97">
        <v>8.199999999999999E-2</v>
      </c>
      <c r="L20" s="97">
        <v>0.80799999999999994</v>
      </c>
      <c r="M20" s="50">
        <v>22</v>
      </c>
      <c r="N20" s="50">
        <v>95</v>
      </c>
      <c r="O20" s="50">
        <v>84</v>
      </c>
      <c r="P20" s="50">
        <v>89</v>
      </c>
      <c r="Q20" s="50">
        <v>37</v>
      </c>
      <c r="R20" s="50">
        <v>13</v>
      </c>
      <c r="S20" s="50">
        <v>5</v>
      </c>
      <c r="T20" s="50">
        <v>31</v>
      </c>
      <c r="U20" s="89">
        <f t="shared" si="0"/>
        <v>5.8510638297872342E-2</v>
      </c>
      <c r="V20" s="89">
        <f t="shared" si="1"/>
        <v>0.25265957446808512</v>
      </c>
      <c r="W20" s="97">
        <f t="shared" si="2"/>
        <v>0.22340425531914893</v>
      </c>
      <c r="X20" s="97">
        <f t="shared" si="3"/>
        <v>0.23670212765957446</v>
      </c>
      <c r="Y20" s="97">
        <f t="shared" si="4"/>
        <v>0.14627659574468085</v>
      </c>
      <c r="Z20" s="50">
        <v>55</v>
      </c>
      <c r="AA20" s="50" t="s">
        <v>275</v>
      </c>
      <c r="AB20" s="50" t="s">
        <v>275</v>
      </c>
      <c r="AC20">
        <v>27</v>
      </c>
      <c r="AD20">
        <v>0</v>
      </c>
      <c r="AE20" s="89">
        <f t="shared" si="5"/>
        <v>8.2446808510638292E-2</v>
      </c>
      <c r="AF20">
        <v>0</v>
      </c>
      <c r="AG20">
        <v>0</v>
      </c>
    </row>
    <row r="21" spans="1:33">
      <c r="A21">
        <v>44023</v>
      </c>
      <c r="B21" t="s">
        <v>179</v>
      </c>
      <c r="C21" s="29">
        <v>2013</v>
      </c>
      <c r="D21" s="50">
        <v>133</v>
      </c>
      <c r="E21" s="50">
        <v>42</v>
      </c>
      <c r="F21" s="50">
        <v>48</v>
      </c>
      <c r="G21" s="50">
        <v>43</v>
      </c>
      <c r="H21" s="50">
        <v>47</v>
      </c>
      <c r="I21" s="50">
        <v>47</v>
      </c>
      <c r="J21" s="97">
        <v>0.13500000000000001</v>
      </c>
      <c r="K21" s="97">
        <v>0.21100000000000002</v>
      </c>
      <c r="L21" s="97">
        <v>0.72199999999999998</v>
      </c>
      <c r="M21" s="50">
        <v>34</v>
      </c>
      <c r="N21" s="50">
        <v>118</v>
      </c>
      <c r="O21" s="50">
        <v>112</v>
      </c>
      <c r="P21" s="50">
        <v>96</v>
      </c>
      <c r="Q21" s="50">
        <v>58</v>
      </c>
      <c r="R21" s="50">
        <v>26</v>
      </c>
      <c r="S21" s="50">
        <v>10</v>
      </c>
      <c r="T21" s="50">
        <v>30</v>
      </c>
      <c r="U21" s="89">
        <f t="shared" si="0"/>
        <v>7.0247933884297523E-2</v>
      </c>
      <c r="V21" s="89">
        <f t="shared" si="1"/>
        <v>0.24380165289256198</v>
      </c>
      <c r="W21" s="97">
        <f t="shared" si="2"/>
        <v>0.23140495867768596</v>
      </c>
      <c r="X21" s="97">
        <f t="shared" si="3"/>
        <v>0.19834710743801653</v>
      </c>
      <c r="Y21" s="97">
        <f t="shared" si="4"/>
        <v>0.19421487603305784</v>
      </c>
      <c r="Z21" s="50">
        <v>67</v>
      </c>
      <c r="AA21" s="50" t="s">
        <v>275</v>
      </c>
      <c r="AB21" s="50" t="s">
        <v>275</v>
      </c>
      <c r="AC21">
        <v>47</v>
      </c>
      <c r="AD21">
        <v>10</v>
      </c>
      <c r="AE21" s="89">
        <f t="shared" si="5"/>
        <v>6.1983471074380167E-2</v>
      </c>
      <c r="AF21">
        <v>0</v>
      </c>
      <c r="AG21">
        <v>1</v>
      </c>
    </row>
    <row r="22" spans="1:33">
      <c r="A22">
        <v>44024</v>
      </c>
      <c r="B22" t="s">
        <v>180</v>
      </c>
      <c r="C22" s="29">
        <v>2013</v>
      </c>
      <c r="D22" s="50">
        <v>105</v>
      </c>
      <c r="E22" s="50">
        <v>27</v>
      </c>
      <c r="F22" s="50">
        <v>41</v>
      </c>
      <c r="G22" s="50">
        <v>37</v>
      </c>
      <c r="H22" s="50">
        <v>26</v>
      </c>
      <c r="I22" s="50">
        <v>37</v>
      </c>
      <c r="J22" s="97">
        <v>0.105</v>
      </c>
      <c r="K22" s="97">
        <v>0.13300000000000001</v>
      </c>
      <c r="L22" s="97">
        <v>0.81900000000000006</v>
      </c>
      <c r="M22" s="50">
        <v>9</v>
      </c>
      <c r="N22" s="50">
        <v>41</v>
      </c>
      <c r="O22" s="50">
        <v>50</v>
      </c>
      <c r="P22" s="50">
        <v>96</v>
      </c>
      <c r="Q22" s="50">
        <v>65</v>
      </c>
      <c r="R22" s="50">
        <v>28</v>
      </c>
      <c r="S22" s="50">
        <v>16</v>
      </c>
      <c r="T22" s="50">
        <v>65</v>
      </c>
      <c r="U22" s="89">
        <f t="shared" si="0"/>
        <v>2.4324324324324326E-2</v>
      </c>
      <c r="V22" s="89">
        <f t="shared" si="1"/>
        <v>0.11081081081081082</v>
      </c>
      <c r="W22" s="97">
        <f t="shared" si="2"/>
        <v>0.13513513513513514</v>
      </c>
      <c r="X22" s="97">
        <f t="shared" si="3"/>
        <v>0.25945945945945947</v>
      </c>
      <c r="Y22" s="97">
        <f t="shared" si="4"/>
        <v>0.29459459459459458</v>
      </c>
      <c r="Z22" s="50">
        <v>72</v>
      </c>
      <c r="AA22" s="50" t="s">
        <v>275</v>
      </c>
      <c r="AB22" s="50" t="s">
        <v>275</v>
      </c>
      <c r="AC22">
        <v>43</v>
      </c>
      <c r="AD22">
        <v>0</v>
      </c>
      <c r="AE22" s="89">
        <f t="shared" si="5"/>
        <v>0.17567567567567569</v>
      </c>
      <c r="AF22">
        <v>0</v>
      </c>
      <c r="AG22">
        <v>0</v>
      </c>
    </row>
    <row r="23" spans="1:33">
      <c r="A23">
        <v>44025</v>
      </c>
      <c r="B23" t="s">
        <v>181</v>
      </c>
      <c r="C23" s="29">
        <v>2013</v>
      </c>
      <c r="D23" s="50">
        <v>163</v>
      </c>
      <c r="E23" s="50">
        <v>64</v>
      </c>
      <c r="F23" s="50">
        <v>41</v>
      </c>
      <c r="G23" s="50">
        <v>58</v>
      </c>
      <c r="H23" s="50">
        <v>53</v>
      </c>
      <c r="I23" s="50">
        <v>68</v>
      </c>
      <c r="J23" s="97">
        <v>0.14699999999999999</v>
      </c>
      <c r="K23" s="97">
        <v>0.25800000000000001</v>
      </c>
      <c r="L23" s="97">
        <v>0.83400000000000007</v>
      </c>
      <c r="M23" s="50">
        <v>28</v>
      </c>
      <c r="N23" s="50">
        <v>105</v>
      </c>
      <c r="O23" s="50">
        <v>129</v>
      </c>
      <c r="P23" s="50">
        <v>142</v>
      </c>
      <c r="Q23" s="50">
        <v>90</v>
      </c>
      <c r="R23" s="50">
        <v>37</v>
      </c>
      <c r="S23" s="50">
        <v>15</v>
      </c>
      <c r="T23" s="50">
        <v>46</v>
      </c>
      <c r="U23" s="89">
        <f t="shared" si="0"/>
        <v>4.72972972972973E-2</v>
      </c>
      <c r="V23" s="89">
        <f t="shared" si="1"/>
        <v>0.17736486486486486</v>
      </c>
      <c r="W23" s="97">
        <f t="shared" si="2"/>
        <v>0.2179054054054054</v>
      </c>
      <c r="X23" s="97">
        <f t="shared" si="3"/>
        <v>0.23986486486486486</v>
      </c>
      <c r="Y23" s="97">
        <f t="shared" si="4"/>
        <v>0.23986486486486486</v>
      </c>
      <c r="Z23" s="50">
        <v>100</v>
      </c>
      <c r="AA23" s="50" t="s">
        <v>275</v>
      </c>
      <c r="AB23" s="50" t="s">
        <v>275</v>
      </c>
      <c r="AC23">
        <v>62</v>
      </c>
      <c r="AD23">
        <v>15</v>
      </c>
      <c r="AE23" s="89">
        <f t="shared" si="5"/>
        <v>7.77027027027027E-2</v>
      </c>
      <c r="AF23">
        <v>0</v>
      </c>
      <c r="AG23">
        <v>1</v>
      </c>
    </row>
    <row r="24" spans="1:33">
      <c r="A24">
        <v>44026</v>
      </c>
      <c r="B24" t="s">
        <v>182</v>
      </c>
      <c r="C24" s="29">
        <v>2013</v>
      </c>
      <c r="D24" s="50">
        <v>533</v>
      </c>
      <c r="E24" s="50">
        <v>165</v>
      </c>
      <c r="F24" s="50">
        <v>181</v>
      </c>
      <c r="G24" s="50">
        <v>187</v>
      </c>
      <c r="H24" s="50">
        <v>188</v>
      </c>
      <c r="I24" s="50">
        <v>192</v>
      </c>
      <c r="J24" s="97">
        <v>8.5999999999999993E-2</v>
      </c>
      <c r="K24" s="97">
        <v>0.17600000000000002</v>
      </c>
      <c r="L24" s="97">
        <v>0.80099999999999993</v>
      </c>
      <c r="M24" s="50">
        <v>913</v>
      </c>
      <c r="N24" s="50">
        <v>560</v>
      </c>
      <c r="O24" s="50">
        <v>394</v>
      </c>
      <c r="P24" s="50">
        <v>308</v>
      </c>
      <c r="Q24" s="50">
        <v>248</v>
      </c>
      <c r="R24" s="50">
        <v>166</v>
      </c>
      <c r="S24" s="50">
        <v>217</v>
      </c>
      <c r="T24" s="50">
        <v>574</v>
      </c>
      <c r="U24" s="89">
        <f t="shared" si="0"/>
        <v>0.27011834319526629</v>
      </c>
      <c r="V24" s="89">
        <f t="shared" si="1"/>
        <v>0.16568047337278108</v>
      </c>
      <c r="W24" s="97">
        <f t="shared" si="2"/>
        <v>0.1165680473372781</v>
      </c>
      <c r="X24" s="97">
        <f t="shared" si="3"/>
        <v>9.1124260355029588E-2</v>
      </c>
      <c r="Y24" s="97">
        <f t="shared" si="4"/>
        <v>0.18668639053254438</v>
      </c>
      <c r="Z24" s="50">
        <v>255</v>
      </c>
      <c r="AA24" s="50">
        <v>10</v>
      </c>
      <c r="AB24" s="50">
        <v>9</v>
      </c>
      <c r="AC24">
        <v>167</v>
      </c>
      <c r="AD24">
        <v>157</v>
      </c>
      <c r="AE24" s="89">
        <f t="shared" si="5"/>
        <v>0.16982248520710058</v>
      </c>
      <c r="AF24">
        <v>1</v>
      </c>
      <c r="AG24">
        <v>5</v>
      </c>
    </row>
    <row r="25" spans="1:33">
      <c r="A25">
        <v>44027</v>
      </c>
      <c r="B25" t="s">
        <v>183</v>
      </c>
      <c r="C25" s="29">
        <v>2013</v>
      </c>
      <c r="D25" s="50">
        <v>78</v>
      </c>
      <c r="E25" s="50">
        <v>23</v>
      </c>
      <c r="F25" s="50">
        <v>29</v>
      </c>
      <c r="G25" s="50">
        <v>26</v>
      </c>
      <c r="H25" s="50">
        <v>32</v>
      </c>
      <c r="I25" s="50">
        <v>35</v>
      </c>
      <c r="J25" s="97">
        <v>0.14099999999999999</v>
      </c>
      <c r="K25" s="97">
        <v>0.16699999999999998</v>
      </c>
      <c r="L25" s="97">
        <v>0.74400000000000011</v>
      </c>
      <c r="M25" s="50">
        <v>14</v>
      </c>
      <c r="N25" s="50">
        <v>36</v>
      </c>
      <c r="O25" s="50">
        <v>65</v>
      </c>
      <c r="P25" s="50">
        <v>81</v>
      </c>
      <c r="Q25" s="50">
        <v>58</v>
      </c>
      <c r="R25" s="50">
        <v>33</v>
      </c>
      <c r="S25" s="50">
        <v>15</v>
      </c>
      <c r="T25" s="50">
        <v>30</v>
      </c>
      <c r="U25" s="89">
        <f t="shared" si="0"/>
        <v>4.2168674698795178E-2</v>
      </c>
      <c r="V25" s="89">
        <f t="shared" si="1"/>
        <v>0.10843373493975904</v>
      </c>
      <c r="W25" s="97">
        <f t="shared" si="2"/>
        <v>0.19578313253012047</v>
      </c>
      <c r="X25" s="97">
        <f t="shared" si="3"/>
        <v>0.24397590361445784</v>
      </c>
      <c r="Y25" s="97">
        <f t="shared" si="4"/>
        <v>0.31927710843373491</v>
      </c>
      <c r="Z25" s="50">
        <v>46</v>
      </c>
      <c r="AA25" s="50" t="s">
        <v>275</v>
      </c>
      <c r="AB25" s="50" t="s">
        <v>275</v>
      </c>
      <c r="AC25">
        <v>37</v>
      </c>
      <c r="AD25">
        <v>12</v>
      </c>
      <c r="AE25" s="89">
        <f t="shared" si="5"/>
        <v>9.036144578313253E-2</v>
      </c>
      <c r="AF25">
        <v>0</v>
      </c>
      <c r="AG25">
        <v>1</v>
      </c>
    </row>
    <row r="26" spans="1:33">
      <c r="A26">
        <v>44028</v>
      </c>
      <c r="B26" t="s">
        <v>108</v>
      </c>
      <c r="C26" s="29">
        <v>2013</v>
      </c>
      <c r="D26" s="50">
        <v>136</v>
      </c>
      <c r="E26" s="50">
        <v>40</v>
      </c>
      <c r="F26" s="50">
        <v>56</v>
      </c>
      <c r="G26" s="50">
        <v>40</v>
      </c>
      <c r="H26" s="50">
        <v>36</v>
      </c>
      <c r="I26" s="50">
        <v>42</v>
      </c>
      <c r="J26" s="97">
        <v>4.4000000000000004E-2</v>
      </c>
      <c r="K26" s="97">
        <v>0.21299999999999999</v>
      </c>
      <c r="L26" s="97">
        <v>0.82400000000000007</v>
      </c>
      <c r="M26" s="50">
        <v>32</v>
      </c>
      <c r="N26" s="50">
        <v>72</v>
      </c>
      <c r="O26" s="50">
        <v>93</v>
      </c>
      <c r="P26" s="50">
        <v>66</v>
      </c>
      <c r="Q26" s="50">
        <v>84</v>
      </c>
      <c r="R26" s="50">
        <v>43</v>
      </c>
      <c r="S26" s="50">
        <v>31</v>
      </c>
      <c r="T26" s="50">
        <v>77</v>
      </c>
      <c r="U26" s="89">
        <f t="shared" si="0"/>
        <v>6.4257028112449793E-2</v>
      </c>
      <c r="V26" s="89">
        <f t="shared" si="1"/>
        <v>0.14457831325301204</v>
      </c>
      <c r="W26" s="97">
        <f t="shared" si="2"/>
        <v>0.18674698795180722</v>
      </c>
      <c r="X26" s="97">
        <f t="shared" si="3"/>
        <v>0.13253012048192772</v>
      </c>
      <c r="Y26" s="97">
        <f t="shared" si="4"/>
        <v>0.31726907630522089</v>
      </c>
      <c r="Z26" s="50">
        <v>88</v>
      </c>
      <c r="AA26" s="50" t="s">
        <v>275</v>
      </c>
      <c r="AB26" s="50" t="s">
        <v>275</v>
      </c>
      <c r="AC26">
        <v>38</v>
      </c>
      <c r="AD26">
        <v>32</v>
      </c>
      <c r="AE26" s="89">
        <f t="shared" si="5"/>
        <v>0.15461847389558234</v>
      </c>
      <c r="AF26">
        <v>1</v>
      </c>
      <c r="AG26">
        <v>1</v>
      </c>
    </row>
    <row r="27" spans="1:33">
      <c r="A27">
        <v>44029</v>
      </c>
      <c r="B27" t="s">
        <v>77</v>
      </c>
      <c r="C27" s="29">
        <v>2013</v>
      </c>
      <c r="D27" s="50">
        <v>252</v>
      </c>
      <c r="E27" s="50">
        <v>85</v>
      </c>
      <c r="F27" s="50">
        <v>96</v>
      </c>
      <c r="G27" s="50">
        <v>71</v>
      </c>
      <c r="H27" s="50">
        <v>80</v>
      </c>
      <c r="I27" s="50">
        <v>87</v>
      </c>
      <c r="J27" s="97">
        <v>0.11900000000000001</v>
      </c>
      <c r="K27" s="97">
        <v>0.20199999999999999</v>
      </c>
      <c r="L27" s="97">
        <v>0.77400000000000002</v>
      </c>
      <c r="M27" s="50">
        <v>52</v>
      </c>
      <c r="N27" s="50">
        <v>145</v>
      </c>
      <c r="O27" s="50">
        <v>180</v>
      </c>
      <c r="P27" s="50">
        <v>202</v>
      </c>
      <c r="Q27" s="50">
        <v>161</v>
      </c>
      <c r="R27" s="50">
        <v>50</v>
      </c>
      <c r="S27" s="50">
        <v>52</v>
      </c>
      <c r="T27" s="50">
        <v>97</v>
      </c>
      <c r="U27" s="89">
        <f t="shared" si="0"/>
        <v>5.5378061767838126E-2</v>
      </c>
      <c r="V27" s="89">
        <f t="shared" si="1"/>
        <v>0.15441959531416399</v>
      </c>
      <c r="W27" s="97">
        <f t="shared" si="2"/>
        <v>0.19169329073482427</v>
      </c>
      <c r="X27" s="97">
        <f t="shared" si="3"/>
        <v>0.21512247071352503</v>
      </c>
      <c r="Y27" s="97">
        <f t="shared" si="4"/>
        <v>0.28008519701810436</v>
      </c>
      <c r="Z27" s="50">
        <v>156</v>
      </c>
      <c r="AA27" s="50" t="s">
        <v>275</v>
      </c>
      <c r="AB27" s="50" t="s">
        <v>275</v>
      </c>
      <c r="AC27">
        <v>90</v>
      </c>
      <c r="AD27">
        <v>17</v>
      </c>
      <c r="AE27" s="89">
        <f t="shared" si="5"/>
        <v>0.1033013844515442</v>
      </c>
      <c r="AF27">
        <v>1</v>
      </c>
      <c r="AG27">
        <v>1</v>
      </c>
    </row>
    <row r="28" spans="1:33">
      <c r="A28">
        <v>44030</v>
      </c>
      <c r="B28" t="s">
        <v>97</v>
      </c>
      <c r="C28" s="29">
        <v>2013</v>
      </c>
      <c r="D28" s="50">
        <v>159</v>
      </c>
      <c r="E28" s="50">
        <v>44</v>
      </c>
      <c r="F28" s="50">
        <v>60</v>
      </c>
      <c r="G28" s="50">
        <v>55</v>
      </c>
      <c r="H28" s="50">
        <v>50</v>
      </c>
      <c r="I28" s="50">
        <v>64</v>
      </c>
      <c r="J28" s="97">
        <v>0.19500000000000001</v>
      </c>
      <c r="K28" s="97">
        <v>0.13200000000000001</v>
      </c>
      <c r="L28" s="97">
        <v>0.64800000000000002</v>
      </c>
      <c r="M28" s="50">
        <v>43</v>
      </c>
      <c r="N28" s="50">
        <v>148</v>
      </c>
      <c r="O28" s="50">
        <v>149</v>
      </c>
      <c r="P28" s="50">
        <v>135</v>
      </c>
      <c r="Q28" s="50">
        <v>63</v>
      </c>
      <c r="R28" s="50">
        <v>20</v>
      </c>
      <c r="S28" s="50">
        <v>3</v>
      </c>
      <c r="T28" s="50">
        <v>66</v>
      </c>
      <c r="U28" s="89">
        <f t="shared" si="0"/>
        <v>6.8580542264752797E-2</v>
      </c>
      <c r="V28" s="89">
        <f t="shared" si="1"/>
        <v>0.23604465709728867</v>
      </c>
      <c r="W28" s="97">
        <f t="shared" si="2"/>
        <v>0.23763955342902712</v>
      </c>
      <c r="X28" s="97">
        <f t="shared" si="3"/>
        <v>0.21531100478468901</v>
      </c>
      <c r="Y28" s="97">
        <f t="shared" si="4"/>
        <v>0.13716108452950559</v>
      </c>
      <c r="Z28" s="50">
        <v>66</v>
      </c>
      <c r="AA28" s="50" t="s">
        <v>275</v>
      </c>
      <c r="AB28" s="50" t="s">
        <v>275</v>
      </c>
      <c r="AC28">
        <v>62</v>
      </c>
      <c r="AD28">
        <v>20</v>
      </c>
      <c r="AE28" s="89">
        <f t="shared" si="5"/>
        <v>0.10526315789473684</v>
      </c>
      <c r="AF28">
        <v>0</v>
      </c>
      <c r="AG28">
        <v>1</v>
      </c>
    </row>
    <row r="29" spans="1:33">
      <c r="A29">
        <v>44031</v>
      </c>
      <c r="B29" t="s">
        <v>198</v>
      </c>
      <c r="C29" s="29">
        <v>2013</v>
      </c>
      <c r="D29" s="50">
        <v>28</v>
      </c>
      <c r="E29" s="50">
        <v>6</v>
      </c>
      <c r="F29" s="50">
        <v>11</v>
      </c>
      <c r="G29" s="50">
        <v>11</v>
      </c>
      <c r="H29" s="50">
        <v>11</v>
      </c>
      <c r="I29" s="50">
        <v>9</v>
      </c>
      <c r="J29" s="97">
        <v>0.14300000000000002</v>
      </c>
      <c r="K29" s="97">
        <v>0.107</v>
      </c>
      <c r="L29" s="97">
        <v>0.64300000000000002</v>
      </c>
      <c r="M29" s="50">
        <v>9</v>
      </c>
      <c r="N29" s="50">
        <v>35</v>
      </c>
      <c r="O29" s="50">
        <v>18</v>
      </c>
      <c r="P29" s="50">
        <v>25</v>
      </c>
      <c r="Q29" s="50">
        <v>9</v>
      </c>
      <c r="R29" s="50">
        <v>1</v>
      </c>
      <c r="S29" s="50">
        <v>1</v>
      </c>
      <c r="T29" s="50">
        <v>2</v>
      </c>
      <c r="U29" s="89">
        <f t="shared" si="0"/>
        <v>0.09</v>
      </c>
      <c r="V29" s="89">
        <f t="shared" si="1"/>
        <v>0.35</v>
      </c>
      <c r="W29" s="97">
        <f t="shared" si="2"/>
        <v>0.18</v>
      </c>
      <c r="X29" s="97">
        <f t="shared" si="3"/>
        <v>0.25</v>
      </c>
      <c r="Y29" s="97">
        <f t="shared" si="4"/>
        <v>0.11</v>
      </c>
      <c r="Z29" s="50">
        <v>14</v>
      </c>
      <c r="AA29" s="50" t="s">
        <v>275</v>
      </c>
      <c r="AB29" s="50" t="s">
        <v>275</v>
      </c>
      <c r="AC29">
        <v>11</v>
      </c>
      <c r="AD29">
        <v>0</v>
      </c>
      <c r="AE29" s="89">
        <f t="shared" si="5"/>
        <v>0.02</v>
      </c>
      <c r="AF29">
        <v>0</v>
      </c>
      <c r="AG29">
        <v>0</v>
      </c>
    </row>
    <row r="30" spans="1:33">
      <c r="A30">
        <v>44032</v>
      </c>
      <c r="B30" t="s">
        <v>96</v>
      </c>
      <c r="C30" s="29">
        <v>2013</v>
      </c>
      <c r="D30" s="50">
        <v>155</v>
      </c>
      <c r="E30" s="50">
        <v>43</v>
      </c>
      <c r="F30" s="50">
        <v>50</v>
      </c>
      <c r="G30" s="50">
        <v>62</v>
      </c>
      <c r="H30" s="50">
        <v>49</v>
      </c>
      <c r="I30" s="50">
        <v>54</v>
      </c>
      <c r="J30" s="97">
        <v>0.10300000000000001</v>
      </c>
      <c r="K30" s="97">
        <v>0.252</v>
      </c>
      <c r="L30" s="97">
        <v>0.81299999999999994</v>
      </c>
      <c r="M30" s="50">
        <v>20</v>
      </c>
      <c r="N30" s="50">
        <v>55</v>
      </c>
      <c r="O30" s="50">
        <v>102</v>
      </c>
      <c r="P30" s="50">
        <v>116</v>
      </c>
      <c r="Q30" s="50">
        <v>102</v>
      </c>
      <c r="R30" s="50">
        <v>51</v>
      </c>
      <c r="S30" s="50">
        <v>28</v>
      </c>
      <c r="T30" s="50">
        <v>62</v>
      </c>
      <c r="U30" s="89">
        <f t="shared" si="0"/>
        <v>3.7313432835820892E-2</v>
      </c>
      <c r="V30" s="89">
        <f t="shared" si="1"/>
        <v>0.10261194029850747</v>
      </c>
      <c r="W30" s="97">
        <f t="shared" si="2"/>
        <v>0.19029850746268656</v>
      </c>
      <c r="X30" s="97">
        <f t="shared" si="3"/>
        <v>0.21641791044776118</v>
      </c>
      <c r="Y30" s="97">
        <f t="shared" si="4"/>
        <v>0.33768656716417911</v>
      </c>
      <c r="Z30" s="50">
        <v>81</v>
      </c>
      <c r="AA30" s="50" t="s">
        <v>275</v>
      </c>
      <c r="AB30" s="50" t="s">
        <v>275</v>
      </c>
      <c r="AC30">
        <v>49</v>
      </c>
      <c r="AD30">
        <v>20</v>
      </c>
      <c r="AE30" s="89">
        <f t="shared" si="5"/>
        <v>0.11567164179104478</v>
      </c>
      <c r="AF30">
        <v>0</v>
      </c>
      <c r="AG30">
        <v>1</v>
      </c>
    </row>
    <row r="31" spans="1:33">
      <c r="A31">
        <v>44033</v>
      </c>
      <c r="B31" t="s">
        <v>98</v>
      </c>
      <c r="C31" s="29">
        <v>2013</v>
      </c>
      <c r="D31" s="50">
        <v>100</v>
      </c>
      <c r="E31" s="50">
        <v>37</v>
      </c>
      <c r="F31" s="50">
        <v>29</v>
      </c>
      <c r="G31" s="50">
        <v>34</v>
      </c>
      <c r="H31" s="50">
        <v>36</v>
      </c>
      <c r="I31" s="50">
        <v>38</v>
      </c>
      <c r="J31" s="97">
        <v>0.1</v>
      </c>
      <c r="K31" s="97">
        <v>0.2</v>
      </c>
      <c r="L31" s="97">
        <v>0.86</v>
      </c>
      <c r="M31" s="50">
        <v>15</v>
      </c>
      <c r="N31" s="50">
        <v>47</v>
      </c>
      <c r="O31" s="50">
        <v>61</v>
      </c>
      <c r="P31" s="50">
        <v>91</v>
      </c>
      <c r="Q31" s="50">
        <v>75</v>
      </c>
      <c r="R31" s="50">
        <v>42</v>
      </c>
      <c r="S31" s="50">
        <v>21</v>
      </c>
      <c r="T31" s="50">
        <v>53</v>
      </c>
      <c r="U31" s="89">
        <f t="shared" si="0"/>
        <v>3.7037037037037035E-2</v>
      </c>
      <c r="V31" s="89">
        <f t="shared" si="1"/>
        <v>0.11604938271604938</v>
      </c>
      <c r="W31" s="97">
        <f t="shared" si="2"/>
        <v>0.1506172839506173</v>
      </c>
      <c r="X31" s="97">
        <f t="shared" si="3"/>
        <v>0.22469135802469137</v>
      </c>
      <c r="Y31" s="97">
        <f t="shared" si="4"/>
        <v>0.34074074074074073</v>
      </c>
      <c r="Z31" s="50">
        <v>56</v>
      </c>
      <c r="AA31" s="50" t="s">
        <v>275</v>
      </c>
      <c r="AB31" s="50" t="s">
        <v>275</v>
      </c>
      <c r="AC31">
        <v>46</v>
      </c>
      <c r="AD31">
        <v>0</v>
      </c>
      <c r="AE31" s="89">
        <f t="shared" si="5"/>
        <v>0.1308641975308642</v>
      </c>
      <c r="AF31">
        <v>0</v>
      </c>
      <c r="AG31">
        <v>0</v>
      </c>
    </row>
    <row r="32" spans="1:33">
      <c r="A32">
        <v>44035</v>
      </c>
      <c r="B32" t="s">
        <v>99</v>
      </c>
      <c r="C32" s="29">
        <v>2013</v>
      </c>
      <c r="D32" s="50">
        <v>614</v>
      </c>
      <c r="E32" s="50">
        <v>186</v>
      </c>
      <c r="F32" s="50">
        <v>198</v>
      </c>
      <c r="G32" s="50">
        <v>230</v>
      </c>
      <c r="H32" s="50">
        <v>200</v>
      </c>
      <c r="I32" s="50">
        <v>203</v>
      </c>
      <c r="J32" s="97">
        <v>9.0999999999999998E-2</v>
      </c>
      <c r="K32" s="97">
        <v>0.17100000000000001</v>
      </c>
      <c r="L32" s="97">
        <v>0.77200000000000002</v>
      </c>
      <c r="M32" s="50">
        <v>242</v>
      </c>
      <c r="N32" s="50">
        <v>596</v>
      </c>
      <c r="O32" s="50">
        <v>436</v>
      </c>
      <c r="P32" s="50">
        <v>309</v>
      </c>
      <c r="Q32" s="50">
        <v>300</v>
      </c>
      <c r="R32" s="50">
        <v>239</v>
      </c>
      <c r="S32" s="50">
        <v>287</v>
      </c>
      <c r="T32" s="50">
        <v>380</v>
      </c>
      <c r="U32" s="89">
        <f t="shared" si="0"/>
        <v>8.6769451416278232E-2</v>
      </c>
      <c r="V32" s="89">
        <f t="shared" si="1"/>
        <v>0.21369666547149516</v>
      </c>
      <c r="W32" s="97">
        <f t="shared" si="2"/>
        <v>0.15632843313015418</v>
      </c>
      <c r="X32" s="97">
        <f t="shared" si="3"/>
        <v>0.11079239870921477</v>
      </c>
      <c r="Y32" s="97">
        <f t="shared" si="4"/>
        <v>0.2961634994621728</v>
      </c>
      <c r="Z32" s="50">
        <v>289</v>
      </c>
      <c r="AA32" s="50">
        <v>17</v>
      </c>
      <c r="AB32" s="50">
        <v>9</v>
      </c>
      <c r="AC32">
        <v>177</v>
      </c>
      <c r="AD32">
        <v>140</v>
      </c>
      <c r="AE32" s="89">
        <f t="shared" si="5"/>
        <v>0.13624955181068482</v>
      </c>
      <c r="AF32">
        <v>1</v>
      </c>
      <c r="AG32">
        <v>6</v>
      </c>
    </row>
    <row r="33" spans="1:33">
      <c r="A33">
        <v>44036</v>
      </c>
      <c r="B33" t="s">
        <v>24</v>
      </c>
      <c r="C33" s="29">
        <v>2013</v>
      </c>
      <c r="D33" s="50">
        <v>332</v>
      </c>
      <c r="E33" s="50">
        <v>111</v>
      </c>
      <c r="F33" s="50">
        <v>92</v>
      </c>
      <c r="G33" s="50">
        <v>129</v>
      </c>
      <c r="H33" s="50">
        <v>128</v>
      </c>
      <c r="I33" s="50">
        <v>102</v>
      </c>
      <c r="J33" s="97">
        <v>0.127</v>
      </c>
      <c r="K33" s="97">
        <v>8.1000000000000003E-2</v>
      </c>
      <c r="L33" s="97">
        <v>0.43099999999999999</v>
      </c>
      <c r="M33" s="50">
        <v>451</v>
      </c>
      <c r="N33" s="50">
        <v>1078</v>
      </c>
      <c r="O33" s="50">
        <v>398</v>
      </c>
      <c r="P33" s="50">
        <v>188</v>
      </c>
      <c r="Q33" s="50">
        <v>80</v>
      </c>
      <c r="R33" s="50">
        <v>27</v>
      </c>
      <c r="S33" s="50">
        <v>27</v>
      </c>
      <c r="T33" s="50">
        <v>143</v>
      </c>
      <c r="U33" s="89">
        <f t="shared" si="0"/>
        <v>0.18854515050167225</v>
      </c>
      <c r="V33" s="89">
        <f t="shared" si="1"/>
        <v>0.45066889632107021</v>
      </c>
      <c r="W33" s="97">
        <f t="shared" si="2"/>
        <v>0.16638795986622074</v>
      </c>
      <c r="X33" s="97">
        <f t="shared" si="3"/>
        <v>7.8595317725752512E-2</v>
      </c>
      <c r="Y33" s="97">
        <f t="shared" si="4"/>
        <v>5.6020066889632104E-2</v>
      </c>
      <c r="Z33" s="50">
        <v>80</v>
      </c>
      <c r="AA33" s="50" t="s">
        <v>275</v>
      </c>
      <c r="AB33" s="50" t="s">
        <v>275</v>
      </c>
      <c r="AC33">
        <v>95</v>
      </c>
      <c r="AD33">
        <v>45</v>
      </c>
      <c r="AE33" s="89">
        <f t="shared" si="5"/>
        <v>5.9782608695652176E-2</v>
      </c>
      <c r="AF33">
        <v>0</v>
      </c>
      <c r="AG33">
        <v>2</v>
      </c>
    </row>
    <row r="34" spans="1:33">
      <c r="A34">
        <v>44037</v>
      </c>
      <c r="B34" t="s">
        <v>199</v>
      </c>
      <c r="C34" s="29">
        <v>2013</v>
      </c>
      <c r="D34" s="50">
        <v>108</v>
      </c>
      <c r="E34" s="50">
        <v>31</v>
      </c>
      <c r="F34" s="50">
        <v>45</v>
      </c>
      <c r="G34" s="50">
        <v>32</v>
      </c>
      <c r="H34" s="50">
        <v>39</v>
      </c>
      <c r="I34" s="50">
        <v>42</v>
      </c>
      <c r="J34" s="97">
        <v>0.10199999999999999</v>
      </c>
      <c r="K34" s="97">
        <v>0.25900000000000001</v>
      </c>
      <c r="L34" s="97">
        <v>0.84299999999999997</v>
      </c>
      <c r="M34" s="50">
        <v>21</v>
      </c>
      <c r="N34" s="50">
        <v>47</v>
      </c>
      <c r="O34" s="50">
        <v>70</v>
      </c>
      <c r="P34" s="50">
        <v>72</v>
      </c>
      <c r="Q34" s="50">
        <v>67</v>
      </c>
      <c r="R34" s="50">
        <v>37</v>
      </c>
      <c r="S34" s="50">
        <v>23</v>
      </c>
      <c r="T34" s="50">
        <v>52</v>
      </c>
      <c r="U34" s="89">
        <f t="shared" si="0"/>
        <v>5.3984575835475578E-2</v>
      </c>
      <c r="V34" s="89">
        <f t="shared" si="1"/>
        <v>0.12082262210796915</v>
      </c>
      <c r="W34" s="97">
        <f t="shared" si="2"/>
        <v>0.17994858611825193</v>
      </c>
      <c r="X34" s="97">
        <f t="shared" si="3"/>
        <v>0.18508997429305912</v>
      </c>
      <c r="Y34" s="97">
        <f t="shared" si="4"/>
        <v>0.32647814910025708</v>
      </c>
      <c r="Z34" s="50">
        <v>77</v>
      </c>
      <c r="AA34" s="50" t="s">
        <v>275</v>
      </c>
      <c r="AB34" s="50" t="s">
        <v>275</v>
      </c>
      <c r="AC34">
        <v>29</v>
      </c>
      <c r="AD34">
        <v>0</v>
      </c>
      <c r="AE34" s="89">
        <f t="shared" si="5"/>
        <v>0.13367609254498714</v>
      </c>
      <c r="AF34">
        <v>1</v>
      </c>
      <c r="AG34">
        <v>0</v>
      </c>
    </row>
    <row r="35" spans="1:33">
      <c r="A35">
        <v>44038</v>
      </c>
      <c r="B35" t="s">
        <v>25</v>
      </c>
      <c r="C35" s="29">
        <v>2013</v>
      </c>
      <c r="D35" s="50">
        <v>115</v>
      </c>
      <c r="E35" s="50">
        <v>34</v>
      </c>
      <c r="F35" s="50">
        <v>40</v>
      </c>
      <c r="G35" s="50">
        <v>41</v>
      </c>
      <c r="H35" s="50">
        <v>28</v>
      </c>
      <c r="I35" s="50">
        <v>50</v>
      </c>
      <c r="J35" s="97">
        <v>0.14800000000000002</v>
      </c>
      <c r="K35" s="97">
        <v>0.20899999999999999</v>
      </c>
      <c r="L35" s="97">
        <v>0.80900000000000005</v>
      </c>
      <c r="M35" s="50">
        <v>23</v>
      </c>
      <c r="N35" s="50">
        <v>101</v>
      </c>
      <c r="O35" s="50">
        <v>104</v>
      </c>
      <c r="P35" s="50">
        <v>95</v>
      </c>
      <c r="Q35" s="50">
        <v>51</v>
      </c>
      <c r="R35" s="50">
        <v>12</v>
      </c>
      <c r="S35" s="50">
        <v>12</v>
      </c>
      <c r="T35" s="50">
        <v>24</v>
      </c>
      <c r="U35" s="89">
        <f t="shared" si="0"/>
        <v>5.4502369668246446E-2</v>
      </c>
      <c r="V35" s="89">
        <f t="shared" si="1"/>
        <v>0.23933649289099526</v>
      </c>
      <c r="W35" s="97">
        <f t="shared" si="2"/>
        <v>0.24644549763033174</v>
      </c>
      <c r="X35" s="97">
        <f t="shared" si="3"/>
        <v>0.22511848341232227</v>
      </c>
      <c r="Y35" s="97">
        <f t="shared" si="4"/>
        <v>0.17772511848341233</v>
      </c>
      <c r="Z35" s="50">
        <v>66</v>
      </c>
      <c r="AA35" s="50" t="s">
        <v>275</v>
      </c>
      <c r="AB35" s="50" t="s">
        <v>275</v>
      </c>
      <c r="AC35">
        <v>37</v>
      </c>
      <c r="AD35">
        <v>0</v>
      </c>
      <c r="AE35" s="89">
        <f t="shared" si="5"/>
        <v>5.6872037914691941E-2</v>
      </c>
      <c r="AF35">
        <v>0</v>
      </c>
      <c r="AG35">
        <v>0</v>
      </c>
    </row>
    <row r="36" spans="1:33">
      <c r="A36">
        <v>44039</v>
      </c>
      <c r="B36" t="s">
        <v>184</v>
      </c>
      <c r="C36" s="29">
        <v>2013</v>
      </c>
      <c r="D36" s="50">
        <v>49</v>
      </c>
      <c r="E36" s="50">
        <v>13</v>
      </c>
      <c r="F36" s="50">
        <v>19</v>
      </c>
      <c r="G36" s="50">
        <v>17</v>
      </c>
      <c r="H36" s="50">
        <v>14</v>
      </c>
      <c r="I36" s="50">
        <v>20</v>
      </c>
      <c r="J36" s="97">
        <v>0.22399999999999998</v>
      </c>
      <c r="K36" s="97">
        <v>0.22399999999999998</v>
      </c>
      <c r="L36" s="97">
        <v>0.69400000000000006</v>
      </c>
      <c r="M36" s="50">
        <v>7</v>
      </c>
      <c r="N36" s="50">
        <v>15</v>
      </c>
      <c r="O36" s="50">
        <v>39</v>
      </c>
      <c r="P36" s="50">
        <v>28</v>
      </c>
      <c r="Q36" s="50">
        <v>27</v>
      </c>
      <c r="R36" s="50">
        <v>10</v>
      </c>
      <c r="S36" s="50">
        <v>4</v>
      </c>
      <c r="T36" s="50">
        <v>16</v>
      </c>
      <c r="U36" s="89">
        <f t="shared" si="0"/>
        <v>4.7945205479452052E-2</v>
      </c>
      <c r="V36" s="89">
        <f t="shared" si="1"/>
        <v>0.10273972602739725</v>
      </c>
      <c r="W36" s="97">
        <f t="shared" si="2"/>
        <v>0.26712328767123289</v>
      </c>
      <c r="X36" s="97">
        <f t="shared" si="3"/>
        <v>0.19178082191780821</v>
      </c>
      <c r="Y36" s="97">
        <f t="shared" si="4"/>
        <v>0.28082191780821919</v>
      </c>
      <c r="Z36" s="50">
        <v>25</v>
      </c>
      <c r="AA36" s="50" t="s">
        <v>275</v>
      </c>
      <c r="AB36" s="50" t="s">
        <v>275</v>
      </c>
      <c r="AC36">
        <v>17</v>
      </c>
      <c r="AD36">
        <v>0</v>
      </c>
      <c r="AE36" s="89">
        <f t="shared" si="5"/>
        <v>0.1095890410958904</v>
      </c>
      <c r="AF36">
        <v>0</v>
      </c>
      <c r="AG36">
        <v>0</v>
      </c>
    </row>
    <row r="37" spans="1:33">
      <c r="A37">
        <v>44041</v>
      </c>
      <c r="B37" t="s">
        <v>200</v>
      </c>
      <c r="C37" s="29">
        <v>2013</v>
      </c>
      <c r="D37" s="50">
        <v>234</v>
      </c>
      <c r="E37" s="50">
        <v>81</v>
      </c>
      <c r="F37" s="50">
        <v>80</v>
      </c>
      <c r="G37" s="50">
        <v>73</v>
      </c>
      <c r="H37" s="50">
        <v>75</v>
      </c>
      <c r="I37" s="50">
        <v>80</v>
      </c>
      <c r="J37" s="97">
        <v>0.107</v>
      </c>
      <c r="K37" s="97">
        <v>0.17100000000000001</v>
      </c>
      <c r="L37" s="97">
        <v>0.79900000000000004</v>
      </c>
      <c r="M37" s="50">
        <v>52</v>
      </c>
      <c r="N37" s="50">
        <v>134</v>
      </c>
      <c r="O37" s="50">
        <v>149</v>
      </c>
      <c r="P37" s="50">
        <v>136</v>
      </c>
      <c r="Q37" s="50">
        <v>115</v>
      </c>
      <c r="R37" s="50">
        <v>51</v>
      </c>
      <c r="S37" s="50">
        <v>34</v>
      </c>
      <c r="T37" s="50">
        <v>125</v>
      </c>
      <c r="U37" s="89">
        <f t="shared" si="0"/>
        <v>6.5326633165829151E-2</v>
      </c>
      <c r="V37" s="89">
        <f t="shared" si="1"/>
        <v>0.16834170854271358</v>
      </c>
      <c r="W37" s="97">
        <f t="shared" si="2"/>
        <v>0.18718592964824121</v>
      </c>
      <c r="X37" s="97">
        <f t="shared" si="3"/>
        <v>0.17085427135678391</v>
      </c>
      <c r="Y37" s="97">
        <f t="shared" si="4"/>
        <v>0.25125628140703515</v>
      </c>
      <c r="Z37" s="50">
        <v>153</v>
      </c>
      <c r="AA37" s="50" t="s">
        <v>275</v>
      </c>
      <c r="AB37" s="50" t="s">
        <v>275</v>
      </c>
      <c r="AC37">
        <v>72</v>
      </c>
      <c r="AD37">
        <v>16</v>
      </c>
      <c r="AE37" s="89">
        <f t="shared" si="5"/>
        <v>0.157035175879397</v>
      </c>
      <c r="AF37">
        <v>1</v>
      </c>
      <c r="AG37">
        <v>1</v>
      </c>
    </row>
    <row r="38" spans="1:33">
      <c r="A38">
        <v>44043</v>
      </c>
      <c r="B38" t="s">
        <v>85</v>
      </c>
      <c r="C38" s="29">
        <v>2013</v>
      </c>
      <c r="D38" s="50">
        <v>201</v>
      </c>
      <c r="E38" s="50">
        <v>68</v>
      </c>
      <c r="F38" s="50">
        <v>66</v>
      </c>
      <c r="G38" s="50">
        <v>67</v>
      </c>
      <c r="H38" s="50">
        <v>71</v>
      </c>
      <c r="I38" s="50">
        <v>70</v>
      </c>
      <c r="J38" s="97">
        <v>0.14400000000000002</v>
      </c>
      <c r="K38" s="97">
        <v>0.184</v>
      </c>
      <c r="L38" s="97">
        <v>0.74099999999999999</v>
      </c>
      <c r="M38" s="50">
        <v>121</v>
      </c>
      <c r="N38" s="50">
        <v>308</v>
      </c>
      <c r="O38" s="50">
        <v>181</v>
      </c>
      <c r="P38" s="50">
        <v>143</v>
      </c>
      <c r="Q38" s="50">
        <v>106</v>
      </c>
      <c r="R38" s="50">
        <v>57</v>
      </c>
      <c r="S38" s="50">
        <v>60</v>
      </c>
      <c r="T38" s="50">
        <v>88</v>
      </c>
      <c r="U38" s="89">
        <f t="shared" si="0"/>
        <v>0.1137218045112782</v>
      </c>
      <c r="V38" s="89">
        <f t="shared" si="1"/>
        <v>0.28947368421052633</v>
      </c>
      <c r="W38" s="97">
        <f t="shared" si="2"/>
        <v>0.17011278195488722</v>
      </c>
      <c r="X38" s="97">
        <f t="shared" si="3"/>
        <v>0.13439849624060152</v>
      </c>
      <c r="Y38" s="97">
        <f t="shared" si="4"/>
        <v>0.20958646616541354</v>
      </c>
      <c r="Z38" s="50">
        <v>103</v>
      </c>
      <c r="AA38" s="50">
        <v>9</v>
      </c>
      <c r="AB38" s="50" t="s">
        <v>275</v>
      </c>
      <c r="AC38">
        <v>74</v>
      </c>
      <c r="AD38">
        <v>55</v>
      </c>
      <c r="AE38" s="89">
        <f t="shared" si="5"/>
        <v>8.2706766917293228E-2</v>
      </c>
      <c r="AF38">
        <v>0</v>
      </c>
      <c r="AG38">
        <v>2</v>
      </c>
    </row>
    <row r="39" spans="1:33">
      <c r="A39">
        <v>44044</v>
      </c>
      <c r="B39" t="s">
        <v>26</v>
      </c>
      <c r="C39" s="29">
        <v>2013</v>
      </c>
      <c r="D39" s="50">
        <v>51</v>
      </c>
      <c r="E39" s="50">
        <v>18</v>
      </c>
      <c r="F39" s="50">
        <v>15</v>
      </c>
      <c r="G39" s="50">
        <v>18</v>
      </c>
      <c r="H39" s="50">
        <v>13</v>
      </c>
      <c r="I39" s="50">
        <v>20</v>
      </c>
      <c r="J39" s="97">
        <v>0.19600000000000001</v>
      </c>
      <c r="K39" s="97">
        <v>0.11800000000000001</v>
      </c>
      <c r="L39" s="97">
        <v>0.56899999999999995</v>
      </c>
      <c r="M39" s="50">
        <v>20</v>
      </c>
      <c r="N39" s="50">
        <v>55</v>
      </c>
      <c r="O39" s="50">
        <v>46</v>
      </c>
      <c r="P39" s="50">
        <v>24</v>
      </c>
      <c r="Q39" s="50">
        <v>8</v>
      </c>
      <c r="R39" s="50">
        <v>4</v>
      </c>
      <c r="S39" s="50">
        <v>1</v>
      </c>
      <c r="T39" s="50">
        <v>9</v>
      </c>
      <c r="U39" s="89">
        <f t="shared" si="0"/>
        <v>0.11976047904191617</v>
      </c>
      <c r="V39" s="89">
        <f t="shared" si="1"/>
        <v>0.32934131736526945</v>
      </c>
      <c r="W39" s="97">
        <f t="shared" si="2"/>
        <v>0.27544910179640719</v>
      </c>
      <c r="X39" s="97">
        <f t="shared" si="3"/>
        <v>0.1437125748502994</v>
      </c>
      <c r="Y39" s="97">
        <f t="shared" si="4"/>
        <v>7.7844311377245512E-2</v>
      </c>
      <c r="Z39" s="50">
        <v>20</v>
      </c>
      <c r="AA39" s="50" t="s">
        <v>275</v>
      </c>
      <c r="AB39" s="50" t="s">
        <v>275</v>
      </c>
      <c r="AC39">
        <v>18</v>
      </c>
      <c r="AD39">
        <v>0</v>
      </c>
      <c r="AE39" s="89">
        <f t="shared" si="5"/>
        <v>5.3892215568862277E-2</v>
      </c>
      <c r="AF39">
        <v>0</v>
      </c>
      <c r="AG39">
        <v>0</v>
      </c>
    </row>
    <row r="40" spans="1:33">
      <c r="A40">
        <v>44045</v>
      </c>
      <c r="B40" t="s">
        <v>86</v>
      </c>
      <c r="C40" s="29">
        <v>2013</v>
      </c>
      <c r="D40" s="50">
        <v>174</v>
      </c>
      <c r="E40" s="50">
        <v>63</v>
      </c>
      <c r="F40" s="50">
        <v>56</v>
      </c>
      <c r="G40" s="50">
        <v>55</v>
      </c>
      <c r="H40" s="50">
        <v>55</v>
      </c>
      <c r="I40" s="50">
        <v>57</v>
      </c>
      <c r="J40" s="97">
        <v>0.126</v>
      </c>
      <c r="K40" s="97">
        <v>0.19500000000000001</v>
      </c>
      <c r="L40" s="97">
        <v>0.79900000000000004</v>
      </c>
      <c r="M40" s="50">
        <v>23</v>
      </c>
      <c r="N40" s="50">
        <v>88</v>
      </c>
      <c r="O40" s="50">
        <v>121</v>
      </c>
      <c r="P40" s="50">
        <v>105</v>
      </c>
      <c r="Q40" s="50">
        <v>90</v>
      </c>
      <c r="R40" s="50">
        <v>38</v>
      </c>
      <c r="S40" s="50">
        <v>18</v>
      </c>
      <c r="T40" s="50">
        <v>58</v>
      </c>
      <c r="U40" s="89">
        <f t="shared" si="0"/>
        <v>4.2513863216266171E-2</v>
      </c>
      <c r="V40" s="89">
        <f t="shared" si="1"/>
        <v>0.16266173752310537</v>
      </c>
      <c r="W40" s="97">
        <f t="shared" si="2"/>
        <v>0.22365988909426987</v>
      </c>
      <c r="X40" s="97">
        <f t="shared" si="3"/>
        <v>0.19408502772643252</v>
      </c>
      <c r="Y40" s="97">
        <f t="shared" si="4"/>
        <v>0.26987060998151569</v>
      </c>
      <c r="Z40" s="50">
        <v>98</v>
      </c>
      <c r="AA40" s="50" t="s">
        <v>275</v>
      </c>
      <c r="AB40" s="50" t="s">
        <v>275</v>
      </c>
      <c r="AC40">
        <v>61</v>
      </c>
      <c r="AD40">
        <v>0</v>
      </c>
      <c r="AE40" s="89">
        <f t="shared" si="5"/>
        <v>0.10720887245841035</v>
      </c>
      <c r="AF40">
        <v>1</v>
      </c>
      <c r="AG40">
        <v>0</v>
      </c>
    </row>
    <row r="41" spans="1:33">
      <c r="A41">
        <v>44046</v>
      </c>
      <c r="B41" t="s">
        <v>27</v>
      </c>
      <c r="C41" s="29">
        <v>2013</v>
      </c>
      <c r="D41" s="50">
        <v>100</v>
      </c>
      <c r="E41" s="50">
        <v>44</v>
      </c>
      <c r="F41" s="50">
        <v>18</v>
      </c>
      <c r="G41" s="50">
        <v>38</v>
      </c>
      <c r="H41" s="50">
        <v>43</v>
      </c>
      <c r="I41" s="50">
        <v>41</v>
      </c>
      <c r="J41" s="97">
        <v>0.14000000000000001</v>
      </c>
      <c r="K41" s="97">
        <v>0.23</v>
      </c>
      <c r="L41" s="97">
        <v>0.75</v>
      </c>
      <c r="M41" s="50">
        <v>19</v>
      </c>
      <c r="N41" s="50">
        <v>50</v>
      </c>
      <c r="O41" s="50">
        <v>99</v>
      </c>
      <c r="P41" s="50">
        <v>97</v>
      </c>
      <c r="Q41" s="50">
        <v>52</v>
      </c>
      <c r="R41" s="50">
        <v>27</v>
      </c>
      <c r="S41" s="50">
        <v>8</v>
      </c>
      <c r="T41" s="50">
        <v>60</v>
      </c>
      <c r="U41" s="89">
        <f t="shared" si="0"/>
        <v>4.6116504854368932E-2</v>
      </c>
      <c r="V41" s="89">
        <f t="shared" si="1"/>
        <v>0.12135922330097088</v>
      </c>
      <c r="W41" s="97">
        <f t="shared" si="2"/>
        <v>0.24029126213592233</v>
      </c>
      <c r="X41" s="97">
        <f t="shared" si="3"/>
        <v>0.2354368932038835</v>
      </c>
      <c r="Y41" s="97">
        <f t="shared" si="4"/>
        <v>0.21116504854368931</v>
      </c>
      <c r="Z41" s="50">
        <v>49</v>
      </c>
      <c r="AA41" s="50" t="s">
        <v>275</v>
      </c>
      <c r="AB41" s="50" t="s">
        <v>275</v>
      </c>
      <c r="AC41">
        <v>38</v>
      </c>
      <c r="AD41">
        <v>30</v>
      </c>
      <c r="AE41" s="89">
        <f t="shared" si="5"/>
        <v>0.14563106796116504</v>
      </c>
      <c r="AF41">
        <v>0</v>
      </c>
      <c r="AG41">
        <v>1</v>
      </c>
    </row>
    <row r="42" spans="1:33">
      <c r="A42">
        <v>44047</v>
      </c>
      <c r="B42" t="s">
        <v>201</v>
      </c>
      <c r="C42" s="29">
        <v>2013</v>
      </c>
      <c r="D42" s="50">
        <v>773</v>
      </c>
      <c r="E42" s="50">
        <v>225</v>
      </c>
      <c r="F42" s="50">
        <v>281</v>
      </c>
      <c r="G42" s="50">
        <v>267</v>
      </c>
      <c r="H42" s="50">
        <v>237</v>
      </c>
      <c r="I42" s="50">
        <v>253</v>
      </c>
      <c r="J42" s="97">
        <v>9.6999999999999989E-2</v>
      </c>
      <c r="K42" s="97">
        <v>0.21199999999999999</v>
      </c>
      <c r="L42" s="97">
        <v>0.7659999999999999</v>
      </c>
      <c r="M42" s="50">
        <v>255</v>
      </c>
      <c r="N42" s="50">
        <v>762</v>
      </c>
      <c r="O42" s="50">
        <v>681</v>
      </c>
      <c r="P42" s="50">
        <v>503</v>
      </c>
      <c r="Q42" s="50">
        <v>376</v>
      </c>
      <c r="R42" s="50">
        <v>212</v>
      </c>
      <c r="S42" s="50">
        <v>133</v>
      </c>
      <c r="T42" s="50">
        <v>354</v>
      </c>
      <c r="U42" s="89">
        <f t="shared" si="0"/>
        <v>7.783882783882784E-2</v>
      </c>
      <c r="V42" s="89">
        <f t="shared" si="1"/>
        <v>0.23260073260073261</v>
      </c>
      <c r="W42" s="97">
        <f t="shared" si="2"/>
        <v>0.20787545787545789</v>
      </c>
      <c r="X42" s="97">
        <f t="shared" si="3"/>
        <v>0.15354090354090355</v>
      </c>
      <c r="Y42" s="97">
        <f t="shared" si="4"/>
        <v>0.22008547008547008</v>
      </c>
      <c r="Z42" s="50">
        <v>392</v>
      </c>
      <c r="AA42" s="50" t="s">
        <v>275</v>
      </c>
      <c r="AB42" s="50" t="s">
        <v>275</v>
      </c>
      <c r="AC42">
        <v>226</v>
      </c>
      <c r="AD42">
        <v>99</v>
      </c>
      <c r="AE42" s="89">
        <f t="shared" si="5"/>
        <v>0.10805860805860806</v>
      </c>
      <c r="AF42">
        <v>1</v>
      </c>
      <c r="AG42">
        <v>4</v>
      </c>
    </row>
    <row r="43" spans="1:33">
      <c r="A43">
        <v>44048</v>
      </c>
      <c r="B43" t="s">
        <v>202</v>
      </c>
      <c r="C43" s="29">
        <v>2013</v>
      </c>
      <c r="D43" s="50">
        <v>121</v>
      </c>
      <c r="E43" s="50">
        <v>44</v>
      </c>
      <c r="F43" s="50">
        <v>35</v>
      </c>
      <c r="G43" s="50">
        <v>42</v>
      </c>
      <c r="H43" s="50">
        <v>34</v>
      </c>
      <c r="I43" s="50">
        <v>49</v>
      </c>
      <c r="J43" s="97">
        <v>0.124</v>
      </c>
      <c r="K43" s="97">
        <v>0.16500000000000001</v>
      </c>
      <c r="L43" s="97">
        <v>0.81799999999999995</v>
      </c>
      <c r="M43" s="50">
        <v>22</v>
      </c>
      <c r="N43" s="50">
        <v>56</v>
      </c>
      <c r="O43" s="50">
        <v>84</v>
      </c>
      <c r="P43" s="50">
        <v>96</v>
      </c>
      <c r="Q43" s="50">
        <v>68</v>
      </c>
      <c r="R43" s="50">
        <v>15</v>
      </c>
      <c r="S43" s="50">
        <v>13</v>
      </c>
      <c r="T43" s="50">
        <v>30</v>
      </c>
      <c r="U43" s="89">
        <f t="shared" si="0"/>
        <v>5.7291666666666664E-2</v>
      </c>
      <c r="V43" s="89">
        <f t="shared" si="1"/>
        <v>0.14583333333333334</v>
      </c>
      <c r="W43" s="97">
        <f t="shared" si="2"/>
        <v>0.21875</v>
      </c>
      <c r="X43" s="97">
        <f t="shared" si="3"/>
        <v>0.25</v>
      </c>
      <c r="Y43" s="97">
        <f t="shared" si="4"/>
        <v>0.25</v>
      </c>
      <c r="Z43" s="50">
        <v>84</v>
      </c>
      <c r="AA43" s="50" t="s">
        <v>275</v>
      </c>
      <c r="AB43" s="50" t="s">
        <v>275</v>
      </c>
      <c r="AC43">
        <v>47</v>
      </c>
      <c r="AD43">
        <v>0</v>
      </c>
      <c r="AE43" s="89">
        <f t="shared" si="5"/>
        <v>7.8125E-2</v>
      </c>
      <c r="AF43">
        <v>0</v>
      </c>
      <c r="AG43">
        <v>0</v>
      </c>
    </row>
    <row r="44" spans="1:33">
      <c r="A44">
        <v>44049</v>
      </c>
      <c r="B44" t="s">
        <v>109</v>
      </c>
      <c r="C44" s="29">
        <v>2013</v>
      </c>
      <c r="D44" s="50">
        <v>54</v>
      </c>
      <c r="E44" s="50">
        <v>14</v>
      </c>
      <c r="F44" s="50">
        <v>21</v>
      </c>
      <c r="G44" s="50">
        <v>19</v>
      </c>
      <c r="H44" s="50">
        <v>25</v>
      </c>
      <c r="I44" s="50">
        <v>17</v>
      </c>
      <c r="J44" s="97">
        <v>0.111</v>
      </c>
      <c r="K44" s="97">
        <v>0.13</v>
      </c>
      <c r="L44" s="97">
        <v>0.77800000000000002</v>
      </c>
      <c r="M44" s="50">
        <v>86</v>
      </c>
      <c r="N44" s="50">
        <v>295</v>
      </c>
      <c r="O44" s="50">
        <v>86</v>
      </c>
      <c r="P44" s="50">
        <v>54</v>
      </c>
      <c r="Q44" s="50">
        <v>21</v>
      </c>
      <c r="R44" s="50">
        <v>9</v>
      </c>
      <c r="S44" s="50">
        <v>7</v>
      </c>
      <c r="T44" s="50">
        <v>36</v>
      </c>
      <c r="U44" s="89">
        <f t="shared" si="0"/>
        <v>0.14478114478114479</v>
      </c>
      <c r="V44" s="89">
        <f t="shared" si="1"/>
        <v>0.49663299663299665</v>
      </c>
      <c r="W44" s="97">
        <f t="shared" si="2"/>
        <v>0.14478114478114479</v>
      </c>
      <c r="X44" s="97">
        <f t="shared" si="3"/>
        <v>9.0909090909090912E-2</v>
      </c>
      <c r="Y44" s="97">
        <f t="shared" si="4"/>
        <v>6.2289562289562291E-2</v>
      </c>
      <c r="Z44" s="50">
        <v>28</v>
      </c>
      <c r="AA44" s="50" t="s">
        <v>275</v>
      </c>
      <c r="AB44" s="50" t="s">
        <v>275</v>
      </c>
      <c r="AC44">
        <v>15</v>
      </c>
      <c r="AD44">
        <v>0</v>
      </c>
      <c r="AE44" s="89">
        <f t="shared" si="5"/>
        <v>6.0606060606060608E-2</v>
      </c>
      <c r="AF44">
        <v>0</v>
      </c>
      <c r="AG44">
        <v>0</v>
      </c>
    </row>
    <row r="45" spans="1:33">
      <c r="A45">
        <v>44050</v>
      </c>
      <c r="B45" t="s">
        <v>28</v>
      </c>
      <c r="C45" s="29">
        <v>2013</v>
      </c>
      <c r="D45" s="50">
        <v>115</v>
      </c>
      <c r="E45" s="50">
        <v>40</v>
      </c>
      <c r="F45" s="50">
        <v>29</v>
      </c>
      <c r="G45" s="50">
        <v>46</v>
      </c>
      <c r="H45" s="50">
        <v>39</v>
      </c>
      <c r="I45" s="50">
        <v>43</v>
      </c>
      <c r="J45" s="97">
        <v>0.157</v>
      </c>
      <c r="K45" s="97">
        <v>0.183</v>
      </c>
      <c r="L45" s="97">
        <v>0.78299999999999992</v>
      </c>
      <c r="M45" s="50">
        <v>22</v>
      </c>
      <c r="N45" s="50">
        <v>45</v>
      </c>
      <c r="O45" s="50">
        <v>101</v>
      </c>
      <c r="P45" s="50">
        <v>110</v>
      </c>
      <c r="Q45" s="50">
        <v>68</v>
      </c>
      <c r="R45" s="50">
        <v>18</v>
      </c>
      <c r="S45" s="50">
        <v>4</v>
      </c>
      <c r="T45" s="50">
        <v>41</v>
      </c>
      <c r="U45" s="89">
        <f t="shared" si="0"/>
        <v>5.3789731051344741E-2</v>
      </c>
      <c r="V45" s="89">
        <f t="shared" si="1"/>
        <v>0.1100244498777506</v>
      </c>
      <c r="W45" s="97">
        <f t="shared" si="2"/>
        <v>0.24694376528117359</v>
      </c>
      <c r="X45" s="97">
        <f t="shared" si="3"/>
        <v>0.26894865525672373</v>
      </c>
      <c r="Y45" s="97">
        <f t="shared" si="4"/>
        <v>0.22004889975550121</v>
      </c>
      <c r="Z45" s="50">
        <v>61</v>
      </c>
      <c r="AA45" s="50" t="s">
        <v>275</v>
      </c>
      <c r="AB45" s="50" t="s">
        <v>275</v>
      </c>
      <c r="AC45">
        <v>41</v>
      </c>
      <c r="AD45">
        <v>0</v>
      </c>
      <c r="AE45" s="89">
        <f t="shared" si="5"/>
        <v>0.10024449877750612</v>
      </c>
      <c r="AF45">
        <v>0</v>
      </c>
      <c r="AG45">
        <v>0</v>
      </c>
    </row>
    <row r="46" spans="1:33">
      <c r="A46">
        <v>44051</v>
      </c>
      <c r="B46" t="s">
        <v>29</v>
      </c>
      <c r="C46" s="29">
        <v>2013</v>
      </c>
      <c r="D46" s="50">
        <v>139</v>
      </c>
      <c r="E46" s="50">
        <v>45</v>
      </c>
      <c r="F46" s="50">
        <v>53</v>
      </c>
      <c r="G46" s="50">
        <v>41</v>
      </c>
      <c r="H46" s="50">
        <v>55</v>
      </c>
      <c r="I46" s="50">
        <v>50</v>
      </c>
      <c r="J46" s="97">
        <v>0.158</v>
      </c>
      <c r="K46" s="97">
        <v>0.14400000000000002</v>
      </c>
      <c r="L46" s="97">
        <v>0.69799999999999995</v>
      </c>
      <c r="M46" s="50">
        <v>66</v>
      </c>
      <c r="N46" s="50">
        <v>139</v>
      </c>
      <c r="O46" s="50">
        <v>129</v>
      </c>
      <c r="P46" s="50">
        <v>108</v>
      </c>
      <c r="Q46" s="50">
        <v>56</v>
      </c>
      <c r="R46" s="50">
        <v>20</v>
      </c>
      <c r="S46" s="50">
        <v>12</v>
      </c>
      <c r="T46" s="50">
        <v>25</v>
      </c>
      <c r="U46" s="89">
        <f t="shared" si="0"/>
        <v>0.11891891891891893</v>
      </c>
      <c r="V46" s="89">
        <f t="shared" si="1"/>
        <v>0.25045045045045045</v>
      </c>
      <c r="W46" s="97">
        <f t="shared" si="2"/>
        <v>0.23243243243243245</v>
      </c>
      <c r="X46" s="97">
        <f t="shared" si="3"/>
        <v>0.19459459459459461</v>
      </c>
      <c r="Y46" s="97">
        <f t="shared" si="4"/>
        <v>0.15855855855855855</v>
      </c>
      <c r="Z46" s="50">
        <v>66</v>
      </c>
      <c r="AA46" s="50" t="s">
        <v>275</v>
      </c>
      <c r="AB46" s="50" t="s">
        <v>275</v>
      </c>
      <c r="AC46">
        <v>52</v>
      </c>
      <c r="AD46">
        <v>30</v>
      </c>
      <c r="AE46" s="89">
        <f t="shared" si="5"/>
        <v>4.5045045045045043E-2</v>
      </c>
      <c r="AF46">
        <v>0</v>
      </c>
      <c r="AG46">
        <v>1</v>
      </c>
    </row>
    <row r="47" spans="1:33">
      <c r="A47">
        <v>44052</v>
      </c>
      <c r="B47" t="s">
        <v>87</v>
      </c>
      <c r="C47" s="29">
        <v>2013</v>
      </c>
      <c r="D47" s="50">
        <v>320</v>
      </c>
      <c r="E47" s="50">
        <v>100</v>
      </c>
      <c r="F47" s="50">
        <v>110</v>
      </c>
      <c r="G47" s="50">
        <v>110</v>
      </c>
      <c r="H47" s="50">
        <v>91</v>
      </c>
      <c r="I47" s="50">
        <v>98</v>
      </c>
      <c r="J47" s="97">
        <v>0.159</v>
      </c>
      <c r="K47" s="97">
        <v>0.11599999999999999</v>
      </c>
      <c r="L47" s="97">
        <v>0.69099999999999995</v>
      </c>
      <c r="M47" s="50">
        <v>117</v>
      </c>
      <c r="N47" s="50">
        <v>336</v>
      </c>
      <c r="O47" s="50">
        <v>307</v>
      </c>
      <c r="P47" s="50">
        <v>211</v>
      </c>
      <c r="Q47" s="50">
        <v>120</v>
      </c>
      <c r="R47" s="50">
        <v>42</v>
      </c>
      <c r="S47" s="50">
        <v>16</v>
      </c>
      <c r="T47" s="50">
        <v>107</v>
      </c>
      <c r="U47" s="89">
        <f t="shared" si="0"/>
        <v>9.315286624203821E-2</v>
      </c>
      <c r="V47" s="89">
        <f t="shared" si="1"/>
        <v>0.26751592356687898</v>
      </c>
      <c r="W47" s="97">
        <f t="shared" si="2"/>
        <v>0.24442675159235669</v>
      </c>
      <c r="X47" s="97">
        <f t="shared" si="3"/>
        <v>0.1679936305732484</v>
      </c>
      <c r="Y47" s="97">
        <f t="shared" si="4"/>
        <v>0.14171974522292993</v>
      </c>
      <c r="Z47" s="50">
        <v>138</v>
      </c>
      <c r="AA47" s="50" t="s">
        <v>275</v>
      </c>
      <c r="AB47" s="50" t="s">
        <v>275</v>
      </c>
      <c r="AC47">
        <v>75</v>
      </c>
      <c r="AD47">
        <v>29</v>
      </c>
      <c r="AE47" s="89">
        <f t="shared" si="5"/>
        <v>8.5191082802547766E-2</v>
      </c>
      <c r="AF47">
        <v>0</v>
      </c>
      <c r="AG47">
        <v>2</v>
      </c>
    </row>
    <row r="48" spans="1:33">
      <c r="A48">
        <v>44053</v>
      </c>
      <c r="B48" t="s">
        <v>30</v>
      </c>
      <c r="C48" s="29">
        <v>2013</v>
      </c>
      <c r="D48" s="50">
        <v>102</v>
      </c>
      <c r="E48" s="50">
        <v>32</v>
      </c>
      <c r="F48" s="50">
        <v>32</v>
      </c>
      <c r="G48" s="50">
        <v>38</v>
      </c>
      <c r="H48" s="50">
        <v>33</v>
      </c>
      <c r="I48" s="50">
        <v>45</v>
      </c>
      <c r="J48" s="97">
        <v>0.19600000000000001</v>
      </c>
      <c r="K48" s="97">
        <v>0.20600000000000002</v>
      </c>
      <c r="L48" s="97">
        <v>0.70599999999999996</v>
      </c>
      <c r="M48" s="50">
        <v>10</v>
      </c>
      <c r="N48" s="50">
        <v>58</v>
      </c>
      <c r="O48" s="50">
        <v>88</v>
      </c>
      <c r="P48" s="50">
        <v>87</v>
      </c>
      <c r="Q48" s="50">
        <v>45</v>
      </c>
      <c r="R48" s="50">
        <v>16</v>
      </c>
      <c r="S48" s="50">
        <v>4</v>
      </c>
      <c r="T48" s="50">
        <v>21</v>
      </c>
      <c r="U48" s="89">
        <f t="shared" si="0"/>
        <v>3.0395136778115502E-2</v>
      </c>
      <c r="V48" s="89">
        <f t="shared" si="1"/>
        <v>0.17629179331306991</v>
      </c>
      <c r="W48" s="97">
        <f t="shared" si="2"/>
        <v>0.26747720364741639</v>
      </c>
      <c r="X48" s="97">
        <f t="shared" si="3"/>
        <v>0.26443768996960487</v>
      </c>
      <c r="Y48" s="97">
        <f t="shared" si="4"/>
        <v>0.19756838905775076</v>
      </c>
      <c r="Z48" s="50">
        <v>49</v>
      </c>
      <c r="AA48" s="50" t="s">
        <v>275</v>
      </c>
      <c r="AB48" s="50" t="s">
        <v>275</v>
      </c>
      <c r="AC48">
        <v>31</v>
      </c>
      <c r="AD48">
        <v>0</v>
      </c>
      <c r="AE48" s="89">
        <f t="shared" si="5"/>
        <v>6.3829787234042548E-2</v>
      </c>
      <c r="AF48">
        <v>0</v>
      </c>
      <c r="AG48">
        <v>0</v>
      </c>
    </row>
    <row r="49" spans="1:33">
      <c r="A49">
        <v>44054</v>
      </c>
      <c r="B49" t="s">
        <v>31</v>
      </c>
      <c r="C49" s="29">
        <v>2013</v>
      </c>
      <c r="D49" s="50">
        <v>135</v>
      </c>
      <c r="E49" s="50">
        <v>51</v>
      </c>
      <c r="F49" s="50">
        <v>45</v>
      </c>
      <c r="G49" s="50">
        <v>39</v>
      </c>
      <c r="H49" s="50">
        <v>42</v>
      </c>
      <c r="I49" s="50">
        <v>38</v>
      </c>
      <c r="J49" s="97">
        <v>0.14099999999999999</v>
      </c>
      <c r="K49" s="97">
        <v>0.185</v>
      </c>
      <c r="L49" s="97">
        <v>0.71099999999999997</v>
      </c>
      <c r="M49" s="50">
        <v>28</v>
      </c>
      <c r="N49" s="50">
        <v>84</v>
      </c>
      <c r="O49" s="50">
        <v>103</v>
      </c>
      <c r="P49" s="50">
        <v>114</v>
      </c>
      <c r="Q49" s="50">
        <v>36</v>
      </c>
      <c r="R49" s="50">
        <v>17</v>
      </c>
      <c r="S49" s="50">
        <v>7</v>
      </c>
      <c r="T49" s="50">
        <v>42</v>
      </c>
      <c r="U49" s="89">
        <f t="shared" si="0"/>
        <v>6.4965197215777259E-2</v>
      </c>
      <c r="V49" s="89">
        <f t="shared" si="1"/>
        <v>0.19489559164733178</v>
      </c>
      <c r="W49" s="97">
        <f t="shared" si="2"/>
        <v>0.23897911832946636</v>
      </c>
      <c r="X49" s="97">
        <f t="shared" si="3"/>
        <v>0.26450116009280744</v>
      </c>
      <c r="Y49" s="97">
        <f t="shared" si="4"/>
        <v>0.13921113689095127</v>
      </c>
      <c r="Z49" s="50">
        <v>63</v>
      </c>
      <c r="AA49" s="50" t="s">
        <v>275</v>
      </c>
      <c r="AB49" s="50" t="s">
        <v>275</v>
      </c>
      <c r="AC49">
        <v>36</v>
      </c>
      <c r="AD49">
        <v>0</v>
      </c>
      <c r="AE49" s="89">
        <f t="shared" si="5"/>
        <v>9.7447795823665889E-2</v>
      </c>
      <c r="AF49">
        <v>0</v>
      </c>
      <c r="AG49">
        <v>0</v>
      </c>
    </row>
    <row r="50" spans="1:33">
      <c r="A50">
        <v>44055</v>
      </c>
      <c r="B50" t="s">
        <v>203</v>
      </c>
      <c r="C50" s="29">
        <v>2013</v>
      </c>
      <c r="D50" s="50">
        <v>254</v>
      </c>
      <c r="E50" s="50">
        <v>79</v>
      </c>
      <c r="F50" s="50">
        <v>81</v>
      </c>
      <c r="G50" s="50">
        <v>94</v>
      </c>
      <c r="H50" s="50">
        <v>85</v>
      </c>
      <c r="I50" s="50">
        <v>80</v>
      </c>
      <c r="J50" s="97">
        <v>8.3000000000000004E-2</v>
      </c>
      <c r="K50" s="97">
        <v>0.126</v>
      </c>
      <c r="L50" s="97">
        <v>0.79500000000000004</v>
      </c>
      <c r="M50" s="50">
        <v>365</v>
      </c>
      <c r="N50" s="50">
        <v>731</v>
      </c>
      <c r="O50" s="50">
        <v>274</v>
      </c>
      <c r="P50" s="50">
        <v>116</v>
      </c>
      <c r="Q50" s="50">
        <v>94</v>
      </c>
      <c r="R50" s="50">
        <v>67</v>
      </c>
      <c r="S50" s="50">
        <v>103</v>
      </c>
      <c r="T50" s="50">
        <v>282</v>
      </c>
      <c r="U50" s="89">
        <f t="shared" si="0"/>
        <v>0.17962598425196849</v>
      </c>
      <c r="V50" s="89">
        <f t="shared" si="1"/>
        <v>0.359744094488189</v>
      </c>
      <c r="W50" s="97">
        <f t="shared" si="2"/>
        <v>0.13484251968503938</v>
      </c>
      <c r="X50" s="97">
        <f t="shared" si="3"/>
        <v>5.7086614173228349E-2</v>
      </c>
      <c r="Y50" s="97">
        <f t="shared" si="4"/>
        <v>0.12992125984251968</v>
      </c>
      <c r="Z50" s="50">
        <v>84</v>
      </c>
      <c r="AA50" s="50" t="s">
        <v>275</v>
      </c>
      <c r="AB50" s="50" t="s">
        <v>275</v>
      </c>
      <c r="AC50">
        <v>58</v>
      </c>
      <c r="AD50">
        <v>60</v>
      </c>
      <c r="AE50" s="89">
        <f t="shared" si="5"/>
        <v>0.13877952755905512</v>
      </c>
      <c r="AF50">
        <v>0</v>
      </c>
      <c r="AG50">
        <v>2</v>
      </c>
    </row>
    <row r="51" spans="1:33">
      <c r="A51">
        <v>44056</v>
      </c>
      <c r="B51" t="s">
        <v>88</v>
      </c>
      <c r="C51" s="29">
        <v>2013</v>
      </c>
      <c r="D51" s="50">
        <v>198</v>
      </c>
      <c r="E51" s="50">
        <v>52</v>
      </c>
      <c r="F51" s="50">
        <v>71</v>
      </c>
      <c r="G51" s="50">
        <v>75</v>
      </c>
      <c r="H51" s="50">
        <v>65</v>
      </c>
      <c r="I51" s="50">
        <v>59</v>
      </c>
      <c r="J51" s="97">
        <v>0.10099999999999999</v>
      </c>
      <c r="K51" s="97">
        <v>0.187</v>
      </c>
      <c r="L51" s="97">
        <v>0.77300000000000002</v>
      </c>
      <c r="M51" s="50">
        <v>31</v>
      </c>
      <c r="N51" s="50">
        <v>103</v>
      </c>
      <c r="O51" s="50">
        <v>128</v>
      </c>
      <c r="P51" s="50">
        <v>117</v>
      </c>
      <c r="Q51" s="50">
        <v>92</v>
      </c>
      <c r="R51" s="50">
        <v>28</v>
      </c>
      <c r="S51" s="50">
        <v>13</v>
      </c>
      <c r="T51" s="50">
        <v>51</v>
      </c>
      <c r="U51" s="89">
        <f t="shared" si="0"/>
        <v>5.5062166962699825E-2</v>
      </c>
      <c r="V51" s="89">
        <f t="shared" si="1"/>
        <v>0.18294849023090587</v>
      </c>
      <c r="W51" s="97">
        <f t="shared" si="2"/>
        <v>0.22735346358792186</v>
      </c>
      <c r="X51" s="97">
        <f t="shared" si="3"/>
        <v>0.20781527531083482</v>
      </c>
      <c r="Y51" s="97">
        <f t="shared" si="4"/>
        <v>0.23623445825932504</v>
      </c>
      <c r="Z51" s="50">
        <v>114</v>
      </c>
      <c r="AA51" s="50" t="s">
        <v>275</v>
      </c>
      <c r="AB51" s="50" t="s">
        <v>275</v>
      </c>
      <c r="AC51">
        <v>54</v>
      </c>
      <c r="AD51">
        <v>15</v>
      </c>
      <c r="AE51" s="89">
        <f t="shared" si="5"/>
        <v>9.0586145648312605E-2</v>
      </c>
      <c r="AF51">
        <v>0</v>
      </c>
      <c r="AG51">
        <v>1</v>
      </c>
    </row>
    <row r="52" spans="1:33">
      <c r="A52">
        <v>44057</v>
      </c>
      <c r="B52" t="s">
        <v>32</v>
      </c>
      <c r="C52" s="29">
        <v>2013</v>
      </c>
      <c r="D52" s="50">
        <v>83</v>
      </c>
      <c r="E52" s="50">
        <v>17</v>
      </c>
      <c r="F52" s="50">
        <v>28</v>
      </c>
      <c r="G52" s="50">
        <v>38</v>
      </c>
      <c r="H52" s="50">
        <v>19</v>
      </c>
      <c r="I52" s="50">
        <v>30</v>
      </c>
      <c r="J52" s="97">
        <v>0.16899999999999998</v>
      </c>
      <c r="K52" s="97">
        <v>0.12</v>
      </c>
      <c r="L52" s="97">
        <v>0.69900000000000007</v>
      </c>
      <c r="M52" s="50">
        <v>39</v>
      </c>
      <c r="N52" s="50">
        <v>114</v>
      </c>
      <c r="O52" s="50">
        <v>95</v>
      </c>
      <c r="P52" s="50">
        <v>63</v>
      </c>
      <c r="Q52" s="50">
        <v>25</v>
      </c>
      <c r="R52" s="50">
        <v>8</v>
      </c>
      <c r="S52" s="50">
        <v>5</v>
      </c>
      <c r="T52" s="50">
        <v>29</v>
      </c>
      <c r="U52" s="89">
        <f t="shared" si="0"/>
        <v>0.10317460317460317</v>
      </c>
      <c r="V52" s="89">
        <f t="shared" si="1"/>
        <v>0.30158730158730157</v>
      </c>
      <c r="W52" s="97">
        <f t="shared" si="2"/>
        <v>0.25132275132275134</v>
      </c>
      <c r="X52" s="97">
        <f t="shared" si="3"/>
        <v>0.16666666666666666</v>
      </c>
      <c r="Y52" s="97">
        <f t="shared" si="4"/>
        <v>0.10052910052910052</v>
      </c>
      <c r="Z52" s="50">
        <v>35</v>
      </c>
      <c r="AA52" s="50" t="s">
        <v>275</v>
      </c>
      <c r="AB52" s="50" t="s">
        <v>275</v>
      </c>
      <c r="AC52">
        <v>23</v>
      </c>
      <c r="AD52">
        <v>0</v>
      </c>
      <c r="AE52" s="89">
        <f t="shared" si="5"/>
        <v>7.6719576719576715E-2</v>
      </c>
      <c r="AF52">
        <v>0</v>
      </c>
      <c r="AG52">
        <v>0</v>
      </c>
    </row>
    <row r="53" spans="1:33">
      <c r="A53">
        <v>44058</v>
      </c>
      <c r="B53" t="s">
        <v>33</v>
      </c>
      <c r="C53" s="29">
        <v>2013</v>
      </c>
      <c r="D53" s="50">
        <v>21</v>
      </c>
      <c r="E53" s="50">
        <v>7</v>
      </c>
      <c r="F53" s="50">
        <v>5</v>
      </c>
      <c r="G53" s="50">
        <v>9</v>
      </c>
      <c r="H53" s="50" t="s">
        <v>275</v>
      </c>
      <c r="I53" s="50">
        <v>12</v>
      </c>
      <c r="J53" s="97">
        <v>4.8000000000000001E-2</v>
      </c>
      <c r="K53" s="97">
        <v>0.23800000000000002</v>
      </c>
      <c r="L53" s="97">
        <v>0.76200000000000001</v>
      </c>
      <c r="M53" s="50">
        <v>5</v>
      </c>
      <c r="N53" s="50">
        <v>22</v>
      </c>
      <c r="O53" s="50">
        <v>11</v>
      </c>
      <c r="P53" s="50">
        <v>16</v>
      </c>
      <c r="Q53" s="50">
        <v>8</v>
      </c>
      <c r="R53" s="50">
        <v>2</v>
      </c>
      <c r="S53" s="50">
        <v>1</v>
      </c>
      <c r="T53" s="50">
        <v>3</v>
      </c>
      <c r="U53" s="89">
        <f t="shared" si="0"/>
        <v>7.3529411764705885E-2</v>
      </c>
      <c r="V53" s="89">
        <f t="shared" si="1"/>
        <v>0.3235294117647059</v>
      </c>
      <c r="W53" s="97">
        <f t="shared" si="2"/>
        <v>0.16176470588235295</v>
      </c>
      <c r="X53" s="97">
        <f t="shared" si="3"/>
        <v>0.23529411764705882</v>
      </c>
      <c r="Y53" s="97">
        <f t="shared" si="4"/>
        <v>0.16176470588235295</v>
      </c>
      <c r="Z53" s="50">
        <v>12</v>
      </c>
      <c r="AA53" s="50" t="s">
        <v>275</v>
      </c>
      <c r="AB53" s="50" t="s">
        <v>275</v>
      </c>
      <c r="AC53">
        <v>6</v>
      </c>
      <c r="AD53">
        <v>0</v>
      </c>
      <c r="AE53" s="89">
        <f t="shared" si="5"/>
        <v>4.4117647058823532E-2</v>
      </c>
      <c r="AF53">
        <v>0</v>
      </c>
      <c r="AG53">
        <v>0</v>
      </c>
    </row>
    <row r="54" spans="1:33">
      <c r="A54">
        <v>44061</v>
      </c>
      <c r="B54" t="s">
        <v>34</v>
      </c>
      <c r="C54" s="29">
        <v>2013</v>
      </c>
      <c r="D54" s="50">
        <v>154</v>
      </c>
      <c r="E54" s="50">
        <v>51</v>
      </c>
      <c r="F54" s="50">
        <v>51</v>
      </c>
      <c r="G54" s="50">
        <v>52</v>
      </c>
      <c r="H54" s="50">
        <v>48</v>
      </c>
      <c r="I54" s="50">
        <v>58</v>
      </c>
      <c r="J54" s="97">
        <v>0.16200000000000001</v>
      </c>
      <c r="K54" s="97">
        <v>0.19500000000000001</v>
      </c>
      <c r="L54" s="97">
        <v>0.747</v>
      </c>
      <c r="M54" s="50">
        <v>33</v>
      </c>
      <c r="N54" s="50">
        <v>96</v>
      </c>
      <c r="O54" s="50">
        <v>130</v>
      </c>
      <c r="P54" s="50">
        <v>106</v>
      </c>
      <c r="Q54" s="50">
        <v>61</v>
      </c>
      <c r="R54" s="50">
        <v>18</v>
      </c>
      <c r="S54" s="50">
        <v>12</v>
      </c>
      <c r="T54" s="50">
        <v>31</v>
      </c>
      <c r="U54" s="89">
        <f t="shared" si="0"/>
        <v>6.7761806981519512E-2</v>
      </c>
      <c r="V54" s="89">
        <f t="shared" si="1"/>
        <v>0.1971252566735113</v>
      </c>
      <c r="W54" s="97">
        <f t="shared" si="2"/>
        <v>0.26694045174537989</v>
      </c>
      <c r="X54" s="97">
        <f t="shared" si="3"/>
        <v>0.21765913757700206</v>
      </c>
      <c r="Y54" s="97">
        <f t="shared" si="4"/>
        <v>0.18685831622176591</v>
      </c>
      <c r="Z54" s="50">
        <v>91</v>
      </c>
      <c r="AA54" s="50" t="s">
        <v>275</v>
      </c>
      <c r="AB54" s="50" t="s">
        <v>275</v>
      </c>
      <c r="AC54">
        <v>57</v>
      </c>
      <c r="AD54">
        <v>0</v>
      </c>
      <c r="AE54" s="89">
        <f t="shared" si="5"/>
        <v>6.3655030800821355E-2</v>
      </c>
      <c r="AF54">
        <v>0</v>
      </c>
      <c r="AG54">
        <v>0</v>
      </c>
    </row>
    <row r="55" spans="1:33">
      <c r="A55">
        <v>44062</v>
      </c>
      <c r="B55" t="s">
        <v>204</v>
      </c>
      <c r="C55" s="29">
        <v>2013</v>
      </c>
      <c r="D55" s="50">
        <v>78</v>
      </c>
      <c r="E55" s="50">
        <v>28</v>
      </c>
      <c r="F55" s="50">
        <v>31</v>
      </c>
      <c r="G55" s="50">
        <v>19</v>
      </c>
      <c r="H55" s="50">
        <v>30</v>
      </c>
      <c r="I55" s="50">
        <v>29</v>
      </c>
      <c r="J55" s="97">
        <v>0.154</v>
      </c>
      <c r="K55" s="97">
        <v>0.20499999999999999</v>
      </c>
      <c r="L55" s="97">
        <v>0.75599999999999989</v>
      </c>
      <c r="M55" s="50">
        <v>31</v>
      </c>
      <c r="N55" s="50">
        <v>79</v>
      </c>
      <c r="O55" s="50">
        <v>92</v>
      </c>
      <c r="P55" s="50">
        <v>69</v>
      </c>
      <c r="Q55" s="50">
        <v>32</v>
      </c>
      <c r="R55" s="50">
        <v>10</v>
      </c>
      <c r="S55" s="50">
        <v>3</v>
      </c>
      <c r="T55" s="50">
        <v>22</v>
      </c>
      <c r="U55" s="89">
        <f t="shared" si="0"/>
        <v>9.1715976331360943E-2</v>
      </c>
      <c r="V55" s="89">
        <f t="shared" si="1"/>
        <v>0.23372781065088757</v>
      </c>
      <c r="W55" s="97">
        <f t="shared" si="2"/>
        <v>0.27218934911242604</v>
      </c>
      <c r="X55" s="97">
        <f t="shared" si="3"/>
        <v>0.20414201183431951</v>
      </c>
      <c r="Y55" s="97">
        <f t="shared" si="4"/>
        <v>0.13313609467455623</v>
      </c>
      <c r="Z55" s="50">
        <v>42</v>
      </c>
      <c r="AA55" s="50" t="s">
        <v>275</v>
      </c>
      <c r="AB55" s="50" t="s">
        <v>275</v>
      </c>
      <c r="AC55">
        <v>34</v>
      </c>
      <c r="AD55">
        <v>0</v>
      </c>
      <c r="AE55" s="89">
        <f t="shared" si="5"/>
        <v>6.5088757396449703E-2</v>
      </c>
      <c r="AF55">
        <v>0</v>
      </c>
      <c r="AG55">
        <v>0</v>
      </c>
    </row>
    <row r="56" spans="1:33">
      <c r="A56">
        <v>44063</v>
      </c>
      <c r="B56" t="s">
        <v>205</v>
      </c>
      <c r="C56" s="29">
        <v>2013</v>
      </c>
      <c r="D56" s="50">
        <v>128</v>
      </c>
      <c r="E56" s="50">
        <v>46</v>
      </c>
      <c r="F56" s="50">
        <v>35</v>
      </c>
      <c r="G56" s="50">
        <v>47</v>
      </c>
      <c r="H56" s="50">
        <v>31</v>
      </c>
      <c r="I56" s="50">
        <v>54</v>
      </c>
      <c r="J56" s="97">
        <v>0.10199999999999999</v>
      </c>
      <c r="K56" s="97">
        <v>0.21100000000000002</v>
      </c>
      <c r="L56" s="97">
        <v>0.82799999999999996</v>
      </c>
      <c r="M56" s="50">
        <v>33</v>
      </c>
      <c r="N56" s="50">
        <v>96</v>
      </c>
      <c r="O56" s="50">
        <v>88</v>
      </c>
      <c r="P56" s="50">
        <v>118</v>
      </c>
      <c r="Q56" s="50">
        <v>66</v>
      </c>
      <c r="R56" s="50">
        <v>34</v>
      </c>
      <c r="S56" s="50">
        <v>15</v>
      </c>
      <c r="T56" s="50">
        <v>52</v>
      </c>
      <c r="U56" s="89">
        <f t="shared" si="0"/>
        <v>6.5737051792828682E-2</v>
      </c>
      <c r="V56" s="89">
        <f t="shared" si="1"/>
        <v>0.19123505976095617</v>
      </c>
      <c r="W56" s="97">
        <f t="shared" si="2"/>
        <v>0.1752988047808765</v>
      </c>
      <c r="X56" s="97">
        <f t="shared" si="3"/>
        <v>0.23505976095617531</v>
      </c>
      <c r="Y56" s="97">
        <f t="shared" si="4"/>
        <v>0.22908366533864541</v>
      </c>
      <c r="Z56" s="50">
        <v>84</v>
      </c>
      <c r="AA56" s="50" t="s">
        <v>275</v>
      </c>
      <c r="AB56" s="50" t="s">
        <v>275</v>
      </c>
      <c r="AC56">
        <v>59</v>
      </c>
      <c r="AD56">
        <v>0</v>
      </c>
      <c r="AE56" s="89">
        <f t="shared" si="5"/>
        <v>0.10358565737051793</v>
      </c>
      <c r="AF56">
        <v>0</v>
      </c>
      <c r="AG56">
        <v>0</v>
      </c>
    </row>
    <row r="57" spans="1:33">
      <c r="A57">
        <v>44064</v>
      </c>
      <c r="B57" t="s">
        <v>90</v>
      </c>
      <c r="C57" s="29">
        <v>2013</v>
      </c>
      <c r="D57" s="50">
        <v>186</v>
      </c>
      <c r="E57" s="50">
        <v>59</v>
      </c>
      <c r="F57" s="50">
        <v>68</v>
      </c>
      <c r="G57" s="50">
        <v>59</v>
      </c>
      <c r="H57" s="50">
        <v>66</v>
      </c>
      <c r="I57" s="50">
        <v>78</v>
      </c>
      <c r="J57" s="97">
        <v>7.4999999999999997E-2</v>
      </c>
      <c r="K57" s="97">
        <v>0.22600000000000001</v>
      </c>
      <c r="L57" s="97">
        <v>0.83900000000000008</v>
      </c>
      <c r="M57" s="50">
        <v>36</v>
      </c>
      <c r="N57" s="50">
        <v>109</v>
      </c>
      <c r="O57" s="50">
        <v>125</v>
      </c>
      <c r="P57" s="50">
        <v>148</v>
      </c>
      <c r="Q57" s="50">
        <v>133</v>
      </c>
      <c r="R57" s="50">
        <v>55</v>
      </c>
      <c r="S57" s="50">
        <v>26</v>
      </c>
      <c r="T57" s="50">
        <v>61</v>
      </c>
      <c r="U57" s="89">
        <f t="shared" si="0"/>
        <v>5.1948051948051951E-2</v>
      </c>
      <c r="V57" s="89">
        <f t="shared" si="1"/>
        <v>0.15728715728715728</v>
      </c>
      <c r="W57" s="97">
        <f t="shared" si="2"/>
        <v>0.18037518037518038</v>
      </c>
      <c r="X57" s="97">
        <f t="shared" si="3"/>
        <v>0.21356421356421357</v>
      </c>
      <c r="Y57" s="97">
        <f t="shared" si="4"/>
        <v>0.3088023088023088</v>
      </c>
      <c r="Z57" s="50">
        <v>124</v>
      </c>
      <c r="AA57" s="50" t="s">
        <v>275</v>
      </c>
      <c r="AB57" s="50" t="s">
        <v>275</v>
      </c>
      <c r="AC57">
        <v>70</v>
      </c>
      <c r="AD57">
        <v>0</v>
      </c>
      <c r="AE57" s="89">
        <f t="shared" si="5"/>
        <v>8.8023088023088017E-2</v>
      </c>
      <c r="AF57">
        <v>1</v>
      </c>
      <c r="AG57">
        <v>0</v>
      </c>
    </row>
    <row r="58" spans="1:33">
      <c r="A58">
        <v>44065</v>
      </c>
      <c r="B58" t="s">
        <v>35</v>
      </c>
      <c r="C58" s="29">
        <v>2013</v>
      </c>
      <c r="D58" s="50">
        <v>25</v>
      </c>
      <c r="E58" s="50">
        <v>7</v>
      </c>
      <c r="F58" s="50">
        <v>7</v>
      </c>
      <c r="G58" s="50">
        <v>11</v>
      </c>
      <c r="H58" s="50">
        <v>8</v>
      </c>
      <c r="I58" s="50">
        <v>10</v>
      </c>
      <c r="J58" s="97">
        <v>0.16</v>
      </c>
      <c r="K58" s="97">
        <v>0.08</v>
      </c>
      <c r="L58" s="97">
        <v>0.52</v>
      </c>
      <c r="M58" s="50">
        <v>12</v>
      </c>
      <c r="N58" s="50">
        <v>35</v>
      </c>
      <c r="O58" s="50">
        <v>22</v>
      </c>
      <c r="P58" s="50">
        <v>23</v>
      </c>
      <c r="Q58" s="50">
        <v>7</v>
      </c>
      <c r="R58" s="50">
        <v>1</v>
      </c>
      <c r="S58" s="50">
        <v>2</v>
      </c>
      <c r="T58" s="50">
        <v>6</v>
      </c>
      <c r="U58" s="89">
        <f t="shared" si="0"/>
        <v>0.1111111111111111</v>
      </c>
      <c r="V58" s="89">
        <f t="shared" si="1"/>
        <v>0.32407407407407407</v>
      </c>
      <c r="W58" s="97">
        <f t="shared" si="2"/>
        <v>0.20370370370370369</v>
      </c>
      <c r="X58" s="97">
        <f t="shared" si="3"/>
        <v>0.21296296296296297</v>
      </c>
      <c r="Y58" s="97">
        <f t="shared" si="4"/>
        <v>9.2592592592592587E-2</v>
      </c>
      <c r="Z58" s="50">
        <v>8</v>
      </c>
      <c r="AA58" s="50" t="s">
        <v>275</v>
      </c>
      <c r="AB58" s="50" t="s">
        <v>275</v>
      </c>
      <c r="AC58">
        <v>8</v>
      </c>
      <c r="AD58">
        <v>0</v>
      </c>
      <c r="AE58" s="89">
        <f t="shared" si="5"/>
        <v>5.5555555555555552E-2</v>
      </c>
      <c r="AF58">
        <v>0</v>
      </c>
      <c r="AG58">
        <v>0</v>
      </c>
    </row>
    <row r="59" spans="1:33">
      <c r="A59">
        <v>44066</v>
      </c>
      <c r="B59" t="s">
        <v>91</v>
      </c>
      <c r="C59" s="29">
        <v>2013</v>
      </c>
      <c r="D59" s="50">
        <v>253</v>
      </c>
      <c r="E59" s="50">
        <v>78</v>
      </c>
      <c r="F59" s="50">
        <v>74</v>
      </c>
      <c r="G59" s="50">
        <v>101</v>
      </c>
      <c r="H59" s="50">
        <v>77</v>
      </c>
      <c r="I59" s="50">
        <v>86</v>
      </c>
      <c r="J59" s="97">
        <v>0.126</v>
      </c>
      <c r="K59" s="97">
        <v>0.19399999999999998</v>
      </c>
      <c r="L59" s="97">
        <v>0.79799999999999993</v>
      </c>
      <c r="M59" s="50">
        <v>41</v>
      </c>
      <c r="N59" s="50">
        <v>119</v>
      </c>
      <c r="O59" s="50">
        <v>147</v>
      </c>
      <c r="P59" s="50">
        <v>167</v>
      </c>
      <c r="Q59" s="50">
        <v>156</v>
      </c>
      <c r="R59" s="50">
        <v>80</v>
      </c>
      <c r="S59" s="50">
        <v>54</v>
      </c>
      <c r="T59" s="50">
        <v>112</v>
      </c>
      <c r="U59" s="89">
        <f t="shared" si="0"/>
        <v>4.6803652968036527E-2</v>
      </c>
      <c r="V59" s="89">
        <f t="shared" si="1"/>
        <v>0.13584474885844749</v>
      </c>
      <c r="W59" s="97">
        <f t="shared" si="2"/>
        <v>0.1678082191780822</v>
      </c>
      <c r="X59" s="97">
        <f t="shared" si="3"/>
        <v>0.1906392694063927</v>
      </c>
      <c r="Y59" s="97">
        <f t="shared" si="4"/>
        <v>0.33105022831050229</v>
      </c>
      <c r="Z59" s="50">
        <v>155</v>
      </c>
      <c r="AA59" s="50" t="s">
        <v>275</v>
      </c>
      <c r="AB59" s="50" t="s">
        <v>275</v>
      </c>
      <c r="AC59">
        <v>69</v>
      </c>
      <c r="AD59">
        <v>20</v>
      </c>
      <c r="AE59" s="89">
        <f t="shared" si="5"/>
        <v>0.12785388127853881</v>
      </c>
      <c r="AF59">
        <v>0</v>
      </c>
      <c r="AG59">
        <v>1</v>
      </c>
    </row>
    <row r="60" spans="1:33">
      <c r="A60">
        <v>44067</v>
      </c>
      <c r="B60" t="s">
        <v>36</v>
      </c>
      <c r="C60" s="29">
        <v>2013</v>
      </c>
      <c r="D60" s="50">
        <v>162</v>
      </c>
      <c r="E60" s="50">
        <v>59</v>
      </c>
      <c r="F60" s="50">
        <v>50</v>
      </c>
      <c r="G60" s="50">
        <v>53</v>
      </c>
      <c r="H60" s="50">
        <v>61</v>
      </c>
      <c r="I60" s="50">
        <v>59</v>
      </c>
      <c r="J60" s="97">
        <v>0.14199999999999999</v>
      </c>
      <c r="K60" s="97">
        <v>8.5999999999999993E-2</v>
      </c>
      <c r="L60" s="97">
        <v>0.61099999999999999</v>
      </c>
      <c r="M60" s="50">
        <v>112</v>
      </c>
      <c r="N60" s="50">
        <v>313</v>
      </c>
      <c r="O60" s="50">
        <v>191</v>
      </c>
      <c r="P60" s="50">
        <v>105</v>
      </c>
      <c r="Q60" s="50">
        <v>53</v>
      </c>
      <c r="R60" s="50">
        <v>18</v>
      </c>
      <c r="S60" s="50">
        <v>9</v>
      </c>
      <c r="T60" s="50">
        <v>56</v>
      </c>
      <c r="U60" s="89">
        <f t="shared" si="0"/>
        <v>0.13068844807467911</v>
      </c>
      <c r="V60" s="89">
        <f t="shared" si="1"/>
        <v>0.36522753792298718</v>
      </c>
      <c r="W60" s="97">
        <f t="shared" si="2"/>
        <v>0.22287047841306884</v>
      </c>
      <c r="X60" s="97">
        <f t="shared" si="3"/>
        <v>0.12252042007001167</v>
      </c>
      <c r="Y60" s="97">
        <f t="shared" si="4"/>
        <v>9.3348891481913651E-2</v>
      </c>
      <c r="Z60" s="50">
        <v>62</v>
      </c>
      <c r="AA60" s="50" t="s">
        <v>275</v>
      </c>
      <c r="AB60" s="50" t="s">
        <v>275</v>
      </c>
      <c r="AC60">
        <v>53</v>
      </c>
      <c r="AD60">
        <v>18</v>
      </c>
      <c r="AE60" s="89">
        <f t="shared" si="5"/>
        <v>6.5344224037339554E-2</v>
      </c>
      <c r="AF60">
        <v>0</v>
      </c>
      <c r="AG60">
        <v>2</v>
      </c>
    </row>
    <row r="61" spans="1:33">
      <c r="A61">
        <v>44068</v>
      </c>
      <c r="B61" t="s">
        <v>37</v>
      </c>
      <c r="C61" s="29">
        <v>2013</v>
      </c>
      <c r="D61" s="50">
        <v>142</v>
      </c>
      <c r="E61" s="50">
        <v>39</v>
      </c>
      <c r="F61" s="50">
        <v>53</v>
      </c>
      <c r="G61" s="50">
        <v>50</v>
      </c>
      <c r="H61" s="50">
        <v>46</v>
      </c>
      <c r="I61" s="50">
        <v>57</v>
      </c>
      <c r="J61" s="97">
        <v>0.19699999999999998</v>
      </c>
      <c r="K61" s="97">
        <v>0.155</v>
      </c>
      <c r="L61" s="97">
        <v>0.69700000000000006</v>
      </c>
      <c r="M61" s="50">
        <v>43</v>
      </c>
      <c r="N61" s="50">
        <v>136</v>
      </c>
      <c r="O61" s="50">
        <v>143</v>
      </c>
      <c r="P61" s="50">
        <v>99</v>
      </c>
      <c r="Q61" s="50">
        <v>54</v>
      </c>
      <c r="R61" s="50">
        <v>9</v>
      </c>
      <c r="S61" s="50">
        <v>8</v>
      </c>
      <c r="T61" s="50">
        <v>38</v>
      </c>
      <c r="U61" s="89">
        <f t="shared" si="0"/>
        <v>8.1132075471698109E-2</v>
      </c>
      <c r="V61" s="89">
        <f t="shared" si="1"/>
        <v>0.25660377358490566</v>
      </c>
      <c r="W61" s="97">
        <f t="shared" si="2"/>
        <v>0.26981132075471698</v>
      </c>
      <c r="X61" s="97">
        <f t="shared" si="3"/>
        <v>0.18679245283018867</v>
      </c>
      <c r="Y61" s="97">
        <f t="shared" si="4"/>
        <v>0.13396226415094339</v>
      </c>
      <c r="Z61" s="50">
        <v>77</v>
      </c>
      <c r="AA61" s="50" t="s">
        <v>275</v>
      </c>
      <c r="AB61" s="50" t="s">
        <v>275</v>
      </c>
      <c r="AC61">
        <v>46</v>
      </c>
      <c r="AD61">
        <v>0</v>
      </c>
      <c r="AE61" s="89">
        <f t="shared" si="5"/>
        <v>7.1698113207547168E-2</v>
      </c>
      <c r="AF61">
        <v>0</v>
      </c>
      <c r="AG61">
        <v>0</v>
      </c>
    </row>
    <row r="62" spans="1:33">
      <c r="A62">
        <v>44069</v>
      </c>
      <c r="B62" t="s">
        <v>206</v>
      </c>
      <c r="C62" s="29">
        <v>2013</v>
      </c>
      <c r="D62" s="50">
        <v>387</v>
      </c>
      <c r="E62" s="50">
        <v>117</v>
      </c>
      <c r="F62" s="50">
        <v>138</v>
      </c>
      <c r="G62" s="50">
        <v>132</v>
      </c>
      <c r="H62" s="50">
        <v>121</v>
      </c>
      <c r="I62" s="50">
        <v>127</v>
      </c>
      <c r="J62" s="97">
        <v>0.111</v>
      </c>
      <c r="K62" s="97">
        <v>0.13699999999999998</v>
      </c>
      <c r="L62" s="97">
        <v>0.74400000000000011</v>
      </c>
      <c r="M62" s="50">
        <v>256</v>
      </c>
      <c r="N62" s="50">
        <v>739</v>
      </c>
      <c r="O62" s="50">
        <v>463</v>
      </c>
      <c r="P62" s="50">
        <v>273</v>
      </c>
      <c r="Q62" s="50">
        <v>158</v>
      </c>
      <c r="R62" s="50">
        <v>90</v>
      </c>
      <c r="S62" s="50">
        <v>81</v>
      </c>
      <c r="T62" s="50">
        <v>358</v>
      </c>
      <c r="U62" s="89">
        <f t="shared" si="0"/>
        <v>0.10587262200165426</v>
      </c>
      <c r="V62" s="89">
        <f t="shared" si="1"/>
        <v>0.30562448304383788</v>
      </c>
      <c r="W62" s="97">
        <f t="shared" si="2"/>
        <v>0.19148056244830439</v>
      </c>
      <c r="X62" s="97">
        <f t="shared" si="3"/>
        <v>0.11290322580645161</v>
      </c>
      <c r="Y62" s="97">
        <f t="shared" si="4"/>
        <v>0.13606286186931349</v>
      </c>
      <c r="Z62" s="50">
        <v>180</v>
      </c>
      <c r="AA62" s="50" t="s">
        <v>275</v>
      </c>
      <c r="AB62" s="50" t="s">
        <v>275</v>
      </c>
      <c r="AC62">
        <v>120</v>
      </c>
      <c r="AD62">
        <v>70</v>
      </c>
      <c r="AE62" s="89">
        <f t="shared" si="5"/>
        <v>0.14805624483043839</v>
      </c>
      <c r="AF62">
        <v>1</v>
      </c>
      <c r="AG62">
        <v>2</v>
      </c>
    </row>
    <row r="63" spans="1:33">
      <c r="A63">
        <v>44070</v>
      </c>
      <c r="B63" t="s">
        <v>207</v>
      </c>
      <c r="C63" s="29">
        <v>2013</v>
      </c>
      <c r="D63" s="50">
        <v>151</v>
      </c>
      <c r="E63" s="50">
        <v>47</v>
      </c>
      <c r="F63" s="50">
        <v>52</v>
      </c>
      <c r="G63" s="50">
        <v>52</v>
      </c>
      <c r="H63" s="50">
        <v>60</v>
      </c>
      <c r="I63" s="50">
        <v>58</v>
      </c>
      <c r="J63" s="97">
        <v>9.9000000000000005E-2</v>
      </c>
      <c r="K63" s="97">
        <v>0.245</v>
      </c>
      <c r="L63" s="97">
        <v>0.81499999999999995</v>
      </c>
      <c r="M63" s="50">
        <v>45</v>
      </c>
      <c r="N63" s="50">
        <v>93</v>
      </c>
      <c r="O63" s="50">
        <v>115</v>
      </c>
      <c r="P63" s="50">
        <v>120</v>
      </c>
      <c r="Q63" s="50">
        <v>107</v>
      </c>
      <c r="R63" s="50">
        <v>53</v>
      </c>
      <c r="S63" s="50">
        <v>35</v>
      </c>
      <c r="T63" s="50">
        <v>88</v>
      </c>
      <c r="U63" s="89">
        <f t="shared" si="0"/>
        <v>6.8597560975609762E-2</v>
      </c>
      <c r="V63" s="89">
        <f t="shared" si="1"/>
        <v>0.14176829268292682</v>
      </c>
      <c r="W63" s="97">
        <f t="shared" si="2"/>
        <v>0.17530487804878048</v>
      </c>
      <c r="X63" s="97">
        <f t="shared" si="3"/>
        <v>0.18292682926829268</v>
      </c>
      <c r="Y63" s="97">
        <f t="shared" si="4"/>
        <v>0.2972560975609756</v>
      </c>
      <c r="Z63" s="50">
        <v>97</v>
      </c>
      <c r="AA63" s="50" t="s">
        <v>275</v>
      </c>
      <c r="AB63" s="50" t="s">
        <v>275</v>
      </c>
      <c r="AC63">
        <v>71</v>
      </c>
      <c r="AD63">
        <v>18</v>
      </c>
      <c r="AE63" s="89">
        <f t="shared" si="5"/>
        <v>0.13414634146341464</v>
      </c>
      <c r="AF63">
        <v>1</v>
      </c>
      <c r="AG63">
        <v>1</v>
      </c>
    </row>
    <row r="64" spans="1:33">
      <c r="A64">
        <v>44071</v>
      </c>
      <c r="B64" t="s">
        <v>92</v>
      </c>
      <c r="C64" s="29">
        <v>2013</v>
      </c>
      <c r="D64" s="50">
        <v>118</v>
      </c>
      <c r="E64" s="50">
        <v>39</v>
      </c>
      <c r="F64" s="50">
        <v>32</v>
      </c>
      <c r="G64" s="50">
        <v>47</v>
      </c>
      <c r="H64" s="50">
        <v>52</v>
      </c>
      <c r="I64" s="50">
        <v>48</v>
      </c>
      <c r="J64" s="97">
        <v>0.127</v>
      </c>
      <c r="K64" s="97">
        <v>0.27100000000000002</v>
      </c>
      <c r="L64" s="97">
        <v>0.78</v>
      </c>
      <c r="M64" s="50">
        <v>49</v>
      </c>
      <c r="N64" s="50">
        <v>151</v>
      </c>
      <c r="O64" s="50">
        <v>114</v>
      </c>
      <c r="P64" s="50">
        <v>108</v>
      </c>
      <c r="Q64" s="50">
        <v>96</v>
      </c>
      <c r="R64" s="50">
        <v>54</v>
      </c>
      <c r="S64" s="50">
        <v>59</v>
      </c>
      <c r="T64" s="50">
        <v>161</v>
      </c>
      <c r="U64" s="89">
        <f t="shared" si="0"/>
        <v>6.1868686868686872E-2</v>
      </c>
      <c r="V64" s="89">
        <f t="shared" si="1"/>
        <v>0.19065656565656566</v>
      </c>
      <c r="W64" s="97">
        <f t="shared" si="2"/>
        <v>0.14393939393939395</v>
      </c>
      <c r="X64" s="97">
        <f t="shared" si="3"/>
        <v>0.13636363636363635</v>
      </c>
      <c r="Y64" s="97">
        <f t="shared" si="4"/>
        <v>0.2638888888888889</v>
      </c>
      <c r="Z64" s="50">
        <v>71</v>
      </c>
      <c r="AA64" s="50" t="s">
        <v>275</v>
      </c>
      <c r="AB64" s="50" t="s">
        <v>275</v>
      </c>
      <c r="AC64">
        <v>51</v>
      </c>
      <c r="AD64">
        <v>20</v>
      </c>
      <c r="AE64" s="89">
        <f t="shared" si="5"/>
        <v>0.20328282828282829</v>
      </c>
      <c r="AF64">
        <v>0</v>
      </c>
      <c r="AG64">
        <v>1</v>
      </c>
    </row>
    <row r="65" spans="1:33">
      <c r="A65">
        <v>44072</v>
      </c>
      <c r="B65" t="s">
        <v>93</v>
      </c>
      <c r="C65" s="29">
        <v>2013</v>
      </c>
      <c r="D65" s="50">
        <v>291</v>
      </c>
      <c r="E65" s="50">
        <v>94</v>
      </c>
      <c r="F65" s="50">
        <v>104</v>
      </c>
      <c r="G65" s="50">
        <v>93</v>
      </c>
      <c r="H65" s="50">
        <v>94</v>
      </c>
      <c r="I65" s="50">
        <v>88</v>
      </c>
      <c r="J65" s="97">
        <v>0.151</v>
      </c>
      <c r="K65" s="97">
        <v>0.18899999999999997</v>
      </c>
      <c r="L65" s="97">
        <v>0.74900000000000011</v>
      </c>
      <c r="M65" s="50">
        <v>66</v>
      </c>
      <c r="N65" s="50">
        <v>236</v>
      </c>
      <c r="O65" s="50">
        <v>280</v>
      </c>
      <c r="P65" s="50">
        <v>197</v>
      </c>
      <c r="Q65" s="50">
        <v>123</v>
      </c>
      <c r="R65" s="50">
        <v>37</v>
      </c>
      <c r="S65" s="50">
        <v>11</v>
      </c>
      <c r="T65" s="50">
        <v>98</v>
      </c>
      <c r="U65" s="89">
        <f t="shared" si="0"/>
        <v>6.2977099236641215E-2</v>
      </c>
      <c r="V65" s="89">
        <f t="shared" si="1"/>
        <v>0.22519083969465647</v>
      </c>
      <c r="W65" s="97">
        <f t="shared" si="2"/>
        <v>0.26717557251908397</v>
      </c>
      <c r="X65" s="97">
        <f t="shared" si="3"/>
        <v>0.18797709923664122</v>
      </c>
      <c r="Y65" s="97">
        <f t="shared" si="4"/>
        <v>0.16316793893129772</v>
      </c>
      <c r="Z65" s="50">
        <v>156</v>
      </c>
      <c r="AA65" s="50" t="s">
        <v>275</v>
      </c>
      <c r="AB65" s="50" t="s">
        <v>275</v>
      </c>
      <c r="AC65">
        <v>80</v>
      </c>
      <c r="AD65">
        <v>20</v>
      </c>
      <c r="AE65" s="89">
        <f t="shared" si="5"/>
        <v>9.3511450381679392E-2</v>
      </c>
      <c r="AF65">
        <v>0</v>
      </c>
      <c r="AG65">
        <v>1</v>
      </c>
    </row>
    <row r="66" spans="1:33">
      <c r="A66">
        <v>44073</v>
      </c>
      <c r="B66" t="s">
        <v>208</v>
      </c>
      <c r="C66" s="29">
        <v>2013</v>
      </c>
      <c r="D66" s="50">
        <v>289</v>
      </c>
      <c r="E66" s="50">
        <v>86</v>
      </c>
      <c r="F66" s="50">
        <v>97</v>
      </c>
      <c r="G66" s="50">
        <v>106</v>
      </c>
      <c r="H66" s="50">
        <v>84</v>
      </c>
      <c r="I66" s="50">
        <v>75</v>
      </c>
      <c r="J66" s="97">
        <v>8.6999999999999994E-2</v>
      </c>
      <c r="K66" s="97">
        <v>0.23499999999999999</v>
      </c>
      <c r="L66" s="97">
        <v>0.82</v>
      </c>
      <c r="M66" s="50">
        <v>44</v>
      </c>
      <c r="N66" s="50">
        <v>160</v>
      </c>
      <c r="O66" s="50">
        <v>187</v>
      </c>
      <c r="P66" s="50">
        <v>200</v>
      </c>
      <c r="Q66" s="50">
        <v>147</v>
      </c>
      <c r="R66" s="50">
        <v>75</v>
      </c>
      <c r="S66" s="50">
        <v>41</v>
      </c>
      <c r="T66" s="50">
        <v>102</v>
      </c>
      <c r="U66" s="89">
        <f t="shared" si="0"/>
        <v>4.6025104602510462E-2</v>
      </c>
      <c r="V66" s="89">
        <f t="shared" si="1"/>
        <v>0.16736401673640167</v>
      </c>
      <c r="W66" s="97">
        <f t="shared" si="2"/>
        <v>0.19560669456066945</v>
      </c>
      <c r="X66" s="97">
        <f t="shared" si="3"/>
        <v>0.20920502092050208</v>
      </c>
      <c r="Y66" s="97">
        <f t="shared" si="4"/>
        <v>0.27510460251046026</v>
      </c>
      <c r="Z66" s="50">
        <v>176</v>
      </c>
      <c r="AA66" s="50" t="s">
        <v>275</v>
      </c>
      <c r="AB66" s="50" t="s">
        <v>275</v>
      </c>
      <c r="AC66">
        <v>106</v>
      </c>
      <c r="AD66">
        <v>20</v>
      </c>
      <c r="AE66" s="89">
        <f t="shared" si="5"/>
        <v>0.10669456066945607</v>
      </c>
      <c r="AF66">
        <v>0</v>
      </c>
      <c r="AG66">
        <v>1</v>
      </c>
    </row>
    <row r="67" spans="1:33">
      <c r="A67">
        <v>44074</v>
      </c>
      <c r="B67" t="s">
        <v>94</v>
      </c>
      <c r="C67" s="29">
        <v>2013</v>
      </c>
      <c r="D67" s="50">
        <v>161</v>
      </c>
      <c r="E67" s="50">
        <v>57</v>
      </c>
      <c r="F67" s="50">
        <v>48</v>
      </c>
      <c r="G67" s="50">
        <v>56</v>
      </c>
      <c r="H67" s="50">
        <v>42</v>
      </c>
      <c r="I67" s="50">
        <v>50</v>
      </c>
      <c r="J67" s="97">
        <v>0.106</v>
      </c>
      <c r="K67" s="97">
        <v>0.18</v>
      </c>
      <c r="L67" s="97">
        <v>0.77599999999999991</v>
      </c>
      <c r="M67" s="50">
        <v>62</v>
      </c>
      <c r="N67" s="50">
        <v>161</v>
      </c>
      <c r="O67" s="50">
        <v>128</v>
      </c>
      <c r="P67" s="50">
        <v>84</v>
      </c>
      <c r="Q67" s="50">
        <v>62</v>
      </c>
      <c r="R67" s="50">
        <v>52</v>
      </c>
      <c r="S67" s="50">
        <v>27</v>
      </c>
      <c r="T67" s="50">
        <v>61</v>
      </c>
      <c r="U67" s="89">
        <f t="shared" ref="U67:U130" si="6">M67/SUM($M67:$T67)</f>
        <v>9.7331240188383045E-2</v>
      </c>
      <c r="V67" s="89">
        <f t="shared" ref="V67:V130" si="7">N67/SUM(M67:T67)</f>
        <v>0.25274725274725274</v>
      </c>
      <c r="W67" s="97">
        <f t="shared" ref="W67:W130" si="8">O67/SUM(M67:T67)</f>
        <v>0.20094191522762953</v>
      </c>
      <c r="X67" s="97">
        <f t="shared" ref="X67:X130" si="9">P67/SUM(M67:T67)</f>
        <v>0.13186813186813187</v>
      </c>
      <c r="Y67" s="97">
        <f t="shared" ref="Y67:Y130" si="10">SUM(Q67:S67)/SUM(M67:T67)</f>
        <v>0.22135007849293564</v>
      </c>
      <c r="Z67" s="50">
        <v>74</v>
      </c>
      <c r="AA67" s="50" t="s">
        <v>275</v>
      </c>
      <c r="AB67" s="50" t="s">
        <v>275</v>
      </c>
      <c r="AC67">
        <v>36</v>
      </c>
      <c r="AD67">
        <v>20</v>
      </c>
      <c r="AE67" s="89">
        <f t="shared" ref="AE67:AE130" si="11">T67/SUM(M67:T67)</f>
        <v>9.5761381475667193E-2</v>
      </c>
      <c r="AF67">
        <v>0</v>
      </c>
      <c r="AG67">
        <v>1</v>
      </c>
    </row>
    <row r="68" spans="1:33">
      <c r="A68">
        <v>44075</v>
      </c>
      <c r="B68" t="s">
        <v>38</v>
      </c>
      <c r="C68" s="29">
        <v>2013</v>
      </c>
      <c r="D68" s="50">
        <v>58</v>
      </c>
      <c r="E68" s="50">
        <v>19</v>
      </c>
      <c r="F68" s="50">
        <v>19</v>
      </c>
      <c r="G68" s="50">
        <v>20</v>
      </c>
      <c r="H68" s="50">
        <v>26</v>
      </c>
      <c r="I68" s="50">
        <v>17</v>
      </c>
      <c r="J68" s="97">
        <v>0.20699999999999999</v>
      </c>
      <c r="K68" s="97">
        <v>0.17199999999999999</v>
      </c>
      <c r="L68" s="97">
        <v>0.621</v>
      </c>
      <c r="M68" s="50">
        <v>15</v>
      </c>
      <c r="N68" s="50">
        <v>94</v>
      </c>
      <c r="O68" s="50">
        <v>68</v>
      </c>
      <c r="P68" s="50">
        <v>44</v>
      </c>
      <c r="Q68" s="50">
        <v>14</v>
      </c>
      <c r="R68" s="50">
        <v>7</v>
      </c>
      <c r="S68" s="50">
        <v>3</v>
      </c>
      <c r="T68" s="50">
        <v>16</v>
      </c>
      <c r="U68" s="89">
        <f t="shared" si="6"/>
        <v>5.7471264367816091E-2</v>
      </c>
      <c r="V68" s="89">
        <f t="shared" si="7"/>
        <v>0.36015325670498083</v>
      </c>
      <c r="W68" s="97">
        <f t="shared" si="8"/>
        <v>0.26053639846743293</v>
      </c>
      <c r="X68" s="97">
        <f t="shared" si="9"/>
        <v>0.16858237547892721</v>
      </c>
      <c r="Y68" s="97">
        <f t="shared" si="10"/>
        <v>9.1954022988505746E-2</v>
      </c>
      <c r="Z68" s="50">
        <v>24</v>
      </c>
      <c r="AA68" s="50" t="s">
        <v>275</v>
      </c>
      <c r="AB68" s="50" t="s">
        <v>275</v>
      </c>
      <c r="AC68">
        <v>20</v>
      </c>
      <c r="AD68">
        <v>0</v>
      </c>
      <c r="AE68" s="89">
        <f t="shared" si="11"/>
        <v>6.1302681992337162E-2</v>
      </c>
      <c r="AF68">
        <v>0</v>
      </c>
      <c r="AG68">
        <v>0</v>
      </c>
    </row>
    <row r="69" spans="1:33">
      <c r="A69">
        <v>44076</v>
      </c>
      <c r="B69" t="s">
        <v>39</v>
      </c>
      <c r="C69" s="29">
        <v>2013</v>
      </c>
      <c r="D69" s="50">
        <v>46</v>
      </c>
      <c r="E69" s="50">
        <v>17</v>
      </c>
      <c r="F69" s="50">
        <v>14</v>
      </c>
      <c r="G69" s="50">
        <v>15</v>
      </c>
      <c r="H69" s="50">
        <v>23</v>
      </c>
      <c r="I69" s="50">
        <v>30</v>
      </c>
      <c r="J69" s="97">
        <v>0.19600000000000001</v>
      </c>
      <c r="K69" s="97">
        <v>0.17399999999999999</v>
      </c>
      <c r="L69" s="97">
        <v>0.7390000000000001</v>
      </c>
      <c r="M69" s="50">
        <v>12</v>
      </c>
      <c r="N69" s="50">
        <v>48</v>
      </c>
      <c r="O69" s="50">
        <v>53</v>
      </c>
      <c r="P69" s="50">
        <v>44</v>
      </c>
      <c r="Q69" s="50">
        <v>18</v>
      </c>
      <c r="R69" s="50">
        <v>5</v>
      </c>
      <c r="S69" s="50">
        <v>1</v>
      </c>
      <c r="T69" s="50">
        <v>11</v>
      </c>
      <c r="U69" s="89">
        <f t="shared" si="6"/>
        <v>6.25E-2</v>
      </c>
      <c r="V69" s="89">
        <f t="shared" si="7"/>
        <v>0.25</v>
      </c>
      <c r="W69" s="97">
        <f t="shared" si="8"/>
        <v>0.27604166666666669</v>
      </c>
      <c r="X69" s="97">
        <f t="shared" si="9"/>
        <v>0.22916666666666666</v>
      </c>
      <c r="Y69" s="97">
        <f t="shared" si="10"/>
        <v>0.125</v>
      </c>
      <c r="Z69" s="50">
        <v>25</v>
      </c>
      <c r="AA69" s="50" t="s">
        <v>275</v>
      </c>
      <c r="AB69" s="50" t="s">
        <v>275</v>
      </c>
      <c r="AC69">
        <v>21</v>
      </c>
      <c r="AD69">
        <v>0</v>
      </c>
      <c r="AE69" s="89">
        <f t="shared" si="11"/>
        <v>5.7291666666666664E-2</v>
      </c>
      <c r="AF69">
        <v>0</v>
      </c>
      <c r="AG69">
        <v>0</v>
      </c>
    </row>
    <row r="70" spans="1:33">
      <c r="A70">
        <v>44077</v>
      </c>
      <c r="B70" t="s">
        <v>40</v>
      </c>
      <c r="C70" s="29">
        <v>2013</v>
      </c>
      <c r="D70" s="50">
        <v>133</v>
      </c>
      <c r="E70" s="50">
        <v>40</v>
      </c>
      <c r="F70" s="50">
        <v>49</v>
      </c>
      <c r="G70" s="50">
        <v>44</v>
      </c>
      <c r="H70" s="50">
        <v>42</v>
      </c>
      <c r="I70" s="50">
        <v>47</v>
      </c>
      <c r="J70" s="97">
        <v>0.113</v>
      </c>
      <c r="K70" s="97">
        <v>0.21100000000000002</v>
      </c>
      <c r="L70" s="97">
        <v>0.74400000000000011</v>
      </c>
      <c r="M70" s="50">
        <v>38</v>
      </c>
      <c r="N70" s="50">
        <v>95</v>
      </c>
      <c r="O70" s="50">
        <v>86</v>
      </c>
      <c r="P70" s="50">
        <v>65</v>
      </c>
      <c r="Q70" s="50">
        <v>59</v>
      </c>
      <c r="R70" s="50">
        <v>20</v>
      </c>
      <c r="S70" s="50">
        <v>3</v>
      </c>
      <c r="T70" s="50">
        <v>21</v>
      </c>
      <c r="U70" s="89">
        <f t="shared" si="6"/>
        <v>9.8191214470284241E-2</v>
      </c>
      <c r="V70" s="89">
        <f t="shared" si="7"/>
        <v>0.2454780361757106</v>
      </c>
      <c r="W70" s="97">
        <f t="shared" si="8"/>
        <v>0.22222222222222221</v>
      </c>
      <c r="X70" s="97">
        <f t="shared" si="9"/>
        <v>0.16795865633074936</v>
      </c>
      <c r="Y70" s="97">
        <f t="shared" si="10"/>
        <v>0.21188630490956073</v>
      </c>
      <c r="Z70" s="50">
        <v>82</v>
      </c>
      <c r="AA70" s="50" t="s">
        <v>275</v>
      </c>
      <c r="AB70" s="50" t="s">
        <v>275</v>
      </c>
      <c r="AC70">
        <v>35</v>
      </c>
      <c r="AD70">
        <v>0</v>
      </c>
      <c r="AE70" s="89">
        <f t="shared" si="11"/>
        <v>5.4263565891472867E-2</v>
      </c>
      <c r="AF70">
        <v>0</v>
      </c>
      <c r="AG70">
        <v>0</v>
      </c>
    </row>
    <row r="71" spans="1:33">
      <c r="A71">
        <v>44078</v>
      </c>
      <c r="B71" t="s">
        <v>41</v>
      </c>
      <c r="C71" s="29">
        <v>2013</v>
      </c>
      <c r="D71" s="50">
        <v>17</v>
      </c>
      <c r="E71" s="50" t="s">
        <v>275</v>
      </c>
      <c r="F71" s="50">
        <v>6</v>
      </c>
      <c r="G71" s="50">
        <v>7</v>
      </c>
      <c r="H71" s="50">
        <v>5</v>
      </c>
      <c r="I71" s="50">
        <v>5</v>
      </c>
      <c r="J71" s="97">
        <v>5.9000000000000004E-2</v>
      </c>
      <c r="K71" s="97">
        <v>0.23499999999999999</v>
      </c>
      <c r="L71" s="97">
        <v>0.70599999999999996</v>
      </c>
      <c r="M71" s="50">
        <v>6</v>
      </c>
      <c r="N71" s="50">
        <v>19</v>
      </c>
      <c r="O71" s="50">
        <v>12</v>
      </c>
      <c r="P71" s="50">
        <v>10</v>
      </c>
      <c r="Q71" s="50">
        <v>6</v>
      </c>
      <c r="R71" s="50">
        <v>1</v>
      </c>
      <c r="S71" s="50" t="s">
        <v>284</v>
      </c>
      <c r="T71" s="50">
        <v>3</v>
      </c>
      <c r="U71" s="89">
        <f t="shared" si="6"/>
        <v>0.10526315789473684</v>
      </c>
      <c r="V71" s="89">
        <f t="shared" si="7"/>
        <v>0.33333333333333331</v>
      </c>
      <c r="W71" s="97">
        <f t="shared" si="8"/>
        <v>0.21052631578947367</v>
      </c>
      <c r="X71" s="97">
        <f t="shared" si="9"/>
        <v>0.17543859649122806</v>
      </c>
      <c r="Y71" s="97">
        <f t="shared" si="10"/>
        <v>0.12280701754385964</v>
      </c>
      <c r="Z71" s="50">
        <v>11</v>
      </c>
      <c r="AA71" s="50" t="s">
        <v>275</v>
      </c>
      <c r="AB71" s="50" t="s">
        <v>275</v>
      </c>
      <c r="AC71">
        <v>6</v>
      </c>
      <c r="AD71">
        <v>0</v>
      </c>
      <c r="AE71" s="89">
        <f t="shared" si="11"/>
        <v>5.2631578947368418E-2</v>
      </c>
      <c r="AF71">
        <v>0</v>
      </c>
      <c r="AG71">
        <v>0</v>
      </c>
    </row>
    <row r="72" spans="1:33">
      <c r="A72">
        <v>44079</v>
      </c>
      <c r="B72" t="s">
        <v>110</v>
      </c>
      <c r="C72" s="29">
        <v>2013</v>
      </c>
      <c r="D72" s="50">
        <v>126</v>
      </c>
      <c r="E72" s="50">
        <v>39</v>
      </c>
      <c r="F72" s="50">
        <v>44</v>
      </c>
      <c r="G72" s="50">
        <v>43</v>
      </c>
      <c r="H72" s="50">
        <v>41</v>
      </c>
      <c r="I72" s="50">
        <v>39</v>
      </c>
      <c r="J72" s="97">
        <v>9.5000000000000001E-2</v>
      </c>
      <c r="K72" s="97">
        <v>0.14300000000000002</v>
      </c>
      <c r="L72" s="97">
        <v>0.84900000000000009</v>
      </c>
      <c r="M72" s="50">
        <v>49</v>
      </c>
      <c r="N72" s="50">
        <v>68</v>
      </c>
      <c r="O72" s="50">
        <v>89</v>
      </c>
      <c r="P72" s="50">
        <v>95</v>
      </c>
      <c r="Q72" s="50">
        <v>73</v>
      </c>
      <c r="R72" s="50">
        <v>24</v>
      </c>
      <c r="S72" s="50">
        <v>19</v>
      </c>
      <c r="T72" s="50">
        <v>48</v>
      </c>
      <c r="U72" s="89">
        <f t="shared" si="6"/>
        <v>0.10537634408602151</v>
      </c>
      <c r="V72" s="89">
        <f t="shared" si="7"/>
        <v>0.14623655913978495</v>
      </c>
      <c r="W72" s="97">
        <f t="shared" si="8"/>
        <v>0.1913978494623656</v>
      </c>
      <c r="X72" s="97">
        <f t="shared" si="9"/>
        <v>0.20430107526881722</v>
      </c>
      <c r="Y72" s="97">
        <f t="shared" si="10"/>
        <v>0.24946236559139784</v>
      </c>
      <c r="Z72" s="50">
        <v>92</v>
      </c>
      <c r="AA72" s="50" t="s">
        <v>275</v>
      </c>
      <c r="AB72" s="50" t="s">
        <v>275</v>
      </c>
      <c r="AC72">
        <v>37</v>
      </c>
      <c r="AD72">
        <v>0</v>
      </c>
      <c r="AE72" s="89">
        <f t="shared" si="11"/>
        <v>0.1032258064516129</v>
      </c>
      <c r="AF72">
        <v>0</v>
      </c>
      <c r="AG72">
        <v>0</v>
      </c>
    </row>
    <row r="73" spans="1:33">
      <c r="A73">
        <v>44080</v>
      </c>
      <c r="B73" t="s">
        <v>106</v>
      </c>
      <c r="C73" s="29">
        <v>2013</v>
      </c>
      <c r="D73" s="50">
        <v>37</v>
      </c>
      <c r="E73" s="50">
        <v>11</v>
      </c>
      <c r="F73" s="50">
        <v>14</v>
      </c>
      <c r="G73" s="50">
        <v>12</v>
      </c>
      <c r="H73" s="50">
        <v>8</v>
      </c>
      <c r="I73" s="50">
        <v>14</v>
      </c>
      <c r="J73" s="97">
        <v>0.16200000000000001</v>
      </c>
      <c r="K73" s="97">
        <v>0.21600000000000003</v>
      </c>
      <c r="L73" s="97">
        <v>0.73</v>
      </c>
      <c r="M73" s="50">
        <v>7</v>
      </c>
      <c r="N73" s="50">
        <v>19</v>
      </c>
      <c r="O73" s="50">
        <v>29</v>
      </c>
      <c r="P73" s="50">
        <v>21</v>
      </c>
      <c r="Q73" s="50">
        <v>12</v>
      </c>
      <c r="R73" s="50">
        <v>11</v>
      </c>
      <c r="S73" s="50">
        <v>3</v>
      </c>
      <c r="T73" s="50">
        <v>9</v>
      </c>
      <c r="U73" s="89">
        <f t="shared" si="6"/>
        <v>6.3063063063063057E-2</v>
      </c>
      <c r="V73" s="89">
        <f t="shared" si="7"/>
        <v>0.17117117117117117</v>
      </c>
      <c r="W73" s="97">
        <f t="shared" si="8"/>
        <v>0.26126126126126126</v>
      </c>
      <c r="X73" s="97">
        <f t="shared" si="9"/>
        <v>0.1891891891891892</v>
      </c>
      <c r="Y73" s="97">
        <f t="shared" si="10"/>
        <v>0.23423423423423423</v>
      </c>
      <c r="Z73" s="50">
        <v>21</v>
      </c>
      <c r="AA73" s="50" t="s">
        <v>275</v>
      </c>
      <c r="AB73" s="50" t="s">
        <v>275</v>
      </c>
      <c r="AC73">
        <v>11</v>
      </c>
      <c r="AD73">
        <v>0</v>
      </c>
      <c r="AE73" s="89">
        <f t="shared" si="11"/>
        <v>8.1081081081081086E-2</v>
      </c>
      <c r="AF73">
        <v>0</v>
      </c>
      <c r="AG73">
        <v>0</v>
      </c>
    </row>
    <row r="74" spans="1:33">
      <c r="A74">
        <v>44081</v>
      </c>
      <c r="B74" t="s">
        <v>209</v>
      </c>
      <c r="C74" s="29">
        <v>2013</v>
      </c>
      <c r="D74" s="50">
        <v>178</v>
      </c>
      <c r="E74" s="50">
        <v>51</v>
      </c>
      <c r="F74" s="50">
        <v>58</v>
      </c>
      <c r="G74" s="50">
        <v>69</v>
      </c>
      <c r="H74" s="50">
        <v>48</v>
      </c>
      <c r="I74" s="50">
        <v>46</v>
      </c>
      <c r="J74" s="97">
        <v>0.13500000000000001</v>
      </c>
      <c r="K74" s="97">
        <v>0.191</v>
      </c>
      <c r="L74" s="97">
        <v>0.70200000000000007</v>
      </c>
      <c r="M74" s="50">
        <v>65</v>
      </c>
      <c r="N74" s="50">
        <v>195</v>
      </c>
      <c r="O74" s="50">
        <v>164</v>
      </c>
      <c r="P74" s="50">
        <v>121</v>
      </c>
      <c r="Q74" s="50">
        <v>71</v>
      </c>
      <c r="R74" s="50">
        <v>15</v>
      </c>
      <c r="S74" s="50">
        <v>12</v>
      </c>
      <c r="T74" s="50">
        <v>60</v>
      </c>
      <c r="U74" s="89">
        <f t="shared" si="6"/>
        <v>9.2460881934566141E-2</v>
      </c>
      <c r="V74" s="89">
        <f t="shared" si="7"/>
        <v>0.27738264580369842</v>
      </c>
      <c r="W74" s="97">
        <f t="shared" si="8"/>
        <v>0.23328591749644381</v>
      </c>
      <c r="X74" s="97">
        <f t="shared" si="9"/>
        <v>0.17211948790896159</v>
      </c>
      <c r="Y74" s="97">
        <f t="shared" si="10"/>
        <v>0.13940256045519203</v>
      </c>
      <c r="Z74" s="50">
        <v>91</v>
      </c>
      <c r="AA74" s="50" t="s">
        <v>275</v>
      </c>
      <c r="AB74" s="50" t="s">
        <v>275</v>
      </c>
      <c r="AC74">
        <v>65</v>
      </c>
      <c r="AD74">
        <v>30</v>
      </c>
      <c r="AE74" s="89">
        <f t="shared" si="11"/>
        <v>8.5348506401137975E-2</v>
      </c>
      <c r="AF74">
        <v>0</v>
      </c>
      <c r="AG74">
        <v>2</v>
      </c>
    </row>
    <row r="75" spans="1:33">
      <c r="A75">
        <v>44082</v>
      </c>
      <c r="B75" t="s">
        <v>210</v>
      </c>
      <c r="C75" s="29">
        <v>2013</v>
      </c>
      <c r="D75" s="50">
        <v>215</v>
      </c>
      <c r="E75" s="50">
        <v>61</v>
      </c>
      <c r="F75" s="50">
        <v>74</v>
      </c>
      <c r="G75" s="50">
        <v>80</v>
      </c>
      <c r="H75" s="50">
        <v>73</v>
      </c>
      <c r="I75" s="50">
        <v>86</v>
      </c>
      <c r="J75" s="97">
        <v>0.121</v>
      </c>
      <c r="K75" s="97">
        <v>0.22800000000000001</v>
      </c>
      <c r="L75" s="97">
        <v>0.81400000000000006</v>
      </c>
      <c r="M75" s="50">
        <v>31</v>
      </c>
      <c r="N75" s="50">
        <v>124</v>
      </c>
      <c r="O75" s="50">
        <v>157</v>
      </c>
      <c r="P75" s="50">
        <v>178</v>
      </c>
      <c r="Q75" s="50">
        <v>159</v>
      </c>
      <c r="R75" s="50">
        <v>49</v>
      </c>
      <c r="S75" s="50">
        <v>32</v>
      </c>
      <c r="T75" s="50">
        <v>82</v>
      </c>
      <c r="U75" s="89">
        <f t="shared" si="6"/>
        <v>3.8177339901477834E-2</v>
      </c>
      <c r="V75" s="89">
        <f t="shared" si="7"/>
        <v>0.15270935960591134</v>
      </c>
      <c r="W75" s="97">
        <f t="shared" si="8"/>
        <v>0.19334975369458129</v>
      </c>
      <c r="X75" s="97">
        <f t="shared" si="9"/>
        <v>0.21921182266009853</v>
      </c>
      <c r="Y75" s="97">
        <f t="shared" si="10"/>
        <v>0.29556650246305421</v>
      </c>
      <c r="Z75" s="50">
        <v>140</v>
      </c>
      <c r="AA75" s="50" t="s">
        <v>275</v>
      </c>
      <c r="AB75" s="50" t="s">
        <v>275</v>
      </c>
      <c r="AC75">
        <v>83</v>
      </c>
      <c r="AD75">
        <v>25</v>
      </c>
      <c r="AE75" s="89">
        <f t="shared" si="11"/>
        <v>0.10098522167487685</v>
      </c>
      <c r="AF75">
        <v>1</v>
      </c>
      <c r="AG75">
        <v>1</v>
      </c>
    </row>
    <row r="76" spans="1:33">
      <c r="A76">
        <v>44083</v>
      </c>
      <c r="B76" t="s">
        <v>211</v>
      </c>
      <c r="C76" s="29">
        <v>2013</v>
      </c>
      <c r="D76" s="50">
        <v>114</v>
      </c>
      <c r="E76" s="50">
        <v>33</v>
      </c>
      <c r="F76" s="50">
        <v>39</v>
      </c>
      <c r="G76" s="50">
        <v>42</v>
      </c>
      <c r="H76" s="50">
        <v>40</v>
      </c>
      <c r="I76" s="50">
        <v>28</v>
      </c>
      <c r="J76" s="97">
        <v>0.184</v>
      </c>
      <c r="K76" s="97">
        <v>0.12300000000000001</v>
      </c>
      <c r="L76" s="97">
        <v>0.73699999999999999</v>
      </c>
      <c r="M76" s="50">
        <v>19</v>
      </c>
      <c r="N76" s="50">
        <v>79</v>
      </c>
      <c r="O76" s="50">
        <v>89</v>
      </c>
      <c r="P76" s="50">
        <v>85</v>
      </c>
      <c r="Q76" s="50">
        <v>63</v>
      </c>
      <c r="R76" s="50">
        <v>20</v>
      </c>
      <c r="S76" s="50">
        <v>4</v>
      </c>
      <c r="T76" s="50">
        <v>28</v>
      </c>
      <c r="U76" s="89">
        <f t="shared" si="6"/>
        <v>4.909560723514212E-2</v>
      </c>
      <c r="V76" s="89">
        <f t="shared" si="7"/>
        <v>0.20413436692506459</v>
      </c>
      <c r="W76" s="97">
        <f t="shared" si="8"/>
        <v>0.22997416020671835</v>
      </c>
      <c r="X76" s="97">
        <f t="shared" si="9"/>
        <v>0.21963824289405684</v>
      </c>
      <c r="Y76" s="97">
        <f t="shared" si="10"/>
        <v>0.22480620155038761</v>
      </c>
      <c r="Z76" s="50">
        <v>59</v>
      </c>
      <c r="AA76" s="50" t="s">
        <v>275</v>
      </c>
      <c r="AB76" s="50" t="s">
        <v>275</v>
      </c>
      <c r="AC76">
        <v>38</v>
      </c>
      <c r="AD76">
        <v>0</v>
      </c>
      <c r="AE76" s="89">
        <f t="shared" si="11"/>
        <v>7.2351421188630485E-2</v>
      </c>
      <c r="AF76">
        <v>0</v>
      </c>
      <c r="AG76">
        <v>0</v>
      </c>
    </row>
    <row r="77" spans="1:33">
      <c r="A77">
        <v>44084</v>
      </c>
      <c r="B77" t="s">
        <v>111</v>
      </c>
      <c r="C77" s="29">
        <v>2013</v>
      </c>
      <c r="D77" s="50">
        <v>352</v>
      </c>
      <c r="E77" s="50">
        <v>114</v>
      </c>
      <c r="F77" s="50">
        <v>109</v>
      </c>
      <c r="G77" s="50">
        <v>129</v>
      </c>
      <c r="H77" s="50">
        <v>129</v>
      </c>
      <c r="I77" s="50">
        <v>119</v>
      </c>
      <c r="J77" s="97">
        <v>0.114</v>
      </c>
      <c r="K77" s="97">
        <v>0.182</v>
      </c>
      <c r="L77" s="97">
        <v>0.79</v>
      </c>
      <c r="M77" s="50">
        <v>85</v>
      </c>
      <c r="N77" s="50">
        <v>330</v>
      </c>
      <c r="O77" s="50">
        <v>253</v>
      </c>
      <c r="P77" s="50">
        <v>221</v>
      </c>
      <c r="Q77" s="50">
        <v>196</v>
      </c>
      <c r="R77" s="50">
        <v>94</v>
      </c>
      <c r="S77" s="50">
        <v>53</v>
      </c>
      <c r="T77" s="50">
        <v>107</v>
      </c>
      <c r="U77" s="89">
        <f t="shared" si="6"/>
        <v>6.3480209111277067E-2</v>
      </c>
      <c r="V77" s="89">
        <f t="shared" si="7"/>
        <v>0.24645257654966393</v>
      </c>
      <c r="W77" s="97">
        <f t="shared" si="8"/>
        <v>0.18894697535474234</v>
      </c>
      <c r="X77" s="97">
        <f t="shared" si="9"/>
        <v>0.1650485436893204</v>
      </c>
      <c r="Y77" s="97">
        <f t="shared" si="10"/>
        <v>0.25616131441374163</v>
      </c>
      <c r="Z77" s="50">
        <v>212</v>
      </c>
      <c r="AA77" s="50" t="s">
        <v>275</v>
      </c>
      <c r="AB77" s="50" t="s">
        <v>275</v>
      </c>
      <c r="AC77">
        <v>101</v>
      </c>
      <c r="AD77">
        <v>30</v>
      </c>
      <c r="AE77" s="89">
        <f t="shared" si="11"/>
        <v>7.991038088125467E-2</v>
      </c>
      <c r="AF77">
        <v>1</v>
      </c>
      <c r="AG77">
        <v>1</v>
      </c>
    </row>
    <row r="78" spans="1:33">
      <c r="A78">
        <v>44085</v>
      </c>
      <c r="B78" t="s">
        <v>42</v>
      </c>
      <c r="C78" s="29">
        <v>2013</v>
      </c>
      <c r="D78" s="50">
        <v>47</v>
      </c>
      <c r="E78" s="50">
        <v>15</v>
      </c>
      <c r="F78" s="50">
        <v>13</v>
      </c>
      <c r="G78" s="50">
        <v>19</v>
      </c>
      <c r="H78" s="50">
        <v>15</v>
      </c>
      <c r="I78" s="50">
        <v>16</v>
      </c>
      <c r="J78" s="97">
        <v>0.128</v>
      </c>
      <c r="K78" s="97">
        <v>0.21299999999999999</v>
      </c>
      <c r="L78" s="97">
        <v>0.66</v>
      </c>
      <c r="M78" s="50">
        <v>11</v>
      </c>
      <c r="N78" s="50">
        <v>32</v>
      </c>
      <c r="O78" s="50">
        <v>32</v>
      </c>
      <c r="P78" s="50">
        <v>40</v>
      </c>
      <c r="Q78" s="50">
        <v>17</v>
      </c>
      <c r="R78" s="50">
        <v>2</v>
      </c>
      <c r="S78" s="50">
        <v>3</v>
      </c>
      <c r="T78" s="50">
        <v>11</v>
      </c>
      <c r="U78" s="89">
        <f t="shared" si="6"/>
        <v>7.4324324324324328E-2</v>
      </c>
      <c r="V78" s="89">
        <f t="shared" si="7"/>
        <v>0.21621621621621623</v>
      </c>
      <c r="W78" s="97">
        <f t="shared" si="8"/>
        <v>0.21621621621621623</v>
      </c>
      <c r="X78" s="97">
        <f t="shared" si="9"/>
        <v>0.27027027027027029</v>
      </c>
      <c r="Y78" s="97">
        <f t="shared" si="10"/>
        <v>0.14864864864864866</v>
      </c>
      <c r="Z78" s="50">
        <v>27</v>
      </c>
      <c r="AA78" s="50" t="s">
        <v>275</v>
      </c>
      <c r="AB78" s="50" t="s">
        <v>275</v>
      </c>
      <c r="AC78">
        <v>17</v>
      </c>
      <c r="AD78">
        <v>0</v>
      </c>
      <c r="AE78" s="89">
        <f t="shared" si="11"/>
        <v>7.4324324324324328E-2</v>
      </c>
      <c r="AF78">
        <v>0</v>
      </c>
      <c r="AG78">
        <v>0</v>
      </c>
    </row>
    <row r="79" spans="1:33">
      <c r="A79">
        <v>44086</v>
      </c>
      <c r="B79" t="s">
        <v>43</v>
      </c>
      <c r="C79" s="29">
        <v>2013</v>
      </c>
      <c r="D79" s="50">
        <v>44</v>
      </c>
      <c r="E79" s="50">
        <v>14</v>
      </c>
      <c r="F79" s="50">
        <v>19</v>
      </c>
      <c r="G79" s="50">
        <v>11</v>
      </c>
      <c r="H79" s="50">
        <v>15</v>
      </c>
      <c r="I79" s="50">
        <v>14</v>
      </c>
      <c r="J79" s="97">
        <v>0.20499999999999999</v>
      </c>
      <c r="K79" s="97">
        <v>9.0999999999999998E-2</v>
      </c>
      <c r="L79" s="97">
        <v>0.59099999999999997</v>
      </c>
      <c r="M79" s="50">
        <v>17</v>
      </c>
      <c r="N79" s="50">
        <v>43</v>
      </c>
      <c r="O79" s="50">
        <v>54</v>
      </c>
      <c r="P79" s="50">
        <v>25</v>
      </c>
      <c r="Q79" s="50">
        <v>9</v>
      </c>
      <c r="R79" s="50">
        <v>4</v>
      </c>
      <c r="S79" s="50">
        <v>2</v>
      </c>
      <c r="T79" s="50">
        <v>12</v>
      </c>
      <c r="U79" s="89">
        <f t="shared" si="6"/>
        <v>0.10240963855421686</v>
      </c>
      <c r="V79" s="89">
        <f t="shared" si="7"/>
        <v>0.25903614457831325</v>
      </c>
      <c r="W79" s="97">
        <f t="shared" si="8"/>
        <v>0.3253012048192771</v>
      </c>
      <c r="X79" s="97">
        <f t="shared" si="9"/>
        <v>0.15060240963855423</v>
      </c>
      <c r="Y79" s="97">
        <f t="shared" si="10"/>
        <v>9.036144578313253E-2</v>
      </c>
      <c r="Z79" s="50">
        <v>17</v>
      </c>
      <c r="AA79" s="50" t="s">
        <v>275</v>
      </c>
      <c r="AB79" s="50" t="s">
        <v>275</v>
      </c>
      <c r="AC79">
        <v>17</v>
      </c>
      <c r="AD79">
        <v>0</v>
      </c>
      <c r="AE79" s="89">
        <f t="shared" si="11"/>
        <v>7.2289156626506021E-2</v>
      </c>
      <c r="AF79">
        <v>0</v>
      </c>
      <c r="AG79">
        <v>0</v>
      </c>
    </row>
    <row r="80" spans="1:33">
      <c r="A80">
        <v>44087</v>
      </c>
      <c r="B80" t="s">
        <v>212</v>
      </c>
      <c r="C80" s="29">
        <v>2013</v>
      </c>
      <c r="D80" s="50">
        <v>213</v>
      </c>
      <c r="E80" s="50">
        <v>73</v>
      </c>
      <c r="F80" s="50">
        <v>62</v>
      </c>
      <c r="G80" s="50">
        <v>78</v>
      </c>
      <c r="H80" s="50">
        <v>74</v>
      </c>
      <c r="I80" s="50">
        <v>76</v>
      </c>
      <c r="J80" s="97">
        <v>0.155</v>
      </c>
      <c r="K80" s="97">
        <v>0.14599999999999999</v>
      </c>
      <c r="L80" s="97">
        <v>0.69499999999999995</v>
      </c>
      <c r="M80" s="50">
        <v>131</v>
      </c>
      <c r="N80" s="50">
        <v>331</v>
      </c>
      <c r="O80" s="50">
        <v>229</v>
      </c>
      <c r="P80" s="50">
        <v>191</v>
      </c>
      <c r="Q80" s="50">
        <v>92</v>
      </c>
      <c r="R80" s="50">
        <v>34</v>
      </c>
      <c r="S80" s="50">
        <v>19</v>
      </c>
      <c r="T80" s="50">
        <v>113</v>
      </c>
      <c r="U80" s="89">
        <f t="shared" si="6"/>
        <v>0.11491228070175438</v>
      </c>
      <c r="V80" s="89">
        <f t="shared" si="7"/>
        <v>0.29035087719298247</v>
      </c>
      <c r="W80" s="97">
        <f t="shared" si="8"/>
        <v>0.20087719298245615</v>
      </c>
      <c r="X80" s="97">
        <f t="shared" si="9"/>
        <v>0.1675438596491228</v>
      </c>
      <c r="Y80" s="97">
        <f t="shared" si="10"/>
        <v>0.12719298245614036</v>
      </c>
      <c r="Z80" s="50">
        <v>119</v>
      </c>
      <c r="AA80" s="50" t="s">
        <v>275</v>
      </c>
      <c r="AB80" s="50" t="s">
        <v>275</v>
      </c>
      <c r="AC80">
        <v>91</v>
      </c>
      <c r="AD80">
        <v>45</v>
      </c>
      <c r="AE80" s="89">
        <f t="shared" si="11"/>
        <v>9.9122807017543862E-2</v>
      </c>
      <c r="AF80">
        <v>1</v>
      </c>
      <c r="AG80">
        <v>2</v>
      </c>
    </row>
    <row r="81" spans="1:33">
      <c r="A81">
        <v>44088</v>
      </c>
      <c r="B81" t="s">
        <v>213</v>
      </c>
      <c r="C81" s="29">
        <v>2013</v>
      </c>
      <c r="D81" s="50">
        <v>143</v>
      </c>
      <c r="E81" s="50">
        <v>46</v>
      </c>
      <c r="F81" s="50">
        <v>51</v>
      </c>
      <c r="G81" s="50">
        <v>46</v>
      </c>
      <c r="H81" s="50">
        <v>52</v>
      </c>
      <c r="I81" s="50">
        <v>53</v>
      </c>
      <c r="J81" s="97">
        <v>7.6999999999999999E-2</v>
      </c>
      <c r="K81" s="97">
        <v>0.28699999999999998</v>
      </c>
      <c r="L81" s="97">
        <v>0.84599999999999997</v>
      </c>
      <c r="M81" s="50">
        <v>19</v>
      </c>
      <c r="N81" s="50">
        <v>58</v>
      </c>
      <c r="O81" s="50">
        <v>86</v>
      </c>
      <c r="P81" s="50">
        <v>107</v>
      </c>
      <c r="Q81" s="50">
        <v>85</v>
      </c>
      <c r="R81" s="50">
        <v>37</v>
      </c>
      <c r="S81" s="50">
        <v>11</v>
      </c>
      <c r="T81" s="50">
        <v>37</v>
      </c>
      <c r="U81" s="89">
        <f t="shared" si="6"/>
        <v>4.3181818181818182E-2</v>
      </c>
      <c r="V81" s="89">
        <f t="shared" si="7"/>
        <v>0.13181818181818181</v>
      </c>
      <c r="W81" s="97">
        <f t="shared" si="8"/>
        <v>0.19545454545454546</v>
      </c>
      <c r="X81" s="97">
        <f t="shared" si="9"/>
        <v>0.24318181818181819</v>
      </c>
      <c r="Y81" s="97">
        <f t="shared" si="10"/>
        <v>0.30227272727272725</v>
      </c>
      <c r="Z81" s="50">
        <v>94</v>
      </c>
      <c r="AA81" s="50" t="s">
        <v>275</v>
      </c>
      <c r="AB81" s="50" t="s">
        <v>275</v>
      </c>
      <c r="AC81">
        <v>37</v>
      </c>
      <c r="AD81">
        <v>10</v>
      </c>
      <c r="AE81" s="89">
        <f t="shared" si="11"/>
        <v>8.4090909090909091E-2</v>
      </c>
      <c r="AF81">
        <v>0</v>
      </c>
      <c r="AG81">
        <v>1</v>
      </c>
    </row>
    <row r="82" spans="1:33">
      <c r="A82">
        <v>44089</v>
      </c>
      <c r="B82" t="s">
        <v>119</v>
      </c>
      <c r="C82" s="29">
        <v>2013</v>
      </c>
      <c r="D82" s="50">
        <v>182</v>
      </c>
      <c r="E82" s="50">
        <v>57</v>
      </c>
      <c r="F82" s="50">
        <v>63</v>
      </c>
      <c r="G82" s="50">
        <v>62</v>
      </c>
      <c r="H82" s="50">
        <v>55</v>
      </c>
      <c r="I82" s="50">
        <v>70</v>
      </c>
      <c r="J82" s="97">
        <v>0.13200000000000001</v>
      </c>
      <c r="K82" s="97">
        <v>0.22</v>
      </c>
      <c r="L82" s="97">
        <v>0.73099999999999998</v>
      </c>
      <c r="M82" s="50">
        <v>30</v>
      </c>
      <c r="N82" s="50">
        <v>70</v>
      </c>
      <c r="O82" s="50">
        <v>91</v>
      </c>
      <c r="P82" s="50">
        <v>136</v>
      </c>
      <c r="Q82" s="50">
        <v>90</v>
      </c>
      <c r="R82" s="50">
        <v>45</v>
      </c>
      <c r="S82" s="50">
        <v>18</v>
      </c>
      <c r="T82" s="50">
        <v>40</v>
      </c>
      <c r="U82" s="89">
        <f t="shared" si="6"/>
        <v>5.7692307692307696E-2</v>
      </c>
      <c r="V82" s="89">
        <f t="shared" si="7"/>
        <v>0.13461538461538461</v>
      </c>
      <c r="W82" s="97">
        <f t="shared" si="8"/>
        <v>0.17499999999999999</v>
      </c>
      <c r="X82" s="97">
        <f t="shared" si="9"/>
        <v>0.26153846153846155</v>
      </c>
      <c r="Y82" s="97">
        <f t="shared" si="10"/>
        <v>0.29423076923076924</v>
      </c>
      <c r="Z82" s="50">
        <v>98</v>
      </c>
      <c r="AA82" s="50" t="s">
        <v>275</v>
      </c>
      <c r="AB82" s="50" t="s">
        <v>275</v>
      </c>
      <c r="AC82">
        <v>68</v>
      </c>
      <c r="AD82">
        <v>0</v>
      </c>
      <c r="AE82" s="89">
        <f t="shared" si="11"/>
        <v>7.6923076923076927E-2</v>
      </c>
      <c r="AF82">
        <v>0</v>
      </c>
      <c r="AG82">
        <v>0</v>
      </c>
    </row>
    <row r="83" spans="1:33">
      <c r="A83">
        <v>44090</v>
      </c>
      <c r="B83" t="s">
        <v>102</v>
      </c>
      <c r="C83" s="29">
        <v>2013</v>
      </c>
      <c r="D83" s="50">
        <v>60</v>
      </c>
      <c r="E83" s="50">
        <v>19</v>
      </c>
      <c r="F83" s="50">
        <v>14</v>
      </c>
      <c r="G83" s="50">
        <v>27</v>
      </c>
      <c r="H83" s="50">
        <v>17</v>
      </c>
      <c r="I83" s="50">
        <v>13</v>
      </c>
      <c r="J83" s="97">
        <v>0.16699999999999998</v>
      </c>
      <c r="K83" s="97">
        <v>0.11699999999999999</v>
      </c>
      <c r="L83" s="97">
        <v>0.63300000000000001</v>
      </c>
      <c r="M83" s="50">
        <v>9</v>
      </c>
      <c r="N83" s="50">
        <v>34</v>
      </c>
      <c r="O83" s="50">
        <v>54</v>
      </c>
      <c r="P83" s="50">
        <v>39</v>
      </c>
      <c r="Q83" s="50">
        <v>31</v>
      </c>
      <c r="R83" s="50">
        <v>12</v>
      </c>
      <c r="S83" s="50">
        <v>6</v>
      </c>
      <c r="T83" s="50">
        <v>21</v>
      </c>
      <c r="U83" s="89">
        <f t="shared" si="6"/>
        <v>4.3689320388349516E-2</v>
      </c>
      <c r="V83" s="89">
        <f t="shared" si="7"/>
        <v>0.1650485436893204</v>
      </c>
      <c r="W83" s="97">
        <f t="shared" si="8"/>
        <v>0.26213592233009708</v>
      </c>
      <c r="X83" s="97">
        <f t="shared" si="9"/>
        <v>0.18932038834951456</v>
      </c>
      <c r="Y83" s="97">
        <f t="shared" si="10"/>
        <v>0.23786407766990292</v>
      </c>
      <c r="Z83" s="50">
        <v>32</v>
      </c>
      <c r="AA83" s="50" t="s">
        <v>275</v>
      </c>
      <c r="AB83" s="50" t="s">
        <v>275</v>
      </c>
      <c r="AC83">
        <v>25</v>
      </c>
      <c r="AD83">
        <v>0</v>
      </c>
      <c r="AE83" s="89">
        <f t="shared" si="11"/>
        <v>0.10194174757281553</v>
      </c>
      <c r="AF83">
        <v>0</v>
      </c>
      <c r="AG83">
        <v>0</v>
      </c>
    </row>
    <row r="84" spans="1:33">
      <c r="A84">
        <v>44091</v>
      </c>
      <c r="B84" t="s">
        <v>44</v>
      </c>
      <c r="C84" s="29">
        <v>2013</v>
      </c>
      <c r="D84" s="50">
        <v>63</v>
      </c>
      <c r="E84" s="50">
        <v>16</v>
      </c>
      <c r="F84" s="50">
        <v>30</v>
      </c>
      <c r="G84" s="50">
        <v>17</v>
      </c>
      <c r="H84" s="50">
        <v>19</v>
      </c>
      <c r="I84" s="50">
        <v>26</v>
      </c>
      <c r="J84" s="97">
        <v>0.159</v>
      </c>
      <c r="K84" s="97">
        <v>0.222</v>
      </c>
      <c r="L84" s="97">
        <v>0.69799999999999995</v>
      </c>
      <c r="M84" s="50">
        <v>14</v>
      </c>
      <c r="N84" s="50">
        <v>62</v>
      </c>
      <c r="O84" s="50">
        <v>48</v>
      </c>
      <c r="P84" s="50">
        <v>47</v>
      </c>
      <c r="Q84" s="50">
        <v>23</v>
      </c>
      <c r="R84" s="50">
        <v>10</v>
      </c>
      <c r="S84" s="50">
        <v>4</v>
      </c>
      <c r="T84" s="50">
        <v>12</v>
      </c>
      <c r="U84" s="89">
        <f t="shared" si="6"/>
        <v>6.363636363636363E-2</v>
      </c>
      <c r="V84" s="89">
        <f t="shared" si="7"/>
        <v>0.2818181818181818</v>
      </c>
      <c r="W84" s="97">
        <f t="shared" si="8"/>
        <v>0.21818181818181817</v>
      </c>
      <c r="X84" s="97">
        <f t="shared" si="9"/>
        <v>0.21363636363636362</v>
      </c>
      <c r="Y84" s="97">
        <f t="shared" si="10"/>
        <v>0.16818181818181818</v>
      </c>
      <c r="Z84" s="50">
        <v>39</v>
      </c>
      <c r="AA84" s="50" t="s">
        <v>275</v>
      </c>
      <c r="AB84" s="50" t="s">
        <v>275</v>
      </c>
      <c r="AC84">
        <v>31</v>
      </c>
      <c r="AD84">
        <v>15</v>
      </c>
      <c r="AE84" s="89">
        <f t="shared" si="11"/>
        <v>5.4545454545454543E-2</v>
      </c>
      <c r="AF84">
        <v>0</v>
      </c>
      <c r="AG84">
        <v>1</v>
      </c>
    </row>
    <row r="85" spans="1:33">
      <c r="A85">
        <v>44092</v>
      </c>
      <c r="B85" t="s">
        <v>45</v>
      </c>
      <c r="C85" s="29">
        <v>2013</v>
      </c>
      <c r="D85" s="50">
        <v>29</v>
      </c>
      <c r="E85" s="50">
        <v>5</v>
      </c>
      <c r="F85" s="50">
        <v>7</v>
      </c>
      <c r="G85" s="50">
        <v>17</v>
      </c>
      <c r="H85" s="50" t="s">
        <v>275</v>
      </c>
      <c r="I85" s="50">
        <v>10</v>
      </c>
      <c r="J85" s="97">
        <v>0.17199999999999999</v>
      </c>
      <c r="K85" s="97">
        <v>0.10300000000000001</v>
      </c>
      <c r="L85" s="97">
        <v>0.75900000000000001</v>
      </c>
      <c r="M85" s="50">
        <v>19</v>
      </c>
      <c r="N85" s="50">
        <v>35</v>
      </c>
      <c r="O85" s="50">
        <v>22</v>
      </c>
      <c r="P85" s="50">
        <v>16</v>
      </c>
      <c r="Q85" s="50">
        <v>11</v>
      </c>
      <c r="R85" s="50">
        <v>1</v>
      </c>
      <c r="S85" s="50" t="s">
        <v>284</v>
      </c>
      <c r="T85" s="50">
        <v>6</v>
      </c>
      <c r="U85" s="89">
        <f t="shared" si="6"/>
        <v>0.17272727272727273</v>
      </c>
      <c r="V85" s="89">
        <f t="shared" si="7"/>
        <v>0.31818181818181818</v>
      </c>
      <c r="W85" s="97">
        <f t="shared" si="8"/>
        <v>0.2</v>
      </c>
      <c r="X85" s="97">
        <f t="shared" si="9"/>
        <v>0.14545454545454545</v>
      </c>
      <c r="Y85" s="97">
        <f t="shared" si="10"/>
        <v>0.10909090909090909</v>
      </c>
      <c r="Z85" s="50">
        <v>16</v>
      </c>
      <c r="AA85" s="50" t="s">
        <v>275</v>
      </c>
      <c r="AB85" s="50" t="s">
        <v>275</v>
      </c>
      <c r="AC85">
        <v>4</v>
      </c>
      <c r="AD85">
        <v>0</v>
      </c>
      <c r="AE85" s="89">
        <f t="shared" si="11"/>
        <v>5.4545454545454543E-2</v>
      </c>
      <c r="AF85">
        <v>0</v>
      </c>
      <c r="AG85">
        <v>0</v>
      </c>
    </row>
    <row r="86" spans="1:33">
      <c r="A86">
        <v>44093</v>
      </c>
      <c r="B86" t="s">
        <v>120</v>
      </c>
      <c r="C86" s="29">
        <v>2013</v>
      </c>
      <c r="D86" s="50">
        <v>55</v>
      </c>
      <c r="E86" s="50">
        <v>12</v>
      </c>
      <c r="F86" s="50">
        <v>27</v>
      </c>
      <c r="G86" s="50">
        <v>16</v>
      </c>
      <c r="H86" s="50">
        <v>15</v>
      </c>
      <c r="I86" s="50">
        <v>24</v>
      </c>
      <c r="J86" s="97">
        <v>0.255</v>
      </c>
      <c r="K86" s="97">
        <v>0.16399999999999998</v>
      </c>
      <c r="L86" s="97">
        <v>0.69099999999999995</v>
      </c>
      <c r="M86" s="50">
        <v>8</v>
      </c>
      <c r="N86" s="50">
        <v>33</v>
      </c>
      <c r="O86" s="50">
        <v>47</v>
      </c>
      <c r="P86" s="50">
        <v>31</v>
      </c>
      <c r="Q86" s="50">
        <v>21</v>
      </c>
      <c r="R86" s="50">
        <v>3</v>
      </c>
      <c r="S86" s="50">
        <v>1</v>
      </c>
      <c r="T86" s="50">
        <v>6</v>
      </c>
      <c r="U86" s="89">
        <f t="shared" si="6"/>
        <v>5.3333333333333337E-2</v>
      </c>
      <c r="V86" s="89">
        <f t="shared" si="7"/>
        <v>0.22</v>
      </c>
      <c r="W86" s="97">
        <f t="shared" si="8"/>
        <v>0.31333333333333335</v>
      </c>
      <c r="X86" s="97">
        <f t="shared" si="9"/>
        <v>0.20666666666666667</v>
      </c>
      <c r="Y86" s="97">
        <f t="shared" si="10"/>
        <v>0.16666666666666666</v>
      </c>
      <c r="Z86" s="50">
        <v>34</v>
      </c>
      <c r="AA86" s="50" t="s">
        <v>275</v>
      </c>
      <c r="AB86" s="50" t="s">
        <v>275</v>
      </c>
      <c r="AC86">
        <v>13</v>
      </c>
      <c r="AD86">
        <v>0</v>
      </c>
      <c r="AE86" s="89">
        <f t="shared" si="11"/>
        <v>0.04</v>
      </c>
      <c r="AF86">
        <v>0</v>
      </c>
      <c r="AG86">
        <v>0</v>
      </c>
    </row>
    <row r="87" spans="1:33">
      <c r="A87">
        <v>44094</v>
      </c>
      <c r="B87" t="s">
        <v>121</v>
      </c>
      <c r="C87" s="29">
        <v>2013</v>
      </c>
      <c r="D87" s="50">
        <v>123</v>
      </c>
      <c r="E87" s="50">
        <v>32</v>
      </c>
      <c r="F87" s="50">
        <v>46</v>
      </c>
      <c r="G87" s="50">
        <v>45</v>
      </c>
      <c r="H87" s="50">
        <v>27</v>
      </c>
      <c r="I87" s="50">
        <v>36</v>
      </c>
      <c r="J87" s="97">
        <v>0.13800000000000001</v>
      </c>
      <c r="K87" s="97">
        <v>0.187</v>
      </c>
      <c r="L87" s="97">
        <v>0.70700000000000007</v>
      </c>
      <c r="M87" s="50">
        <v>36</v>
      </c>
      <c r="N87" s="50">
        <v>92</v>
      </c>
      <c r="O87" s="50">
        <v>76</v>
      </c>
      <c r="P87" s="50">
        <v>86</v>
      </c>
      <c r="Q87" s="50">
        <v>55</v>
      </c>
      <c r="R87" s="50">
        <v>38</v>
      </c>
      <c r="S87" s="50">
        <v>35</v>
      </c>
      <c r="T87" s="50">
        <v>65</v>
      </c>
      <c r="U87" s="89">
        <f t="shared" si="6"/>
        <v>7.4534161490683232E-2</v>
      </c>
      <c r="V87" s="89">
        <f t="shared" si="7"/>
        <v>0.19047619047619047</v>
      </c>
      <c r="W87" s="97">
        <f t="shared" si="8"/>
        <v>0.15734989648033126</v>
      </c>
      <c r="X87" s="97">
        <f t="shared" si="9"/>
        <v>0.17805383022774326</v>
      </c>
      <c r="Y87" s="97">
        <f t="shared" si="10"/>
        <v>0.26501035196687373</v>
      </c>
      <c r="Z87" s="50">
        <v>70</v>
      </c>
      <c r="AA87" s="50" t="s">
        <v>275</v>
      </c>
      <c r="AB87" s="50" t="s">
        <v>275</v>
      </c>
      <c r="AC87">
        <v>41</v>
      </c>
      <c r="AD87">
        <v>0</v>
      </c>
      <c r="AE87" s="89">
        <f t="shared" si="11"/>
        <v>0.13457556935817805</v>
      </c>
      <c r="AF87">
        <v>1</v>
      </c>
      <c r="AG87">
        <v>0</v>
      </c>
    </row>
    <row r="88" spans="1:33">
      <c r="A88">
        <v>44095</v>
      </c>
      <c r="B88" t="s">
        <v>214</v>
      </c>
      <c r="C88" s="29">
        <v>2013</v>
      </c>
      <c r="D88" s="50">
        <v>67</v>
      </c>
      <c r="E88" s="50">
        <v>21</v>
      </c>
      <c r="F88" s="50">
        <v>24</v>
      </c>
      <c r="G88" s="50">
        <v>22</v>
      </c>
      <c r="H88" s="50">
        <v>24</v>
      </c>
      <c r="I88" s="50">
        <v>27</v>
      </c>
      <c r="J88" s="97">
        <v>0.11900000000000001</v>
      </c>
      <c r="K88" s="97">
        <v>0.11900000000000001</v>
      </c>
      <c r="L88" s="97">
        <v>0.746</v>
      </c>
      <c r="M88" s="50">
        <v>17</v>
      </c>
      <c r="N88" s="50">
        <v>58</v>
      </c>
      <c r="O88" s="50">
        <v>60</v>
      </c>
      <c r="P88" s="50">
        <v>49</v>
      </c>
      <c r="Q88" s="50">
        <v>24</v>
      </c>
      <c r="R88" s="50">
        <v>1</v>
      </c>
      <c r="S88" s="50">
        <v>2</v>
      </c>
      <c r="T88" s="50">
        <v>13</v>
      </c>
      <c r="U88" s="89">
        <f t="shared" si="6"/>
        <v>7.5892857142857137E-2</v>
      </c>
      <c r="V88" s="89">
        <f t="shared" si="7"/>
        <v>0.25892857142857145</v>
      </c>
      <c r="W88" s="97">
        <f t="shared" si="8"/>
        <v>0.26785714285714285</v>
      </c>
      <c r="X88" s="97">
        <f t="shared" si="9"/>
        <v>0.21875</v>
      </c>
      <c r="Y88" s="97">
        <f t="shared" si="10"/>
        <v>0.12053571428571429</v>
      </c>
      <c r="Z88" s="50">
        <v>35</v>
      </c>
      <c r="AA88" s="50" t="s">
        <v>275</v>
      </c>
      <c r="AB88" s="50" t="s">
        <v>275</v>
      </c>
      <c r="AC88">
        <v>23</v>
      </c>
      <c r="AD88">
        <v>0</v>
      </c>
      <c r="AE88" s="89">
        <f t="shared" si="11"/>
        <v>5.8035714285714288E-2</v>
      </c>
      <c r="AF88">
        <v>0</v>
      </c>
      <c r="AG88">
        <v>0</v>
      </c>
    </row>
    <row r="89" spans="1:33">
      <c r="A89">
        <v>44096</v>
      </c>
      <c r="B89" t="s">
        <v>215</v>
      </c>
      <c r="C89" s="29">
        <v>2013</v>
      </c>
      <c r="D89" s="50">
        <v>200</v>
      </c>
      <c r="E89" s="50">
        <v>78</v>
      </c>
      <c r="F89" s="50">
        <v>59</v>
      </c>
      <c r="G89" s="50">
        <v>63</v>
      </c>
      <c r="H89" s="50">
        <v>77</v>
      </c>
      <c r="I89" s="50">
        <v>67</v>
      </c>
      <c r="J89" s="97">
        <v>0.115</v>
      </c>
      <c r="K89" s="97">
        <v>0.23499999999999999</v>
      </c>
      <c r="L89" s="97">
        <v>0.78</v>
      </c>
      <c r="M89" s="50">
        <v>27</v>
      </c>
      <c r="N89" s="50">
        <v>100</v>
      </c>
      <c r="O89" s="50">
        <v>162</v>
      </c>
      <c r="P89" s="50">
        <v>167</v>
      </c>
      <c r="Q89" s="50">
        <v>95</v>
      </c>
      <c r="R89" s="50">
        <v>31</v>
      </c>
      <c r="S89" s="50">
        <v>14</v>
      </c>
      <c r="T89" s="50">
        <v>86</v>
      </c>
      <c r="U89" s="89">
        <f t="shared" si="6"/>
        <v>3.9589442815249266E-2</v>
      </c>
      <c r="V89" s="89">
        <f t="shared" si="7"/>
        <v>0.1466275659824047</v>
      </c>
      <c r="W89" s="97">
        <f t="shared" si="8"/>
        <v>0.23753665689149561</v>
      </c>
      <c r="X89" s="97">
        <f t="shared" si="9"/>
        <v>0.24486803519061584</v>
      </c>
      <c r="Y89" s="97">
        <f t="shared" si="10"/>
        <v>0.20527859237536658</v>
      </c>
      <c r="Z89" s="50">
        <v>109</v>
      </c>
      <c r="AA89" s="50" t="s">
        <v>275</v>
      </c>
      <c r="AB89" s="50" t="s">
        <v>275</v>
      </c>
      <c r="AC89">
        <v>98</v>
      </c>
      <c r="AD89">
        <v>25</v>
      </c>
      <c r="AE89" s="89">
        <f t="shared" si="11"/>
        <v>0.12609970674486803</v>
      </c>
      <c r="AF89">
        <v>0</v>
      </c>
      <c r="AG89">
        <v>1</v>
      </c>
    </row>
    <row r="90" spans="1:33">
      <c r="A90">
        <v>44097</v>
      </c>
      <c r="B90" t="s">
        <v>122</v>
      </c>
      <c r="C90" s="29">
        <v>2013</v>
      </c>
      <c r="D90" s="50">
        <v>44</v>
      </c>
      <c r="E90" s="50">
        <v>10</v>
      </c>
      <c r="F90" s="50">
        <v>17</v>
      </c>
      <c r="G90" s="50">
        <v>17</v>
      </c>
      <c r="H90" s="50">
        <v>13</v>
      </c>
      <c r="I90" s="50">
        <v>18</v>
      </c>
      <c r="J90" s="97">
        <v>0.29499999999999998</v>
      </c>
      <c r="K90" s="97">
        <v>0.13600000000000001</v>
      </c>
      <c r="L90" s="97">
        <v>0.52300000000000002</v>
      </c>
      <c r="M90" s="50">
        <v>28</v>
      </c>
      <c r="N90" s="50">
        <v>72</v>
      </c>
      <c r="O90" s="50">
        <v>46</v>
      </c>
      <c r="P90" s="50">
        <v>31</v>
      </c>
      <c r="Q90" s="50">
        <v>18</v>
      </c>
      <c r="R90" s="50">
        <v>7</v>
      </c>
      <c r="S90" s="50">
        <v>4</v>
      </c>
      <c r="T90" s="50">
        <v>20</v>
      </c>
      <c r="U90" s="89">
        <f t="shared" si="6"/>
        <v>0.12389380530973451</v>
      </c>
      <c r="V90" s="89">
        <f t="shared" si="7"/>
        <v>0.31858407079646017</v>
      </c>
      <c r="W90" s="97">
        <f t="shared" si="8"/>
        <v>0.20353982300884957</v>
      </c>
      <c r="X90" s="97">
        <f t="shared" si="9"/>
        <v>0.13716814159292035</v>
      </c>
      <c r="Y90" s="97">
        <f t="shared" si="10"/>
        <v>0.12831858407079647</v>
      </c>
      <c r="Z90" s="50">
        <v>20</v>
      </c>
      <c r="AA90" s="50" t="s">
        <v>275</v>
      </c>
      <c r="AB90" s="50" t="s">
        <v>275</v>
      </c>
      <c r="AC90">
        <v>14</v>
      </c>
      <c r="AD90">
        <v>0</v>
      </c>
      <c r="AE90" s="89">
        <f t="shared" si="11"/>
        <v>8.8495575221238937E-2</v>
      </c>
      <c r="AF90">
        <v>0</v>
      </c>
      <c r="AG90">
        <v>0</v>
      </c>
    </row>
    <row r="91" spans="1:33">
      <c r="A91">
        <v>44098</v>
      </c>
      <c r="B91" t="s">
        <v>46</v>
      </c>
      <c r="C91" s="29">
        <v>2013</v>
      </c>
      <c r="D91" s="50">
        <v>197</v>
      </c>
      <c r="E91" s="50">
        <v>58</v>
      </c>
      <c r="F91" s="50">
        <v>79</v>
      </c>
      <c r="G91" s="50">
        <v>60</v>
      </c>
      <c r="H91" s="50">
        <v>72</v>
      </c>
      <c r="I91" s="50">
        <v>80</v>
      </c>
      <c r="J91" s="97">
        <v>0.193</v>
      </c>
      <c r="K91" s="97">
        <v>0.152</v>
      </c>
      <c r="L91" s="97">
        <v>0.72099999999999997</v>
      </c>
      <c r="M91" s="50">
        <v>56</v>
      </c>
      <c r="N91" s="50">
        <v>174</v>
      </c>
      <c r="O91" s="50">
        <v>196</v>
      </c>
      <c r="P91" s="50">
        <v>160</v>
      </c>
      <c r="Q91" s="50">
        <v>102</v>
      </c>
      <c r="R91" s="50">
        <v>25</v>
      </c>
      <c r="S91" s="50">
        <v>15</v>
      </c>
      <c r="T91" s="50">
        <v>49</v>
      </c>
      <c r="U91" s="89">
        <f t="shared" si="6"/>
        <v>7.2072072072072071E-2</v>
      </c>
      <c r="V91" s="89">
        <f t="shared" si="7"/>
        <v>0.22393822393822393</v>
      </c>
      <c r="W91" s="97">
        <f t="shared" si="8"/>
        <v>0.25225225225225223</v>
      </c>
      <c r="X91" s="97">
        <f t="shared" si="9"/>
        <v>0.20592020592020591</v>
      </c>
      <c r="Y91" s="97">
        <f t="shared" si="10"/>
        <v>0.18275418275418276</v>
      </c>
      <c r="Z91" s="50">
        <v>98</v>
      </c>
      <c r="AA91" s="50" t="s">
        <v>275</v>
      </c>
      <c r="AB91" s="50" t="s">
        <v>275</v>
      </c>
      <c r="AC91">
        <v>56</v>
      </c>
      <c r="AD91">
        <v>15</v>
      </c>
      <c r="AE91" s="89">
        <f t="shared" si="11"/>
        <v>6.3063063063063057E-2</v>
      </c>
      <c r="AF91">
        <v>1</v>
      </c>
      <c r="AG91">
        <v>1</v>
      </c>
    </row>
    <row r="92" spans="1:33">
      <c r="A92">
        <v>44099</v>
      </c>
      <c r="B92" t="s">
        <v>47</v>
      </c>
      <c r="C92" s="29">
        <v>2013</v>
      </c>
      <c r="D92" s="50">
        <v>71</v>
      </c>
      <c r="E92" s="50">
        <v>18</v>
      </c>
      <c r="F92" s="50">
        <v>35</v>
      </c>
      <c r="G92" s="50">
        <v>18</v>
      </c>
      <c r="H92" s="50">
        <v>24</v>
      </c>
      <c r="I92" s="50">
        <v>20</v>
      </c>
      <c r="J92" s="97">
        <v>0.155</v>
      </c>
      <c r="K92" s="97">
        <v>0.183</v>
      </c>
      <c r="L92" s="97">
        <v>0.7609999999999999</v>
      </c>
      <c r="M92" s="50">
        <v>21</v>
      </c>
      <c r="N92" s="50">
        <v>91</v>
      </c>
      <c r="O92" s="50">
        <v>84</v>
      </c>
      <c r="P92" s="50">
        <v>52</v>
      </c>
      <c r="Q92" s="50">
        <v>22</v>
      </c>
      <c r="R92" s="50">
        <v>6</v>
      </c>
      <c r="S92" s="50">
        <v>2</v>
      </c>
      <c r="T92" s="50">
        <v>16</v>
      </c>
      <c r="U92" s="89">
        <f t="shared" si="6"/>
        <v>7.1428571428571425E-2</v>
      </c>
      <c r="V92" s="89">
        <f t="shared" si="7"/>
        <v>0.30952380952380953</v>
      </c>
      <c r="W92" s="97">
        <f t="shared" si="8"/>
        <v>0.2857142857142857</v>
      </c>
      <c r="X92" s="97">
        <f t="shared" si="9"/>
        <v>0.17687074829931973</v>
      </c>
      <c r="Y92" s="97">
        <f t="shared" si="10"/>
        <v>0.10204081632653061</v>
      </c>
      <c r="Z92" s="50">
        <v>39</v>
      </c>
      <c r="AA92" s="50" t="s">
        <v>275</v>
      </c>
      <c r="AB92" s="50" t="s">
        <v>275</v>
      </c>
      <c r="AC92">
        <v>22</v>
      </c>
      <c r="AD92">
        <v>12</v>
      </c>
      <c r="AE92" s="89">
        <f t="shared" si="11"/>
        <v>5.4421768707482991E-2</v>
      </c>
      <c r="AF92">
        <v>0</v>
      </c>
      <c r="AG92">
        <v>1</v>
      </c>
    </row>
    <row r="93" spans="1:33">
      <c r="A93">
        <v>44100</v>
      </c>
      <c r="B93" t="s">
        <v>123</v>
      </c>
      <c r="C93" s="29">
        <v>2013</v>
      </c>
      <c r="D93" s="50">
        <v>96</v>
      </c>
      <c r="E93" s="50">
        <v>34</v>
      </c>
      <c r="F93" s="50">
        <v>31</v>
      </c>
      <c r="G93" s="50">
        <v>31</v>
      </c>
      <c r="H93" s="50">
        <v>46</v>
      </c>
      <c r="I93" s="50">
        <v>29</v>
      </c>
      <c r="J93" s="97">
        <v>0.17699999999999999</v>
      </c>
      <c r="K93" s="97">
        <v>0.19800000000000001</v>
      </c>
      <c r="L93" s="97">
        <v>0.78099999999999992</v>
      </c>
      <c r="M93" s="50">
        <v>11</v>
      </c>
      <c r="N93" s="50">
        <v>50</v>
      </c>
      <c r="O93" s="50">
        <v>66</v>
      </c>
      <c r="P93" s="50">
        <v>51</v>
      </c>
      <c r="Q93" s="50">
        <v>59</v>
      </c>
      <c r="R93" s="50">
        <v>25</v>
      </c>
      <c r="S93" s="50">
        <v>18</v>
      </c>
      <c r="T93" s="50">
        <v>28</v>
      </c>
      <c r="U93" s="89">
        <f t="shared" si="6"/>
        <v>3.5714285714285712E-2</v>
      </c>
      <c r="V93" s="89">
        <f t="shared" si="7"/>
        <v>0.16233766233766234</v>
      </c>
      <c r="W93" s="97">
        <f t="shared" si="8"/>
        <v>0.21428571428571427</v>
      </c>
      <c r="X93" s="97">
        <f t="shared" si="9"/>
        <v>0.16558441558441558</v>
      </c>
      <c r="Y93" s="97">
        <f t="shared" si="10"/>
        <v>0.33116883116883117</v>
      </c>
      <c r="Z93" s="50">
        <v>64</v>
      </c>
      <c r="AA93" s="50" t="s">
        <v>275</v>
      </c>
      <c r="AB93" s="50" t="s">
        <v>275</v>
      </c>
      <c r="AC93">
        <v>26</v>
      </c>
      <c r="AD93">
        <v>13</v>
      </c>
      <c r="AE93" s="89">
        <f t="shared" si="11"/>
        <v>9.0909090909090912E-2</v>
      </c>
      <c r="AF93">
        <v>0</v>
      </c>
      <c r="AG93">
        <v>1</v>
      </c>
    </row>
    <row r="94" spans="1:33">
      <c r="A94">
        <v>44101</v>
      </c>
      <c r="B94" t="s">
        <v>216</v>
      </c>
      <c r="C94" s="29">
        <v>2013</v>
      </c>
      <c r="D94" s="50">
        <v>210</v>
      </c>
      <c r="E94" s="50">
        <v>81</v>
      </c>
      <c r="F94" s="50">
        <v>58</v>
      </c>
      <c r="G94" s="50">
        <v>71</v>
      </c>
      <c r="H94" s="50">
        <v>95</v>
      </c>
      <c r="I94" s="50">
        <v>83</v>
      </c>
      <c r="J94" s="97">
        <v>8.5999999999999993E-2</v>
      </c>
      <c r="K94" s="97">
        <v>0.19500000000000001</v>
      </c>
      <c r="L94" s="97">
        <v>0.8</v>
      </c>
      <c r="M94" s="50">
        <v>59</v>
      </c>
      <c r="N94" s="50">
        <v>245</v>
      </c>
      <c r="O94" s="50">
        <v>194</v>
      </c>
      <c r="P94" s="50">
        <v>143</v>
      </c>
      <c r="Q94" s="50">
        <v>95</v>
      </c>
      <c r="R94" s="50">
        <v>56</v>
      </c>
      <c r="S94" s="50">
        <v>40</v>
      </c>
      <c r="T94" s="50">
        <v>112</v>
      </c>
      <c r="U94" s="89">
        <f t="shared" si="6"/>
        <v>6.25E-2</v>
      </c>
      <c r="V94" s="89">
        <f t="shared" si="7"/>
        <v>0.25953389830508472</v>
      </c>
      <c r="W94" s="97">
        <f t="shared" si="8"/>
        <v>0.20550847457627119</v>
      </c>
      <c r="X94" s="97">
        <f t="shared" si="9"/>
        <v>0.15148305084745764</v>
      </c>
      <c r="Y94" s="97">
        <f t="shared" si="10"/>
        <v>0.20233050847457626</v>
      </c>
      <c r="Z94" s="50">
        <v>124</v>
      </c>
      <c r="AA94" s="50" t="s">
        <v>275</v>
      </c>
      <c r="AB94" s="50" t="s">
        <v>275</v>
      </c>
      <c r="AC94">
        <v>95</v>
      </c>
      <c r="AD94">
        <v>18</v>
      </c>
      <c r="AE94" s="89">
        <f t="shared" si="11"/>
        <v>0.11864406779661017</v>
      </c>
      <c r="AF94">
        <v>1</v>
      </c>
      <c r="AG94">
        <v>1</v>
      </c>
    </row>
    <row r="95" spans="1:33">
      <c r="A95">
        <v>44102</v>
      </c>
      <c r="B95" t="s">
        <v>124</v>
      </c>
      <c r="C95" s="29">
        <v>2013</v>
      </c>
      <c r="D95" s="50">
        <v>98</v>
      </c>
      <c r="E95" s="50">
        <v>31</v>
      </c>
      <c r="F95" s="50">
        <v>38</v>
      </c>
      <c r="G95" s="50">
        <v>29</v>
      </c>
      <c r="H95" s="50">
        <v>36</v>
      </c>
      <c r="I95" s="50">
        <v>48</v>
      </c>
      <c r="J95" s="97">
        <v>0.10199999999999999</v>
      </c>
      <c r="K95" s="97">
        <v>0.245</v>
      </c>
      <c r="L95" s="97">
        <v>0.81599999999999995</v>
      </c>
      <c r="M95" s="50">
        <v>32</v>
      </c>
      <c r="N95" s="50">
        <v>63</v>
      </c>
      <c r="O95" s="50">
        <v>91</v>
      </c>
      <c r="P95" s="50">
        <v>104</v>
      </c>
      <c r="Q95" s="50">
        <v>55</v>
      </c>
      <c r="R95" s="50">
        <v>31</v>
      </c>
      <c r="S95" s="50">
        <v>23</v>
      </c>
      <c r="T95" s="50">
        <v>36</v>
      </c>
      <c r="U95" s="89">
        <f t="shared" si="6"/>
        <v>7.3563218390804597E-2</v>
      </c>
      <c r="V95" s="89">
        <f t="shared" si="7"/>
        <v>0.14482758620689656</v>
      </c>
      <c r="W95" s="97">
        <f t="shared" si="8"/>
        <v>0.20919540229885059</v>
      </c>
      <c r="X95" s="97">
        <f t="shared" si="9"/>
        <v>0.23908045977011494</v>
      </c>
      <c r="Y95" s="97">
        <f t="shared" si="10"/>
        <v>0.25057471264367814</v>
      </c>
      <c r="Z95" s="50">
        <v>69</v>
      </c>
      <c r="AA95" s="50" t="s">
        <v>275</v>
      </c>
      <c r="AB95" s="50" t="s">
        <v>275</v>
      </c>
      <c r="AC95">
        <v>38</v>
      </c>
      <c r="AD95">
        <v>12</v>
      </c>
      <c r="AE95" s="89">
        <f t="shared" si="11"/>
        <v>8.2758620689655171E-2</v>
      </c>
      <c r="AF95">
        <v>0</v>
      </c>
      <c r="AG95">
        <v>1</v>
      </c>
    </row>
    <row r="96" spans="1:33">
      <c r="A96">
        <v>44103</v>
      </c>
      <c r="B96" t="s">
        <v>125</v>
      </c>
      <c r="C96" s="29">
        <v>2013</v>
      </c>
      <c r="D96" s="50">
        <v>283</v>
      </c>
      <c r="E96" s="50">
        <v>101</v>
      </c>
      <c r="F96" s="50">
        <v>105</v>
      </c>
      <c r="G96" s="50">
        <v>77</v>
      </c>
      <c r="H96" s="50">
        <v>82</v>
      </c>
      <c r="I96" s="50">
        <v>101</v>
      </c>
      <c r="J96" s="97">
        <v>0.14800000000000002</v>
      </c>
      <c r="K96" s="97">
        <v>0.113</v>
      </c>
      <c r="L96" s="97">
        <v>0.64700000000000002</v>
      </c>
      <c r="M96" s="50">
        <v>124</v>
      </c>
      <c r="N96" s="50">
        <v>445</v>
      </c>
      <c r="O96" s="50">
        <v>260</v>
      </c>
      <c r="P96" s="50">
        <v>190</v>
      </c>
      <c r="Q96" s="50">
        <v>120</v>
      </c>
      <c r="R96" s="50">
        <v>33</v>
      </c>
      <c r="S96" s="50">
        <v>9</v>
      </c>
      <c r="T96" s="50">
        <v>89</v>
      </c>
      <c r="U96" s="89">
        <f t="shared" si="6"/>
        <v>9.763779527559055E-2</v>
      </c>
      <c r="V96" s="89">
        <f t="shared" si="7"/>
        <v>0.35039370078740156</v>
      </c>
      <c r="W96" s="97">
        <f t="shared" si="8"/>
        <v>0.20472440944881889</v>
      </c>
      <c r="X96" s="97">
        <f t="shared" si="9"/>
        <v>0.14960629921259844</v>
      </c>
      <c r="Y96" s="97">
        <f t="shared" si="10"/>
        <v>0.12755905511811025</v>
      </c>
      <c r="Z96" s="50">
        <v>107</v>
      </c>
      <c r="AA96" s="50" t="s">
        <v>275</v>
      </c>
      <c r="AB96" s="50" t="s">
        <v>275</v>
      </c>
      <c r="AC96">
        <v>67</v>
      </c>
      <c r="AD96">
        <v>32</v>
      </c>
      <c r="AE96" s="89">
        <f t="shared" si="11"/>
        <v>7.0078740157480321E-2</v>
      </c>
      <c r="AF96">
        <v>0</v>
      </c>
      <c r="AG96">
        <v>1</v>
      </c>
    </row>
    <row r="97" spans="1:33">
      <c r="A97">
        <v>44104</v>
      </c>
      <c r="B97" t="s">
        <v>126</v>
      </c>
      <c r="C97" s="29">
        <v>2013</v>
      </c>
      <c r="D97" s="50">
        <v>50</v>
      </c>
      <c r="E97" s="50">
        <v>12</v>
      </c>
      <c r="F97" s="50">
        <v>17</v>
      </c>
      <c r="G97" s="50">
        <v>21</v>
      </c>
      <c r="H97" s="50">
        <v>13</v>
      </c>
      <c r="I97" s="50">
        <v>17</v>
      </c>
      <c r="J97" s="97">
        <v>0.16</v>
      </c>
      <c r="K97" s="97">
        <v>0.18</v>
      </c>
      <c r="L97" s="97">
        <v>0.68</v>
      </c>
      <c r="M97" s="50">
        <v>9</v>
      </c>
      <c r="N97" s="50">
        <v>17</v>
      </c>
      <c r="O97" s="50">
        <v>33</v>
      </c>
      <c r="P97" s="50">
        <v>30</v>
      </c>
      <c r="Q97" s="50">
        <v>12</v>
      </c>
      <c r="R97" s="50">
        <v>4</v>
      </c>
      <c r="S97" s="50">
        <v>6</v>
      </c>
      <c r="T97" s="50">
        <v>8</v>
      </c>
      <c r="U97" s="89">
        <f t="shared" si="6"/>
        <v>7.5630252100840331E-2</v>
      </c>
      <c r="V97" s="89">
        <f t="shared" si="7"/>
        <v>0.14285714285714285</v>
      </c>
      <c r="W97" s="97">
        <f t="shared" si="8"/>
        <v>0.27731092436974791</v>
      </c>
      <c r="X97" s="97">
        <f t="shared" si="9"/>
        <v>0.25210084033613445</v>
      </c>
      <c r="Y97" s="97">
        <f t="shared" si="10"/>
        <v>0.18487394957983194</v>
      </c>
      <c r="Z97" s="50">
        <v>31</v>
      </c>
      <c r="AA97" s="50" t="s">
        <v>275</v>
      </c>
      <c r="AB97" s="50" t="s">
        <v>275</v>
      </c>
      <c r="AC97">
        <v>16</v>
      </c>
      <c r="AD97">
        <v>0</v>
      </c>
      <c r="AE97" s="89">
        <f t="shared" si="11"/>
        <v>6.7226890756302518E-2</v>
      </c>
      <c r="AF97">
        <v>0</v>
      </c>
      <c r="AG97">
        <v>0</v>
      </c>
    </row>
    <row r="98" spans="1:33">
      <c r="A98">
        <v>44105</v>
      </c>
      <c r="B98" t="s">
        <v>48</v>
      </c>
      <c r="C98" s="29">
        <v>2013</v>
      </c>
      <c r="D98" s="50">
        <v>16</v>
      </c>
      <c r="E98" s="50" t="s">
        <v>275</v>
      </c>
      <c r="F98" s="50" t="s">
        <v>275</v>
      </c>
      <c r="G98" s="50">
        <v>8</v>
      </c>
      <c r="H98" s="50">
        <v>5</v>
      </c>
      <c r="I98" s="50">
        <v>8</v>
      </c>
      <c r="J98" s="97">
        <v>0.375</v>
      </c>
      <c r="K98" s="97">
        <v>0.125</v>
      </c>
      <c r="L98" s="97">
        <v>0.625</v>
      </c>
      <c r="M98" s="50">
        <v>5</v>
      </c>
      <c r="N98" s="50">
        <v>20</v>
      </c>
      <c r="O98" s="50">
        <v>18</v>
      </c>
      <c r="P98" s="50">
        <v>6</v>
      </c>
      <c r="Q98" s="50">
        <v>4</v>
      </c>
      <c r="R98" s="50">
        <v>2</v>
      </c>
      <c r="S98" s="50">
        <v>1</v>
      </c>
      <c r="T98" s="50">
        <v>3</v>
      </c>
      <c r="U98" s="89">
        <f t="shared" si="6"/>
        <v>8.4745762711864403E-2</v>
      </c>
      <c r="V98" s="89">
        <f t="shared" si="7"/>
        <v>0.33898305084745761</v>
      </c>
      <c r="W98" s="97">
        <f t="shared" si="8"/>
        <v>0.30508474576271188</v>
      </c>
      <c r="X98" s="97">
        <f t="shared" si="9"/>
        <v>0.10169491525423729</v>
      </c>
      <c r="Y98" s="97">
        <f t="shared" si="10"/>
        <v>0.11864406779661017</v>
      </c>
      <c r="Z98" s="50" t="s">
        <v>275</v>
      </c>
      <c r="AA98" s="50" t="s">
        <v>275</v>
      </c>
      <c r="AB98" s="50" t="s">
        <v>275</v>
      </c>
      <c r="AC98">
        <v>7</v>
      </c>
      <c r="AD98">
        <v>0</v>
      </c>
      <c r="AE98" s="89">
        <f t="shared" si="11"/>
        <v>5.0847457627118647E-2</v>
      </c>
      <c r="AF98">
        <v>0</v>
      </c>
      <c r="AG98">
        <v>0</v>
      </c>
    </row>
    <row r="99" spans="1:33">
      <c r="A99">
        <v>44106</v>
      </c>
      <c r="B99" t="s">
        <v>117</v>
      </c>
      <c r="C99" s="29">
        <v>2013</v>
      </c>
      <c r="D99" s="50">
        <v>45</v>
      </c>
      <c r="E99" s="50">
        <v>14</v>
      </c>
      <c r="F99" s="50">
        <v>20</v>
      </c>
      <c r="G99" s="50">
        <v>11</v>
      </c>
      <c r="H99" s="50">
        <v>11</v>
      </c>
      <c r="I99" s="50">
        <v>16</v>
      </c>
      <c r="J99" s="97">
        <v>0.24399999999999999</v>
      </c>
      <c r="K99" s="97">
        <v>0.111</v>
      </c>
      <c r="L99" s="97">
        <v>0.622</v>
      </c>
      <c r="M99" s="50">
        <v>20</v>
      </c>
      <c r="N99" s="50">
        <v>63</v>
      </c>
      <c r="O99" s="50">
        <v>43</v>
      </c>
      <c r="P99" s="50">
        <v>28</v>
      </c>
      <c r="Q99" s="50">
        <v>8</v>
      </c>
      <c r="R99" s="50">
        <v>4</v>
      </c>
      <c r="S99" s="50">
        <v>4</v>
      </c>
      <c r="T99" s="50">
        <v>19</v>
      </c>
      <c r="U99" s="89">
        <f t="shared" si="6"/>
        <v>0.10582010582010581</v>
      </c>
      <c r="V99" s="89">
        <f t="shared" si="7"/>
        <v>0.33333333333333331</v>
      </c>
      <c r="W99" s="97">
        <f t="shared" si="8"/>
        <v>0.2275132275132275</v>
      </c>
      <c r="X99" s="97">
        <f t="shared" si="9"/>
        <v>0.14814814814814814</v>
      </c>
      <c r="Y99" s="97">
        <f t="shared" si="10"/>
        <v>8.4656084656084651E-2</v>
      </c>
      <c r="Z99" s="50">
        <v>17</v>
      </c>
      <c r="AA99" s="50" t="s">
        <v>275</v>
      </c>
      <c r="AB99" s="50" t="s">
        <v>275</v>
      </c>
      <c r="AC99">
        <v>10</v>
      </c>
      <c r="AD99">
        <v>0</v>
      </c>
      <c r="AE99" s="89">
        <f t="shared" si="11"/>
        <v>0.10052910052910052</v>
      </c>
      <c r="AF99">
        <v>0</v>
      </c>
      <c r="AG99">
        <v>0</v>
      </c>
    </row>
    <row r="100" spans="1:33">
      <c r="A100">
        <v>44107</v>
      </c>
      <c r="B100" t="s">
        <v>127</v>
      </c>
      <c r="C100" s="29">
        <v>2013</v>
      </c>
      <c r="D100" s="50">
        <v>91</v>
      </c>
      <c r="E100" s="50">
        <v>26</v>
      </c>
      <c r="F100" s="50">
        <v>27</v>
      </c>
      <c r="G100" s="50">
        <v>38</v>
      </c>
      <c r="H100" s="50">
        <v>38</v>
      </c>
      <c r="I100" s="50">
        <v>35</v>
      </c>
      <c r="J100" s="97">
        <v>0.154</v>
      </c>
      <c r="K100" s="97">
        <v>0.24199999999999999</v>
      </c>
      <c r="L100" s="97">
        <v>0.69200000000000006</v>
      </c>
      <c r="M100" s="50">
        <v>13</v>
      </c>
      <c r="N100" s="50">
        <v>60</v>
      </c>
      <c r="O100" s="50">
        <v>71</v>
      </c>
      <c r="P100" s="50">
        <v>76</v>
      </c>
      <c r="Q100" s="50">
        <v>55</v>
      </c>
      <c r="R100" s="50">
        <v>19</v>
      </c>
      <c r="S100" s="50">
        <v>8</v>
      </c>
      <c r="T100" s="50">
        <v>28</v>
      </c>
      <c r="U100" s="89">
        <f t="shared" si="6"/>
        <v>3.9393939393939391E-2</v>
      </c>
      <c r="V100" s="89">
        <f t="shared" si="7"/>
        <v>0.18181818181818182</v>
      </c>
      <c r="W100" s="97">
        <f t="shared" si="8"/>
        <v>0.21515151515151515</v>
      </c>
      <c r="X100" s="97">
        <f t="shared" si="9"/>
        <v>0.23030303030303031</v>
      </c>
      <c r="Y100" s="97">
        <f t="shared" si="10"/>
        <v>0.24848484848484848</v>
      </c>
      <c r="Z100" s="50">
        <v>60</v>
      </c>
      <c r="AA100" s="50" t="s">
        <v>275</v>
      </c>
      <c r="AB100" s="50" t="s">
        <v>275</v>
      </c>
      <c r="AC100">
        <v>28</v>
      </c>
      <c r="AD100">
        <v>0</v>
      </c>
      <c r="AE100" s="89">
        <f t="shared" si="11"/>
        <v>8.4848484848484854E-2</v>
      </c>
      <c r="AF100">
        <v>0</v>
      </c>
      <c r="AG100">
        <v>0</v>
      </c>
    </row>
    <row r="101" spans="1:33">
      <c r="A101">
        <v>44108</v>
      </c>
      <c r="B101" t="s">
        <v>128</v>
      </c>
      <c r="C101" s="29">
        <v>2013</v>
      </c>
      <c r="D101" s="50">
        <v>116</v>
      </c>
      <c r="E101" s="50">
        <v>28</v>
      </c>
      <c r="F101" s="50">
        <v>44</v>
      </c>
      <c r="G101" s="50">
        <v>44</v>
      </c>
      <c r="H101" s="50">
        <v>39</v>
      </c>
      <c r="I101" s="50">
        <v>42</v>
      </c>
      <c r="J101" s="97">
        <v>8.5999999999999993E-2</v>
      </c>
      <c r="K101" s="97">
        <v>0.16399999999999998</v>
      </c>
      <c r="L101" s="97">
        <v>0.86199999999999999</v>
      </c>
      <c r="M101" s="50">
        <v>24</v>
      </c>
      <c r="N101" s="50">
        <v>58</v>
      </c>
      <c r="O101" s="50">
        <v>76</v>
      </c>
      <c r="P101" s="50">
        <v>110</v>
      </c>
      <c r="Q101" s="50">
        <v>66</v>
      </c>
      <c r="R101" s="50">
        <v>31</v>
      </c>
      <c r="S101" s="50">
        <v>16</v>
      </c>
      <c r="T101" s="50">
        <v>37</v>
      </c>
      <c r="U101" s="89">
        <f t="shared" si="6"/>
        <v>5.7416267942583733E-2</v>
      </c>
      <c r="V101" s="89">
        <f t="shared" si="7"/>
        <v>0.13875598086124402</v>
      </c>
      <c r="W101" s="97">
        <f t="shared" si="8"/>
        <v>0.18181818181818182</v>
      </c>
      <c r="X101" s="97">
        <f t="shared" si="9"/>
        <v>0.26315789473684209</v>
      </c>
      <c r="Y101" s="97">
        <f t="shared" si="10"/>
        <v>0.27033492822966509</v>
      </c>
      <c r="Z101" s="50">
        <v>88</v>
      </c>
      <c r="AA101" s="50" t="s">
        <v>275</v>
      </c>
      <c r="AB101" s="50" t="s">
        <v>275</v>
      </c>
      <c r="AC101">
        <v>45</v>
      </c>
      <c r="AD101">
        <v>0</v>
      </c>
      <c r="AE101" s="89">
        <f t="shared" si="11"/>
        <v>8.8516746411483258E-2</v>
      </c>
      <c r="AF101">
        <v>1</v>
      </c>
      <c r="AG101">
        <v>0</v>
      </c>
    </row>
    <row r="102" spans="1:33">
      <c r="A102">
        <v>44109</v>
      </c>
      <c r="B102" t="s">
        <v>129</v>
      </c>
      <c r="C102" s="29">
        <v>2013</v>
      </c>
      <c r="D102" s="50">
        <v>10307</v>
      </c>
      <c r="E102" s="50">
        <v>3601</v>
      </c>
      <c r="F102" s="50">
        <v>3477</v>
      </c>
      <c r="G102" s="50">
        <v>3229</v>
      </c>
      <c r="H102" s="50">
        <v>3139</v>
      </c>
      <c r="I102" s="50">
        <v>2876</v>
      </c>
      <c r="J102" s="97">
        <v>8.5000000000000006E-2</v>
      </c>
      <c r="K102" s="97">
        <v>9.8000000000000004E-2</v>
      </c>
      <c r="L102" s="97">
        <v>0.63700000000000001</v>
      </c>
      <c r="M102" s="50">
        <v>30558</v>
      </c>
      <c r="N102" s="50">
        <v>26890</v>
      </c>
      <c r="O102" s="50">
        <v>8095</v>
      </c>
      <c r="P102" s="50">
        <v>3293</v>
      </c>
      <c r="Q102" s="50">
        <v>2507</v>
      </c>
      <c r="R102" s="50">
        <v>1754</v>
      </c>
      <c r="S102" s="50">
        <v>2469</v>
      </c>
      <c r="T102" s="50">
        <v>4109</v>
      </c>
      <c r="U102" s="89">
        <f t="shared" si="6"/>
        <v>0.3835331032318795</v>
      </c>
      <c r="V102" s="89">
        <f t="shared" si="7"/>
        <v>0.337496077816128</v>
      </c>
      <c r="W102" s="97">
        <f t="shared" si="8"/>
        <v>0.1016002510197678</v>
      </c>
      <c r="X102" s="97">
        <f t="shared" si="9"/>
        <v>4.1330404769375585E-2</v>
      </c>
      <c r="Y102" s="97">
        <f t="shared" si="10"/>
        <v>8.4468151866959523E-2</v>
      </c>
      <c r="Z102" s="50">
        <v>2533</v>
      </c>
      <c r="AA102" s="50">
        <v>324</v>
      </c>
      <c r="AB102" s="50">
        <v>224</v>
      </c>
      <c r="AC102">
        <v>1626</v>
      </c>
      <c r="AD102">
        <v>2874</v>
      </c>
      <c r="AE102" s="89">
        <f t="shared" si="11"/>
        <v>5.157201129588955E-2</v>
      </c>
      <c r="AF102">
        <v>11</v>
      </c>
      <c r="AG102">
        <v>74</v>
      </c>
    </row>
    <row r="103" spans="1:33">
      <c r="A103">
        <v>44110</v>
      </c>
      <c r="B103" t="s">
        <v>130</v>
      </c>
      <c r="C103" s="29">
        <v>2013</v>
      </c>
      <c r="D103" s="50">
        <v>331</v>
      </c>
      <c r="E103" s="50">
        <v>107</v>
      </c>
      <c r="F103" s="50">
        <v>102</v>
      </c>
      <c r="G103" s="50">
        <v>122</v>
      </c>
      <c r="H103" s="50">
        <v>139</v>
      </c>
      <c r="I103" s="50">
        <v>99</v>
      </c>
      <c r="J103" s="97">
        <v>9.6999999999999989E-2</v>
      </c>
      <c r="K103" s="97">
        <v>0.27500000000000002</v>
      </c>
      <c r="L103" s="97">
        <v>0.81299999999999994</v>
      </c>
      <c r="M103" s="50">
        <v>87</v>
      </c>
      <c r="N103" s="50">
        <v>357</v>
      </c>
      <c r="O103" s="50">
        <v>278</v>
      </c>
      <c r="P103" s="50">
        <v>263</v>
      </c>
      <c r="Q103" s="50">
        <v>181</v>
      </c>
      <c r="R103" s="50">
        <v>73</v>
      </c>
      <c r="S103" s="50">
        <v>43</v>
      </c>
      <c r="T103" s="50">
        <v>131</v>
      </c>
      <c r="U103" s="89">
        <f t="shared" si="6"/>
        <v>6.1571125265392782E-2</v>
      </c>
      <c r="V103" s="89">
        <f t="shared" si="7"/>
        <v>0.25265392781316348</v>
      </c>
      <c r="W103" s="97">
        <f t="shared" si="8"/>
        <v>0.19674451521585279</v>
      </c>
      <c r="X103" s="97">
        <f t="shared" si="9"/>
        <v>0.18612880396319886</v>
      </c>
      <c r="Y103" s="97">
        <f t="shared" si="10"/>
        <v>0.21019108280254778</v>
      </c>
      <c r="Z103" s="50">
        <v>210</v>
      </c>
      <c r="AA103" s="50" t="s">
        <v>275</v>
      </c>
      <c r="AB103" s="50" t="s">
        <v>275</v>
      </c>
      <c r="AC103">
        <v>139</v>
      </c>
      <c r="AD103">
        <v>30</v>
      </c>
      <c r="AE103" s="89">
        <f t="shared" si="11"/>
        <v>9.2710544939844305E-2</v>
      </c>
      <c r="AF103">
        <v>1</v>
      </c>
      <c r="AG103">
        <v>1</v>
      </c>
    </row>
    <row r="104" spans="1:33">
      <c r="A104">
        <v>44111</v>
      </c>
      <c r="B104" t="s">
        <v>131</v>
      </c>
      <c r="C104" s="29">
        <v>2013</v>
      </c>
      <c r="D104" s="50">
        <v>99</v>
      </c>
      <c r="E104" s="50">
        <v>24</v>
      </c>
      <c r="F104" s="50">
        <v>32</v>
      </c>
      <c r="G104" s="50">
        <v>43</v>
      </c>
      <c r="H104" s="50">
        <v>26</v>
      </c>
      <c r="I104" s="50">
        <v>24</v>
      </c>
      <c r="J104" s="97">
        <v>0.121</v>
      </c>
      <c r="K104" s="97">
        <v>0.152</v>
      </c>
      <c r="L104" s="97">
        <v>0.80799999999999994</v>
      </c>
      <c r="M104" s="50">
        <v>13</v>
      </c>
      <c r="N104" s="50">
        <v>46</v>
      </c>
      <c r="O104" s="50">
        <v>71</v>
      </c>
      <c r="P104" s="50">
        <v>69</v>
      </c>
      <c r="Q104" s="50">
        <v>41</v>
      </c>
      <c r="R104" s="50">
        <v>16</v>
      </c>
      <c r="S104" s="50">
        <v>8</v>
      </c>
      <c r="T104" s="50">
        <v>23</v>
      </c>
      <c r="U104" s="89">
        <f t="shared" si="6"/>
        <v>4.5296167247386762E-2</v>
      </c>
      <c r="V104" s="89">
        <f t="shared" si="7"/>
        <v>0.16027874564459929</v>
      </c>
      <c r="W104" s="97">
        <f t="shared" si="8"/>
        <v>0.24738675958188153</v>
      </c>
      <c r="X104" s="97">
        <f t="shared" si="9"/>
        <v>0.24041811846689895</v>
      </c>
      <c r="Y104" s="97">
        <f t="shared" si="10"/>
        <v>0.2264808362369338</v>
      </c>
      <c r="Z104" s="50">
        <v>65</v>
      </c>
      <c r="AA104" s="50" t="s">
        <v>275</v>
      </c>
      <c r="AB104" s="50" t="s">
        <v>275</v>
      </c>
      <c r="AC104">
        <v>30</v>
      </c>
      <c r="AD104">
        <v>0</v>
      </c>
      <c r="AE104" s="89">
        <f t="shared" si="11"/>
        <v>8.0139372822299645E-2</v>
      </c>
      <c r="AF104">
        <v>0</v>
      </c>
      <c r="AG104">
        <v>0</v>
      </c>
    </row>
    <row r="105" spans="1:33">
      <c r="A105">
        <v>44112</v>
      </c>
      <c r="B105" t="s">
        <v>49</v>
      </c>
      <c r="C105" s="29">
        <v>2013</v>
      </c>
      <c r="D105" s="50">
        <v>25</v>
      </c>
      <c r="E105" s="50">
        <v>10</v>
      </c>
      <c r="F105" s="50">
        <v>6</v>
      </c>
      <c r="G105" s="50">
        <v>9</v>
      </c>
      <c r="H105" s="50">
        <v>6</v>
      </c>
      <c r="I105" s="50">
        <v>9</v>
      </c>
      <c r="J105" s="97">
        <v>0.04</v>
      </c>
      <c r="K105" s="97">
        <v>0.28000000000000003</v>
      </c>
      <c r="L105" s="97">
        <v>0.88</v>
      </c>
      <c r="M105" s="50">
        <v>3</v>
      </c>
      <c r="N105" s="50">
        <v>12</v>
      </c>
      <c r="O105" s="50">
        <v>17</v>
      </c>
      <c r="P105" s="50">
        <v>25</v>
      </c>
      <c r="Q105" s="50">
        <v>15</v>
      </c>
      <c r="R105" s="50">
        <v>2</v>
      </c>
      <c r="S105" s="50" t="s">
        <v>284</v>
      </c>
      <c r="T105" s="50">
        <v>11</v>
      </c>
      <c r="U105" s="89">
        <f t="shared" si="6"/>
        <v>3.5294117647058823E-2</v>
      </c>
      <c r="V105" s="89">
        <f t="shared" si="7"/>
        <v>0.14117647058823529</v>
      </c>
      <c r="W105" s="97">
        <f t="shared" si="8"/>
        <v>0.2</v>
      </c>
      <c r="X105" s="97">
        <f t="shared" si="9"/>
        <v>0.29411764705882354</v>
      </c>
      <c r="Y105" s="97">
        <f t="shared" si="10"/>
        <v>0.2</v>
      </c>
      <c r="Z105" s="50">
        <v>16</v>
      </c>
      <c r="AA105" s="50" t="s">
        <v>275</v>
      </c>
      <c r="AB105" s="50" t="s">
        <v>275</v>
      </c>
      <c r="AC105">
        <v>6</v>
      </c>
      <c r="AD105">
        <v>0</v>
      </c>
      <c r="AE105" s="89">
        <f t="shared" si="11"/>
        <v>0.12941176470588237</v>
      </c>
      <c r="AF105">
        <v>0</v>
      </c>
      <c r="AG105">
        <v>0</v>
      </c>
    </row>
    <row r="106" spans="1:33">
      <c r="A106">
        <v>44113</v>
      </c>
      <c r="B106" t="s">
        <v>132</v>
      </c>
      <c r="C106" s="29">
        <v>2013</v>
      </c>
      <c r="D106" s="50">
        <v>152</v>
      </c>
      <c r="E106" s="50">
        <v>41</v>
      </c>
      <c r="F106" s="50">
        <v>56</v>
      </c>
      <c r="G106" s="50">
        <v>55</v>
      </c>
      <c r="H106" s="50">
        <v>49</v>
      </c>
      <c r="I106" s="50">
        <v>51</v>
      </c>
      <c r="J106" s="97">
        <v>0.14499999999999999</v>
      </c>
      <c r="K106" s="97">
        <v>0.17800000000000002</v>
      </c>
      <c r="L106" s="97">
        <v>0.69099999999999995</v>
      </c>
      <c r="M106" s="50">
        <v>74</v>
      </c>
      <c r="N106" s="50">
        <v>226</v>
      </c>
      <c r="O106" s="50">
        <v>154</v>
      </c>
      <c r="P106" s="50">
        <v>113</v>
      </c>
      <c r="Q106" s="50">
        <v>71</v>
      </c>
      <c r="R106" s="50">
        <v>18</v>
      </c>
      <c r="S106" s="50">
        <v>17</v>
      </c>
      <c r="T106" s="50">
        <v>45</v>
      </c>
      <c r="U106" s="89">
        <f t="shared" si="6"/>
        <v>0.10306406685236769</v>
      </c>
      <c r="V106" s="89">
        <f t="shared" si="7"/>
        <v>0.31476323119777161</v>
      </c>
      <c r="W106" s="97">
        <f t="shared" si="8"/>
        <v>0.21448467966573817</v>
      </c>
      <c r="X106" s="97">
        <f t="shared" si="9"/>
        <v>0.1573816155988858</v>
      </c>
      <c r="Y106" s="97">
        <f t="shared" si="10"/>
        <v>0.14763231197771587</v>
      </c>
      <c r="Z106" s="50">
        <v>73</v>
      </c>
      <c r="AA106" s="50">
        <v>9</v>
      </c>
      <c r="AB106" s="50" t="s">
        <v>275</v>
      </c>
      <c r="AC106">
        <v>68</v>
      </c>
      <c r="AD106">
        <v>30</v>
      </c>
      <c r="AE106" s="89">
        <f t="shared" si="11"/>
        <v>6.2674094707520889E-2</v>
      </c>
      <c r="AF106">
        <v>1</v>
      </c>
      <c r="AG106">
        <v>1</v>
      </c>
    </row>
    <row r="107" spans="1:33">
      <c r="A107">
        <v>44114</v>
      </c>
      <c r="B107" t="s">
        <v>133</v>
      </c>
      <c r="C107" s="29">
        <v>2013</v>
      </c>
      <c r="D107" s="50">
        <v>821</v>
      </c>
      <c r="E107" s="50">
        <v>243</v>
      </c>
      <c r="F107" s="50">
        <v>274</v>
      </c>
      <c r="G107" s="50">
        <v>304</v>
      </c>
      <c r="H107" s="50">
        <v>264</v>
      </c>
      <c r="I107" s="50">
        <v>268</v>
      </c>
      <c r="J107" s="97">
        <v>0.09</v>
      </c>
      <c r="K107" s="97">
        <v>0.156</v>
      </c>
      <c r="L107" s="97">
        <v>0.73199999999999998</v>
      </c>
      <c r="M107" s="50">
        <v>615</v>
      </c>
      <c r="N107" s="50">
        <v>1150</v>
      </c>
      <c r="O107" s="50">
        <v>605</v>
      </c>
      <c r="P107" s="50">
        <v>344</v>
      </c>
      <c r="Q107" s="50">
        <v>306</v>
      </c>
      <c r="R107" s="50">
        <v>204</v>
      </c>
      <c r="S107" s="50">
        <v>270</v>
      </c>
      <c r="T107" s="50">
        <v>460</v>
      </c>
      <c r="U107" s="89">
        <f t="shared" si="6"/>
        <v>0.15553869499241274</v>
      </c>
      <c r="V107" s="89">
        <f t="shared" si="7"/>
        <v>0.2908447142134547</v>
      </c>
      <c r="W107" s="97">
        <f t="shared" si="8"/>
        <v>0.15300961052099141</v>
      </c>
      <c r="X107" s="97">
        <f t="shared" si="9"/>
        <v>8.700050581689428E-2</v>
      </c>
      <c r="Y107" s="97">
        <f t="shared" si="10"/>
        <v>0.19726858877086495</v>
      </c>
      <c r="Z107" s="50">
        <v>346</v>
      </c>
      <c r="AA107" s="50">
        <v>15</v>
      </c>
      <c r="AB107" s="50">
        <v>7</v>
      </c>
      <c r="AC107">
        <v>206</v>
      </c>
      <c r="AD107">
        <v>181</v>
      </c>
      <c r="AE107" s="89">
        <f t="shared" si="11"/>
        <v>0.11633788568538189</v>
      </c>
      <c r="AF107">
        <v>1</v>
      </c>
      <c r="AG107">
        <v>9</v>
      </c>
    </row>
    <row r="108" spans="1:33">
      <c r="A108">
        <v>44115</v>
      </c>
      <c r="B108" t="s">
        <v>134</v>
      </c>
      <c r="C108" s="29">
        <v>2013</v>
      </c>
      <c r="D108" s="50">
        <v>141</v>
      </c>
      <c r="E108" s="50">
        <v>45</v>
      </c>
      <c r="F108" s="50">
        <v>43</v>
      </c>
      <c r="G108" s="50">
        <v>53</v>
      </c>
      <c r="H108" s="50">
        <v>52</v>
      </c>
      <c r="I108" s="50">
        <v>55</v>
      </c>
      <c r="J108" s="97">
        <v>0.121</v>
      </c>
      <c r="K108" s="97">
        <v>0.17699999999999999</v>
      </c>
      <c r="L108" s="97">
        <v>0.75900000000000001</v>
      </c>
      <c r="M108" s="50">
        <v>31</v>
      </c>
      <c r="N108" s="50">
        <v>113</v>
      </c>
      <c r="O108" s="50">
        <v>89</v>
      </c>
      <c r="P108" s="50">
        <v>116</v>
      </c>
      <c r="Q108" s="50">
        <v>63</v>
      </c>
      <c r="R108" s="50">
        <v>30</v>
      </c>
      <c r="S108" s="50">
        <v>21</v>
      </c>
      <c r="T108" s="50">
        <v>67</v>
      </c>
      <c r="U108" s="89">
        <f t="shared" si="6"/>
        <v>5.849056603773585E-2</v>
      </c>
      <c r="V108" s="89">
        <f t="shared" si="7"/>
        <v>0.21320754716981133</v>
      </c>
      <c r="W108" s="97">
        <f t="shared" si="8"/>
        <v>0.16792452830188678</v>
      </c>
      <c r="X108" s="97">
        <f t="shared" si="9"/>
        <v>0.21886792452830189</v>
      </c>
      <c r="Y108" s="97">
        <f t="shared" si="10"/>
        <v>0.21509433962264152</v>
      </c>
      <c r="Z108" s="50">
        <v>76</v>
      </c>
      <c r="AA108" s="50" t="s">
        <v>275</v>
      </c>
      <c r="AB108" s="50" t="s">
        <v>275</v>
      </c>
      <c r="AC108">
        <v>38</v>
      </c>
      <c r="AD108">
        <v>10</v>
      </c>
      <c r="AE108" s="89">
        <f t="shared" si="11"/>
        <v>0.12641509433962264</v>
      </c>
      <c r="AF108">
        <v>0</v>
      </c>
      <c r="AG108">
        <v>1</v>
      </c>
    </row>
    <row r="109" spans="1:33">
      <c r="A109">
        <v>44116</v>
      </c>
      <c r="B109" t="s">
        <v>217</v>
      </c>
      <c r="C109" s="29">
        <v>2013</v>
      </c>
      <c r="D109" s="50">
        <v>101</v>
      </c>
      <c r="E109" s="50">
        <v>28</v>
      </c>
      <c r="F109" s="50">
        <v>35</v>
      </c>
      <c r="G109" s="50">
        <v>38</v>
      </c>
      <c r="H109" s="50">
        <v>39</v>
      </c>
      <c r="I109" s="50">
        <v>45</v>
      </c>
      <c r="J109" s="97">
        <v>8.900000000000001E-2</v>
      </c>
      <c r="K109" s="97">
        <v>0.188</v>
      </c>
      <c r="L109" s="97">
        <v>0.72299999999999998</v>
      </c>
      <c r="M109" s="50">
        <v>72</v>
      </c>
      <c r="N109" s="50">
        <v>279</v>
      </c>
      <c r="O109" s="50">
        <v>108</v>
      </c>
      <c r="P109" s="50">
        <v>87</v>
      </c>
      <c r="Q109" s="50">
        <v>38</v>
      </c>
      <c r="R109" s="50">
        <v>7</v>
      </c>
      <c r="S109" s="50">
        <v>4</v>
      </c>
      <c r="T109" s="50">
        <v>29</v>
      </c>
      <c r="U109" s="89">
        <f t="shared" si="6"/>
        <v>0.11538461538461539</v>
      </c>
      <c r="V109" s="89">
        <f t="shared" si="7"/>
        <v>0.44711538461538464</v>
      </c>
      <c r="W109" s="97">
        <f t="shared" si="8"/>
        <v>0.17307692307692307</v>
      </c>
      <c r="X109" s="97">
        <f t="shared" si="9"/>
        <v>0.13942307692307693</v>
      </c>
      <c r="Y109" s="97">
        <f t="shared" si="10"/>
        <v>7.8525641025641024E-2</v>
      </c>
      <c r="Z109" s="50">
        <v>47</v>
      </c>
      <c r="AA109" s="50" t="s">
        <v>275</v>
      </c>
      <c r="AB109" s="50" t="s">
        <v>275</v>
      </c>
      <c r="AC109">
        <v>26</v>
      </c>
      <c r="AD109">
        <v>0</v>
      </c>
      <c r="AE109" s="89">
        <f t="shared" si="11"/>
        <v>4.6474358974358976E-2</v>
      </c>
      <c r="AF109">
        <v>0</v>
      </c>
      <c r="AG109">
        <v>0</v>
      </c>
    </row>
    <row r="110" spans="1:33">
      <c r="A110">
        <v>44117</v>
      </c>
      <c r="B110" t="s">
        <v>112</v>
      </c>
      <c r="C110" s="29">
        <v>2013</v>
      </c>
      <c r="D110" s="50">
        <v>130</v>
      </c>
      <c r="E110" s="50">
        <v>42</v>
      </c>
      <c r="F110" s="50">
        <v>39</v>
      </c>
      <c r="G110" s="50">
        <v>49</v>
      </c>
      <c r="H110" s="50">
        <v>60</v>
      </c>
      <c r="I110" s="50">
        <v>48</v>
      </c>
      <c r="J110" s="97">
        <v>8.5000000000000006E-2</v>
      </c>
      <c r="K110" s="97">
        <v>0.20800000000000002</v>
      </c>
      <c r="L110" s="97">
        <v>0.86199999999999999</v>
      </c>
      <c r="M110" s="50">
        <v>22</v>
      </c>
      <c r="N110" s="50">
        <v>65</v>
      </c>
      <c r="O110" s="50">
        <v>100</v>
      </c>
      <c r="P110" s="50">
        <v>84</v>
      </c>
      <c r="Q110" s="50">
        <v>79</v>
      </c>
      <c r="R110" s="50">
        <v>37</v>
      </c>
      <c r="S110" s="50">
        <v>26</v>
      </c>
      <c r="T110" s="50">
        <v>43</v>
      </c>
      <c r="U110" s="89">
        <f t="shared" si="6"/>
        <v>4.8245614035087717E-2</v>
      </c>
      <c r="V110" s="89">
        <f t="shared" si="7"/>
        <v>0.14254385964912281</v>
      </c>
      <c r="W110" s="97">
        <f t="shared" si="8"/>
        <v>0.21929824561403508</v>
      </c>
      <c r="X110" s="97">
        <f t="shared" si="9"/>
        <v>0.18421052631578946</v>
      </c>
      <c r="Y110" s="97">
        <f t="shared" si="10"/>
        <v>0.31140350877192985</v>
      </c>
      <c r="Z110" s="50">
        <v>89</v>
      </c>
      <c r="AA110" s="50" t="s">
        <v>275</v>
      </c>
      <c r="AB110" s="50" t="s">
        <v>275</v>
      </c>
      <c r="AC110">
        <v>48</v>
      </c>
      <c r="AD110">
        <v>0</v>
      </c>
      <c r="AE110" s="89">
        <f t="shared" si="11"/>
        <v>9.4298245614035089E-2</v>
      </c>
      <c r="AF110">
        <v>1</v>
      </c>
      <c r="AG110">
        <v>0</v>
      </c>
    </row>
    <row r="111" spans="1:33">
      <c r="A111">
        <v>44118</v>
      </c>
      <c r="B111" t="s">
        <v>50</v>
      </c>
      <c r="C111" s="29">
        <v>2013</v>
      </c>
      <c r="D111" s="50">
        <v>63</v>
      </c>
      <c r="E111" s="50">
        <v>17</v>
      </c>
      <c r="F111" s="50">
        <v>21</v>
      </c>
      <c r="G111" s="50">
        <v>25</v>
      </c>
      <c r="H111" s="50">
        <v>22</v>
      </c>
      <c r="I111" s="50">
        <v>21</v>
      </c>
      <c r="J111" s="97">
        <v>0.111</v>
      </c>
      <c r="K111" s="97">
        <v>0.222</v>
      </c>
      <c r="L111" s="97">
        <v>0.81</v>
      </c>
      <c r="M111" s="50">
        <v>12</v>
      </c>
      <c r="N111" s="50">
        <v>29</v>
      </c>
      <c r="O111" s="50">
        <v>57</v>
      </c>
      <c r="P111" s="50">
        <v>57</v>
      </c>
      <c r="Q111" s="50">
        <v>30</v>
      </c>
      <c r="R111" s="50">
        <v>5</v>
      </c>
      <c r="S111" s="50">
        <v>3</v>
      </c>
      <c r="T111" s="50">
        <v>17</v>
      </c>
      <c r="U111" s="89">
        <f t="shared" si="6"/>
        <v>5.7142857142857141E-2</v>
      </c>
      <c r="V111" s="89">
        <f t="shared" si="7"/>
        <v>0.1380952380952381</v>
      </c>
      <c r="W111" s="97">
        <f t="shared" si="8"/>
        <v>0.27142857142857141</v>
      </c>
      <c r="X111" s="97">
        <f t="shared" si="9"/>
        <v>0.27142857142857141</v>
      </c>
      <c r="Y111" s="97">
        <f t="shared" si="10"/>
        <v>0.18095238095238095</v>
      </c>
      <c r="Z111" s="50">
        <v>46</v>
      </c>
      <c r="AA111" s="50" t="s">
        <v>275</v>
      </c>
      <c r="AB111" s="50" t="s">
        <v>275</v>
      </c>
      <c r="AC111">
        <v>29</v>
      </c>
      <c r="AD111">
        <v>0</v>
      </c>
      <c r="AE111" s="89">
        <f t="shared" si="11"/>
        <v>8.0952380952380956E-2</v>
      </c>
      <c r="AF111">
        <v>0</v>
      </c>
      <c r="AG111">
        <v>0</v>
      </c>
    </row>
    <row r="112" spans="1:33">
      <c r="A112">
        <v>44119</v>
      </c>
      <c r="B112" t="s">
        <v>218</v>
      </c>
      <c r="C112" s="29">
        <v>2013</v>
      </c>
      <c r="D112" s="50">
        <v>83</v>
      </c>
      <c r="E112" s="50">
        <v>25</v>
      </c>
      <c r="F112" s="50">
        <v>26</v>
      </c>
      <c r="G112" s="50">
        <v>32</v>
      </c>
      <c r="H112" s="50">
        <v>28</v>
      </c>
      <c r="I112" s="50">
        <v>28</v>
      </c>
      <c r="J112" s="97">
        <v>0.13300000000000001</v>
      </c>
      <c r="K112" s="97">
        <v>0.20499999999999999</v>
      </c>
      <c r="L112" s="97">
        <v>0.77099999999999991</v>
      </c>
      <c r="M112" s="50">
        <v>17</v>
      </c>
      <c r="N112" s="50">
        <v>57</v>
      </c>
      <c r="O112" s="50">
        <v>56</v>
      </c>
      <c r="P112" s="50">
        <v>79</v>
      </c>
      <c r="Q112" s="50">
        <v>34</v>
      </c>
      <c r="R112" s="50">
        <v>10</v>
      </c>
      <c r="S112" s="50">
        <v>9</v>
      </c>
      <c r="T112" s="50">
        <v>11</v>
      </c>
      <c r="U112" s="89">
        <f t="shared" si="6"/>
        <v>6.2271062271062272E-2</v>
      </c>
      <c r="V112" s="89">
        <f t="shared" si="7"/>
        <v>0.2087912087912088</v>
      </c>
      <c r="W112" s="97">
        <f t="shared" si="8"/>
        <v>0.20512820512820512</v>
      </c>
      <c r="X112" s="97">
        <f t="shared" si="9"/>
        <v>0.2893772893772894</v>
      </c>
      <c r="Y112" s="97">
        <f t="shared" si="10"/>
        <v>0.19413919413919414</v>
      </c>
      <c r="Z112" s="50">
        <v>48</v>
      </c>
      <c r="AA112" s="50" t="s">
        <v>275</v>
      </c>
      <c r="AB112" s="50" t="s">
        <v>275</v>
      </c>
      <c r="AC112">
        <v>30</v>
      </c>
      <c r="AD112">
        <v>0</v>
      </c>
      <c r="AE112" s="89">
        <f t="shared" si="11"/>
        <v>4.0293040293040296E-2</v>
      </c>
      <c r="AF112">
        <v>0</v>
      </c>
      <c r="AG112">
        <v>0</v>
      </c>
    </row>
    <row r="113" spans="1:33">
      <c r="A113">
        <v>44120</v>
      </c>
      <c r="B113" t="s">
        <v>113</v>
      </c>
      <c r="C113" s="29">
        <v>2013</v>
      </c>
      <c r="D113" s="50">
        <v>203</v>
      </c>
      <c r="E113" s="50">
        <v>51</v>
      </c>
      <c r="F113" s="50">
        <v>76</v>
      </c>
      <c r="G113" s="50">
        <v>76</v>
      </c>
      <c r="H113" s="50">
        <v>67</v>
      </c>
      <c r="I113" s="50">
        <v>72</v>
      </c>
      <c r="J113" s="97">
        <v>0.113</v>
      </c>
      <c r="K113" s="97">
        <v>0.14300000000000002</v>
      </c>
      <c r="L113" s="97">
        <v>0.754</v>
      </c>
      <c r="M113" s="50">
        <v>57</v>
      </c>
      <c r="N113" s="50">
        <v>227</v>
      </c>
      <c r="O113" s="50">
        <v>209</v>
      </c>
      <c r="P113" s="50">
        <v>122</v>
      </c>
      <c r="Q113" s="50">
        <v>90</v>
      </c>
      <c r="R113" s="50">
        <v>36</v>
      </c>
      <c r="S113" s="50">
        <v>27</v>
      </c>
      <c r="T113" s="50">
        <v>87</v>
      </c>
      <c r="U113" s="89">
        <f t="shared" si="6"/>
        <v>6.6666666666666666E-2</v>
      </c>
      <c r="V113" s="89">
        <f t="shared" si="7"/>
        <v>0.26549707602339179</v>
      </c>
      <c r="W113" s="97">
        <f t="shared" si="8"/>
        <v>0.24444444444444444</v>
      </c>
      <c r="X113" s="97">
        <f t="shared" si="9"/>
        <v>0.14269005847953217</v>
      </c>
      <c r="Y113" s="97">
        <f t="shared" si="10"/>
        <v>0.17894736842105263</v>
      </c>
      <c r="Z113" s="50">
        <v>100</v>
      </c>
      <c r="AA113" s="50" t="s">
        <v>275</v>
      </c>
      <c r="AB113" s="50" t="s">
        <v>275</v>
      </c>
      <c r="AC113">
        <v>88</v>
      </c>
      <c r="AD113">
        <v>24</v>
      </c>
      <c r="AE113" s="89">
        <f t="shared" si="11"/>
        <v>0.10175438596491228</v>
      </c>
      <c r="AF113">
        <v>0</v>
      </c>
      <c r="AG113">
        <v>1</v>
      </c>
    </row>
    <row r="114" spans="1:33">
      <c r="A114">
        <v>44121</v>
      </c>
      <c r="B114" t="s">
        <v>51</v>
      </c>
      <c r="C114" s="29">
        <v>2013</v>
      </c>
      <c r="D114" s="50">
        <v>18</v>
      </c>
      <c r="E114" s="50">
        <v>6</v>
      </c>
      <c r="F114" s="50">
        <v>5</v>
      </c>
      <c r="G114" s="50">
        <v>7</v>
      </c>
      <c r="H114" s="50">
        <v>7</v>
      </c>
      <c r="I114" s="50">
        <v>5</v>
      </c>
      <c r="J114" s="97">
        <v>0.111</v>
      </c>
      <c r="K114" s="97">
        <v>5.5999999999999994E-2</v>
      </c>
      <c r="L114" s="97">
        <v>0.33299999999999996</v>
      </c>
      <c r="M114" s="50">
        <v>7</v>
      </c>
      <c r="N114" s="50">
        <v>18</v>
      </c>
      <c r="O114" s="50">
        <v>12</v>
      </c>
      <c r="P114" s="50">
        <v>15</v>
      </c>
      <c r="Q114" s="50">
        <v>4</v>
      </c>
      <c r="R114" s="50" t="s">
        <v>284</v>
      </c>
      <c r="S114" s="50">
        <v>1</v>
      </c>
      <c r="T114" s="50">
        <v>4</v>
      </c>
      <c r="U114" s="89">
        <f t="shared" si="6"/>
        <v>0.11475409836065574</v>
      </c>
      <c r="V114" s="89">
        <f t="shared" si="7"/>
        <v>0.29508196721311475</v>
      </c>
      <c r="W114" s="97">
        <f t="shared" si="8"/>
        <v>0.19672131147540983</v>
      </c>
      <c r="X114" s="97">
        <f t="shared" si="9"/>
        <v>0.24590163934426229</v>
      </c>
      <c r="Y114" s="97">
        <f t="shared" si="10"/>
        <v>8.1967213114754092E-2</v>
      </c>
      <c r="Z114" s="50">
        <v>6</v>
      </c>
      <c r="AA114" s="50" t="s">
        <v>275</v>
      </c>
      <c r="AB114" s="50" t="s">
        <v>275</v>
      </c>
      <c r="AC114">
        <v>7</v>
      </c>
      <c r="AD114">
        <v>0</v>
      </c>
      <c r="AE114" s="89">
        <f t="shared" si="11"/>
        <v>6.5573770491803282E-2</v>
      </c>
      <c r="AF114">
        <v>0</v>
      </c>
      <c r="AG114">
        <v>0</v>
      </c>
    </row>
    <row r="115" spans="1:33">
      <c r="A115">
        <v>44122</v>
      </c>
      <c r="B115" t="s">
        <v>219</v>
      </c>
      <c r="C115" s="29">
        <v>2013</v>
      </c>
      <c r="D115" s="50">
        <v>152</v>
      </c>
      <c r="E115" s="50">
        <v>36</v>
      </c>
      <c r="F115" s="50">
        <v>59</v>
      </c>
      <c r="G115" s="50">
        <v>57</v>
      </c>
      <c r="H115" s="50">
        <v>48</v>
      </c>
      <c r="I115" s="50">
        <v>54</v>
      </c>
      <c r="J115" s="97">
        <v>0.11199999999999999</v>
      </c>
      <c r="K115" s="97">
        <v>0.11199999999999999</v>
      </c>
      <c r="L115" s="97">
        <v>0.78900000000000003</v>
      </c>
      <c r="M115" s="50">
        <v>22</v>
      </c>
      <c r="N115" s="50">
        <v>64</v>
      </c>
      <c r="O115" s="50">
        <v>98</v>
      </c>
      <c r="P115" s="50">
        <v>126</v>
      </c>
      <c r="Q115" s="50">
        <v>90</v>
      </c>
      <c r="R115" s="50">
        <v>53</v>
      </c>
      <c r="S115" s="50">
        <v>33</v>
      </c>
      <c r="T115" s="50">
        <v>52</v>
      </c>
      <c r="U115" s="89">
        <f t="shared" si="6"/>
        <v>4.0892193308550186E-2</v>
      </c>
      <c r="V115" s="89">
        <f t="shared" si="7"/>
        <v>0.11895910780669144</v>
      </c>
      <c r="W115" s="97">
        <f t="shared" si="8"/>
        <v>0.18215613382899629</v>
      </c>
      <c r="X115" s="97">
        <f t="shared" si="9"/>
        <v>0.2342007434944238</v>
      </c>
      <c r="Y115" s="97">
        <f t="shared" si="10"/>
        <v>0.32713754646840149</v>
      </c>
      <c r="Z115" s="50">
        <v>97</v>
      </c>
      <c r="AA115" s="50" t="s">
        <v>275</v>
      </c>
      <c r="AB115" s="50" t="s">
        <v>275</v>
      </c>
      <c r="AC115">
        <v>63</v>
      </c>
      <c r="AD115">
        <v>12</v>
      </c>
      <c r="AE115" s="89">
        <f t="shared" si="11"/>
        <v>9.6654275092936809E-2</v>
      </c>
      <c r="AF115">
        <v>1</v>
      </c>
      <c r="AG115">
        <v>1</v>
      </c>
    </row>
    <row r="116" spans="1:33">
      <c r="A116">
        <v>44123</v>
      </c>
      <c r="B116" t="s">
        <v>52</v>
      </c>
      <c r="C116" s="29">
        <v>2013</v>
      </c>
      <c r="D116" s="50">
        <v>39</v>
      </c>
      <c r="E116" s="50">
        <v>12</v>
      </c>
      <c r="F116" s="50">
        <v>15</v>
      </c>
      <c r="G116" s="50">
        <v>12</v>
      </c>
      <c r="H116" s="50">
        <v>9</v>
      </c>
      <c r="I116" s="50">
        <v>19</v>
      </c>
      <c r="J116" s="97">
        <v>0.128</v>
      </c>
      <c r="K116" s="97">
        <v>0.20499999999999999</v>
      </c>
      <c r="L116" s="97">
        <v>0.76900000000000002</v>
      </c>
      <c r="M116" s="50">
        <v>13</v>
      </c>
      <c r="N116" s="50">
        <v>39</v>
      </c>
      <c r="O116" s="50">
        <v>36</v>
      </c>
      <c r="P116" s="50">
        <v>25</v>
      </c>
      <c r="Q116" s="50">
        <v>8</v>
      </c>
      <c r="R116" s="50">
        <v>4</v>
      </c>
      <c r="S116" s="50">
        <v>1</v>
      </c>
      <c r="T116" s="50">
        <v>7</v>
      </c>
      <c r="U116" s="89">
        <f t="shared" si="6"/>
        <v>9.7744360902255634E-2</v>
      </c>
      <c r="V116" s="89">
        <f t="shared" si="7"/>
        <v>0.2932330827067669</v>
      </c>
      <c r="W116" s="97">
        <f t="shared" si="8"/>
        <v>0.27067669172932329</v>
      </c>
      <c r="X116" s="97">
        <f t="shared" si="9"/>
        <v>0.18796992481203006</v>
      </c>
      <c r="Y116" s="97">
        <f t="shared" si="10"/>
        <v>9.7744360902255634E-2</v>
      </c>
      <c r="Z116" s="50">
        <v>19</v>
      </c>
      <c r="AA116" s="50" t="s">
        <v>275</v>
      </c>
      <c r="AB116" s="50" t="s">
        <v>275</v>
      </c>
      <c r="AC116">
        <v>13</v>
      </c>
      <c r="AD116">
        <v>0</v>
      </c>
      <c r="AE116" s="89">
        <f t="shared" si="11"/>
        <v>5.2631578947368418E-2</v>
      </c>
      <c r="AF116">
        <v>0</v>
      </c>
      <c r="AG116">
        <v>0</v>
      </c>
    </row>
    <row r="117" spans="1:33">
      <c r="A117">
        <v>44124</v>
      </c>
      <c r="B117" t="s">
        <v>114</v>
      </c>
      <c r="C117" s="29">
        <v>2013</v>
      </c>
      <c r="D117" s="50">
        <v>32</v>
      </c>
      <c r="E117" s="50">
        <v>8</v>
      </c>
      <c r="F117" s="50">
        <v>8</v>
      </c>
      <c r="G117" s="50">
        <v>16</v>
      </c>
      <c r="H117" s="50">
        <v>7</v>
      </c>
      <c r="I117" s="50">
        <v>13</v>
      </c>
      <c r="J117" s="97">
        <v>0.125</v>
      </c>
      <c r="K117" s="97">
        <v>0.156</v>
      </c>
      <c r="L117" s="97">
        <v>0.71900000000000008</v>
      </c>
      <c r="M117" s="50">
        <v>6</v>
      </c>
      <c r="N117" s="50">
        <v>34</v>
      </c>
      <c r="O117" s="50">
        <v>24</v>
      </c>
      <c r="P117" s="50">
        <v>22</v>
      </c>
      <c r="Q117" s="50">
        <v>11</v>
      </c>
      <c r="R117" s="50">
        <v>1</v>
      </c>
      <c r="S117" s="50">
        <v>3</v>
      </c>
      <c r="T117" s="50">
        <v>3</v>
      </c>
      <c r="U117" s="89">
        <f t="shared" si="6"/>
        <v>5.7692307692307696E-2</v>
      </c>
      <c r="V117" s="89">
        <f t="shared" si="7"/>
        <v>0.32692307692307693</v>
      </c>
      <c r="W117" s="97">
        <f t="shared" si="8"/>
        <v>0.23076923076923078</v>
      </c>
      <c r="X117" s="97">
        <f t="shared" si="9"/>
        <v>0.21153846153846154</v>
      </c>
      <c r="Y117" s="97">
        <f t="shared" si="10"/>
        <v>0.14423076923076922</v>
      </c>
      <c r="Z117" s="50">
        <v>16</v>
      </c>
      <c r="AA117" s="50" t="s">
        <v>275</v>
      </c>
      <c r="AB117" s="50" t="s">
        <v>275</v>
      </c>
      <c r="AC117">
        <v>9</v>
      </c>
      <c r="AD117">
        <v>0</v>
      </c>
      <c r="AE117" s="89">
        <f t="shared" si="11"/>
        <v>2.8846153846153848E-2</v>
      </c>
      <c r="AF117">
        <v>0</v>
      </c>
      <c r="AG117">
        <v>0</v>
      </c>
    </row>
    <row r="118" spans="1:33">
      <c r="A118">
        <v>44125</v>
      </c>
      <c r="B118" t="s">
        <v>220</v>
      </c>
      <c r="C118" s="29">
        <v>2013</v>
      </c>
      <c r="D118" s="50">
        <v>39</v>
      </c>
      <c r="E118" s="50">
        <v>16</v>
      </c>
      <c r="F118" s="50">
        <v>10</v>
      </c>
      <c r="G118" s="50">
        <v>13</v>
      </c>
      <c r="H118" s="50">
        <v>23</v>
      </c>
      <c r="I118" s="50">
        <v>7</v>
      </c>
      <c r="J118" s="97">
        <v>0.128</v>
      </c>
      <c r="K118" s="97">
        <v>2.6000000000000002E-2</v>
      </c>
      <c r="L118" s="97">
        <v>0.66700000000000004</v>
      </c>
      <c r="M118" s="50">
        <v>31</v>
      </c>
      <c r="N118" s="50">
        <v>82</v>
      </c>
      <c r="O118" s="50">
        <v>65</v>
      </c>
      <c r="P118" s="50">
        <v>34</v>
      </c>
      <c r="Q118" s="50">
        <v>9</v>
      </c>
      <c r="R118" s="50">
        <v>15</v>
      </c>
      <c r="S118" s="50">
        <v>12</v>
      </c>
      <c r="T118" s="50">
        <v>17</v>
      </c>
      <c r="U118" s="89">
        <f t="shared" si="6"/>
        <v>0.1169811320754717</v>
      </c>
      <c r="V118" s="89">
        <f t="shared" si="7"/>
        <v>0.30943396226415093</v>
      </c>
      <c r="W118" s="97">
        <f t="shared" si="8"/>
        <v>0.24528301886792453</v>
      </c>
      <c r="X118" s="97">
        <f t="shared" si="9"/>
        <v>0.12830188679245283</v>
      </c>
      <c r="Y118" s="97">
        <f t="shared" si="10"/>
        <v>0.13584905660377358</v>
      </c>
      <c r="Z118" s="50">
        <v>16</v>
      </c>
      <c r="AA118" s="50" t="s">
        <v>275</v>
      </c>
      <c r="AB118" s="50" t="s">
        <v>275</v>
      </c>
      <c r="AC118">
        <v>9</v>
      </c>
      <c r="AD118">
        <v>13</v>
      </c>
      <c r="AE118" s="89">
        <f t="shared" si="11"/>
        <v>6.4150943396226415E-2</v>
      </c>
      <c r="AF118">
        <v>0</v>
      </c>
      <c r="AG118">
        <v>1</v>
      </c>
    </row>
    <row r="119" spans="1:33">
      <c r="A119">
        <v>44126</v>
      </c>
      <c r="B119" t="s">
        <v>103</v>
      </c>
      <c r="C119" s="29">
        <v>2013</v>
      </c>
      <c r="D119" s="50">
        <v>130</v>
      </c>
      <c r="E119" s="50">
        <v>41</v>
      </c>
      <c r="F119" s="50">
        <v>46</v>
      </c>
      <c r="G119" s="50">
        <v>43</v>
      </c>
      <c r="H119" s="50">
        <v>40</v>
      </c>
      <c r="I119" s="50">
        <v>44</v>
      </c>
      <c r="J119" s="97">
        <v>0.1</v>
      </c>
      <c r="K119" s="97">
        <v>0.13100000000000001</v>
      </c>
      <c r="L119" s="97">
        <v>0.77700000000000002</v>
      </c>
      <c r="M119" s="50">
        <v>53</v>
      </c>
      <c r="N119" s="50">
        <v>145</v>
      </c>
      <c r="O119" s="50">
        <v>110</v>
      </c>
      <c r="P119" s="50">
        <v>97</v>
      </c>
      <c r="Q119" s="50">
        <v>55</v>
      </c>
      <c r="R119" s="50">
        <v>15</v>
      </c>
      <c r="S119" s="50">
        <v>6</v>
      </c>
      <c r="T119" s="50">
        <v>52</v>
      </c>
      <c r="U119" s="89">
        <f t="shared" si="6"/>
        <v>9.9437148217636023E-2</v>
      </c>
      <c r="V119" s="89">
        <f t="shared" si="7"/>
        <v>0.27204502814258913</v>
      </c>
      <c r="W119" s="97">
        <f t="shared" si="8"/>
        <v>0.20637898686679174</v>
      </c>
      <c r="X119" s="97">
        <f t="shared" si="9"/>
        <v>0.18198874296435272</v>
      </c>
      <c r="Y119" s="97">
        <f t="shared" si="10"/>
        <v>0.14258911819887429</v>
      </c>
      <c r="Z119" s="50">
        <v>70</v>
      </c>
      <c r="AA119" s="50" t="s">
        <v>275</v>
      </c>
      <c r="AB119" s="50" t="s">
        <v>275</v>
      </c>
      <c r="AC119">
        <v>34</v>
      </c>
      <c r="AD119">
        <v>0</v>
      </c>
      <c r="AE119" s="89">
        <f t="shared" si="11"/>
        <v>9.7560975609756101E-2</v>
      </c>
      <c r="AF119">
        <v>0</v>
      </c>
      <c r="AG119">
        <v>0</v>
      </c>
    </row>
    <row r="120" spans="1:33">
      <c r="A120">
        <v>44127</v>
      </c>
      <c r="B120" t="s">
        <v>104</v>
      </c>
      <c r="C120" s="29">
        <v>2013</v>
      </c>
      <c r="D120" s="50">
        <v>106</v>
      </c>
      <c r="E120" s="50">
        <v>26</v>
      </c>
      <c r="F120" s="50">
        <v>41</v>
      </c>
      <c r="G120" s="50">
        <v>39</v>
      </c>
      <c r="H120" s="50">
        <v>38</v>
      </c>
      <c r="I120" s="50">
        <v>40</v>
      </c>
      <c r="J120" s="97">
        <v>6.6000000000000003E-2</v>
      </c>
      <c r="K120" s="97">
        <v>0.255</v>
      </c>
      <c r="L120" s="97">
        <v>0.83</v>
      </c>
      <c r="M120" s="50">
        <v>16</v>
      </c>
      <c r="N120" s="50">
        <v>80</v>
      </c>
      <c r="O120" s="50">
        <v>91</v>
      </c>
      <c r="P120" s="50">
        <v>99</v>
      </c>
      <c r="Q120" s="50">
        <v>62</v>
      </c>
      <c r="R120" s="50">
        <v>17</v>
      </c>
      <c r="S120" s="50">
        <v>3</v>
      </c>
      <c r="T120" s="50">
        <v>11</v>
      </c>
      <c r="U120" s="89">
        <f t="shared" si="6"/>
        <v>4.221635883905013E-2</v>
      </c>
      <c r="V120" s="89">
        <f t="shared" si="7"/>
        <v>0.21108179419525067</v>
      </c>
      <c r="W120" s="97">
        <f t="shared" si="8"/>
        <v>0.24010554089709762</v>
      </c>
      <c r="X120" s="97">
        <f t="shared" si="9"/>
        <v>0.26121372031662271</v>
      </c>
      <c r="Y120" s="97">
        <f t="shared" si="10"/>
        <v>0.21635883905013192</v>
      </c>
      <c r="Z120" s="50">
        <v>78</v>
      </c>
      <c r="AA120" s="50" t="s">
        <v>275</v>
      </c>
      <c r="AB120" s="50" t="s">
        <v>275</v>
      </c>
      <c r="AC120">
        <v>44</v>
      </c>
      <c r="AD120">
        <v>15</v>
      </c>
      <c r="AE120" s="89">
        <f t="shared" si="11"/>
        <v>2.9023746701846966E-2</v>
      </c>
      <c r="AF120">
        <v>0</v>
      </c>
      <c r="AG120">
        <v>1</v>
      </c>
    </row>
    <row r="121" spans="1:33">
      <c r="A121">
        <v>44128</v>
      </c>
      <c r="B121" t="s">
        <v>53</v>
      </c>
      <c r="C121" s="29">
        <v>2013</v>
      </c>
      <c r="D121" s="50">
        <v>223</v>
      </c>
      <c r="E121" s="50">
        <v>73</v>
      </c>
      <c r="F121" s="50">
        <v>80</v>
      </c>
      <c r="G121" s="50">
        <v>70</v>
      </c>
      <c r="H121" s="50">
        <v>75</v>
      </c>
      <c r="I121" s="50">
        <v>68</v>
      </c>
      <c r="J121" s="97">
        <v>0.126</v>
      </c>
      <c r="K121" s="97">
        <v>0.14800000000000002</v>
      </c>
      <c r="L121" s="97">
        <v>0.72599999999999998</v>
      </c>
      <c r="M121" s="50">
        <v>77</v>
      </c>
      <c r="N121" s="50">
        <v>249</v>
      </c>
      <c r="O121" s="50">
        <v>200</v>
      </c>
      <c r="P121" s="50">
        <v>147</v>
      </c>
      <c r="Q121" s="50">
        <v>84</v>
      </c>
      <c r="R121" s="50">
        <v>21</v>
      </c>
      <c r="S121" s="50">
        <v>16</v>
      </c>
      <c r="T121" s="50">
        <v>48</v>
      </c>
      <c r="U121" s="89">
        <f t="shared" si="6"/>
        <v>9.1448931116389548E-2</v>
      </c>
      <c r="V121" s="89">
        <f t="shared" si="7"/>
        <v>0.29572446555819476</v>
      </c>
      <c r="W121" s="97">
        <f t="shared" si="8"/>
        <v>0.23752969121140141</v>
      </c>
      <c r="X121" s="97">
        <f t="shared" si="9"/>
        <v>0.17458432304038005</v>
      </c>
      <c r="Y121" s="97">
        <f t="shared" si="10"/>
        <v>0.14370546318289787</v>
      </c>
      <c r="Z121" s="50">
        <v>110</v>
      </c>
      <c r="AA121" s="50" t="s">
        <v>275</v>
      </c>
      <c r="AB121" s="50" t="s">
        <v>275</v>
      </c>
      <c r="AC121">
        <v>71</v>
      </c>
      <c r="AD121">
        <v>0</v>
      </c>
      <c r="AE121" s="89">
        <f t="shared" si="11"/>
        <v>5.7007125890736345E-2</v>
      </c>
      <c r="AF121">
        <v>0</v>
      </c>
      <c r="AG121">
        <v>0</v>
      </c>
    </row>
    <row r="122" spans="1:33">
      <c r="A122">
        <v>44129</v>
      </c>
      <c r="B122" t="s">
        <v>54</v>
      </c>
      <c r="C122" s="29">
        <v>2013</v>
      </c>
      <c r="D122" s="50">
        <v>402</v>
      </c>
      <c r="E122" s="50">
        <v>140</v>
      </c>
      <c r="F122" s="50">
        <v>134</v>
      </c>
      <c r="G122" s="50">
        <v>128</v>
      </c>
      <c r="H122" s="50">
        <v>139</v>
      </c>
      <c r="I122" s="50">
        <v>137</v>
      </c>
      <c r="J122" s="97">
        <v>0.14699999999999999</v>
      </c>
      <c r="K122" s="97">
        <v>0.19899999999999998</v>
      </c>
      <c r="L122" s="97">
        <v>0.72400000000000009</v>
      </c>
      <c r="M122" s="50">
        <v>161</v>
      </c>
      <c r="N122" s="50">
        <v>525</v>
      </c>
      <c r="O122" s="50">
        <v>389</v>
      </c>
      <c r="P122" s="50">
        <v>306</v>
      </c>
      <c r="Q122" s="50">
        <v>208</v>
      </c>
      <c r="R122" s="50">
        <v>72</v>
      </c>
      <c r="S122" s="50">
        <v>32</v>
      </c>
      <c r="T122" s="50">
        <v>168</v>
      </c>
      <c r="U122" s="89">
        <f t="shared" si="6"/>
        <v>8.6512627619559371E-2</v>
      </c>
      <c r="V122" s="89">
        <f t="shared" si="7"/>
        <v>0.28210639441160668</v>
      </c>
      <c r="W122" s="97">
        <f t="shared" si="8"/>
        <v>0.20902740462117142</v>
      </c>
      <c r="X122" s="97">
        <f t="shared" si="9"/>
        <v>0.16442772702847933</v>
      </c>
      <c r="Y122" s="97">
        <f t="shared" si="10"/>
        <v>0.16765180010746911</v>
      </c>
      <c r="Z122" s="50">
        <v>216</v>
      </c>
      <c r="AA122" s="50" t="s">
        <v>275</v>
      </c>
      <c r="AB122" s="50" t="s">
        <v>275</v>
      </c>
      <c r="AC122">
        <v>140</v>
      </c>
      <c r="AD122">
        <v>23</v>
      </c>
      <c r="AE122" s="89">
        <f t="shared" si="11"/>
        <v>9.0274046211714129E-2</v>
      </c>
      <c r="AF122">
        <v>3</v>
      </c>
      <c r="AG122">
        <v>1</v>
      </c>
    </row>
    <row r="123" spans="1:33">
      <c r="A123">
        <v>44130</v>
      </c>
      <c r="B123" t="s">
        <v>135</v>
      </c>
      <c r="C123" s="29">
        <v>2013</v>
      </c>
      <c r="D123" s="50">
        <v>176</v>
      </c>
      <c r="E123" s="50">
        <v>60</v>
      </c>
      <c r="F123" s="50">
        <v>63</v>
      </c>
      <c r="G123" s="50">
        <v>53</v>
      </c>
      <c r="H123" s="50">
        <v>58</v>
      </c>
      <c r="I123" s="50">
        <v>71</v>
      </c>
      <c r="J123" s="97">
        <v>0.14800000000000002</v>
      </c>
      <c r="K123" s="97">
        <v>0.188</v>
      </c>
      <c r="L123" s="97">
        <v>0.75599999999999989</v>
      </c>
      <c r="M123" s="50">
        <v>49</v>
      </c>
      <c r="N123" s="50">
        <v>127</v>
      </c>
      <c r="O123" s="50">
        <v>135</v>
      </c>
      <c r="P123" s="50">
        <v>137</v>
      </c>
      <c r="Q123" s="50">
        <v>98</v>
      </c>
      <c r="R123" s="50">
        <v>52</v>
      </c>
      <c r="S123" s="50">
        <v>45</v>
      </c>
      <c r="T123" s="50">
        <v>124</v>
      </c>
      <c r="U123" s="89">
        <f t="shared" si="6"/>
        <v>6.3885267275097787E-2</v>
      </c>
      <c r="V123" s="89">
        <f t="shared" si="7"/>
        <v>0.16558018252933507</v>
      </c>
      <c r="W123" s="97">
        <f t="shared" si="8"/>
        <v>0.1760104302477184</v>
      </c>
      <c r="X123" s="97">
        <f t="shared" si="9"/>
        <v>0.17861799217731422</v>
      </c>
      <c r="Y123" s="97">
        <f t="shared" si="10"/>
        <v>0.25423728813559321</v>
      </c>
      <c r="Z123" s="50">
        <v>92</v>
      </c>
      <c r="AA123" s="50" t="s">
        <v>275</v>
      </c>
      <c r="AB123" s="50" t="s">
        <v>275</v>
      </c>
      <c r="AC123">
        <v>79</v>
      </c>
      <c r="AD123">
        <v>20</v>
      </c>
      <c r="AE123" s="89">
        <f t="shared" si="11"/>
        <v>0.16166883963494133</v>
      </c>
      <c r="AF123">
        <v>0</v>
      </c>
      <c r="AG123">
        <v>1</v>
      </c>
    </row>
    <row r="124" spans="1:33">
      <c r="A124">
        <v>44131</v>
      </c>
      <c r="B124" t="s">
        <v>136</v>
      </c>
      <c r="C124" s="29">
        <v>2013</v>
      </c>
      <c r="D124" s="50">
        <v>279</v>
      </c>
      <c r="E124" s="50">
        <v>80</v>
      </c>
      <c r="F124" s="50">
        <v>100</v>
      </c>
      <c r="G124" s="50">
        <v>99</v>
      </c>
      <c r="H124" s="50">
        <v>109</v>
      </c>
      <c r="I124" s="50">
        <v>101</v>
      </c>
      <c r="J124" s="97">
        <v>0.17600000000000002</v>
      </c>
      <c r="K124" s="97">
        <v>0.14300000000000002</v>
      </c>
      <c r="L124" s="97">
        <v>0.64500000000000002</v>
      </c>
      <c r="M124" s="50">
        <v>235</v>
      </c>
      <c r="N124" s="50">
        <v>570</v>
      </c>
      <c r="O124" s="50">
        <v>368</v>
      </c>
      <c r="P124" s="50">
        <v>234</v>
      </c>
      <c r="Q124" s="50">
        <v>134</v>
      </c>
      <c r="R124" s="50">
        <v>64</v>
      </c>
      <c r="S124" s="50">
        <v>76</v>
      </c>
      <c r="T124" s="50">
        <v>248</v>
      </c>
      <c r="U124" s="89">
        <f t="shared" si="6"/>
        <v>0.12182477967858994</v>
      </c>
      <c r="V124" s="89">
        <f t="shared" si="7"/>
        <v>0.29548989113530327</v>
      </c>
      <c r="W124" s="97">
        <f t="shared" si="8"/>
        <v>0.19077242094349403</v>
      </c>
      <c r="X124" s="97">
        <f t="shared" si="9"/>
        <v>0.12130637636080871</v>
      </c>
      <c r="Y124" s="97">
        <f t="shared" si="10"/>
        <v>0.14204250907205807</v>
      </c>
      <c r="Z124" s="50">
        <v>128</v>
      </c>
      <c r="AA124" s="50" t="s">
        <v>275</v>
      </c>
      <c r="AB124" s="50" t="s">
        <v>275</v>
      </c>
      <c r="AC124">
        <v>103</v>
      </c>
      <c r="AD124">
        <v>35</v>
      </c>
      <c r="AE124" s="89">
        <f t="shared" si="11"/>
        <v>0.12856402280974599</v>
      </c>
      <c r="AF124">
        <v>0</v>
      </c>
      <c r="AG124">
        <v>1</v>
      </c>
    </row>
    <row r="125" spans="1:33">
      <c r="A125">
        <v>44132</v>
      </c>
      <c r="B125" t="s">
        <v>137</v>
      </c>
      <c r="C125" s="29">
        <v>2013</v>
      </c>
      <c r="D125" s="50">
        <v>218</v>
      </c>
      <c r="E125" s="50">
        <v>56</v>
      </c>
      <c r="F125" s="50">
        <v>85</v>
      </c>
      <c r="G125" s="50">
        <v>77</v>
      </c>
      <c r="H125" s="50">
        <v>55</v>
      </c>
      <c r="I125" s="50">
        <v>67</v>
      </c>
      <c r="J125" s="97">
        <v>0.13300000000000001</v>
      </c>
      <c r="K125" s="97">
        <v>0.17399999999999999</v>
      </c>
      <c r="L125" s="97">
        <v>0.7659999999999999</v>
      </c>
      <c r="M125" s="50">
        <v>396</v>
      </c>
      <c r="N125" s="50">
        <v>480</v>
      </c>
      <c r="O125" s="50">
        <v>216</v>
      </c>
      <c r="P125" s="50">
        <v>131</v>
      </c>
      <c r="Q125" s="50">
        <v>104</v>
      </c>
      <c r="R125" s="50">
        <v>55</v>
      </c>
      <c r="S125" s="50">
        <v>73</v>
      </c>
      <c r="T125" s="50">
        <v>216</v>
      </c>
      <c r="U125" s="89">
        <f t="shared" si="6"/>
        <v>0.23698384201077199</v>
      </c>
      <c r="V125" s="89">
        <f t="shared" si="7"/>
        <v>0.28725314183123879</v>
      </c>
      <c r="W125" s="97">
        <f t="shared" si="8"/>
        <v>0.12926391382405744</v>
      </c>
      <c r="X125" s="97">
        <f t="shared" si="9"/>
        <v>7.8396169958108913E-2</v>
      </c>
      <c r="Y125" s="97">
        <f t="shared" si="10"/>
        <v>0.13883901855176542</v>
      </c>
      <c r="Z125" s="50">
        <v>92</v>
      </c>
      <c r="AA125" s="50" t="s">
        <v>275</v>
      </c>
      <c r="AB125" s="50">
        <v>6</v>
      </c>
      <c r="AC125">
        <v>58</v>
      </c>
      <c r="AD125">
        <v>45</v>
      </c>
      <c r="AE125" s="89">
        <f t="shared" si="11"/>
        <v>0.12926391382405744</v>
      </c>
      <c r="AF125">
        <v>0</v>
      </c>
      <c r="AG125">
        <v>2</v>
      </c>
    </row>
    <row r="126" spans="1:33">
      <c r="A126">
        <v>44133</v>
      </c>
      <c r="B126" t="s">
        <v>221</v>
      </c>
      <c r="C126" s="29">
        <v>2013</v>
      </c>
      <c r="D126" s="50">
        <v>110</v>
      </c>
      <c r="E126" s="50">
        <v>38</v>
      </c>
      <c r="F126" s="50">
        <v>37</v>
      </c>
      <c r="G126" s="50">
        <v>35</v>
      </c>
      <c r="H126" s="50">
        <v>32</v>
      </c>
      <c r="I126" s="50">
        <v>28</v>
      </c>
      <c r="J126" s="97">
        <v>0.11800000000000001</v>
      </c>
      <c r="K126" s="97">
        <v>0.218</v>
      </c>
      <c r="L126" s="97">
        <v>0.79099999999999993</v>
      </c>
      <c r="M126" s="50">
        <v>33</v>
      </c>
      <c r="N126" s="50">
        <v>58</v>
      </c>
      <c r="O126" s="50">
        <v>84</v>
      </c>
      <c r="P126" s="50">
        <v>96</v>
      </c>
      <c r="Q126" s="50">
        <v>69</v>
      </c>
      <c r="R126" s="50">
        <v>26</v>
      </c>
      <c r="S126" s="50">
        <v>16</v>
      </c>
      <c r="T126" s="50">
        <v>37</v>
      </c>
      <c r="U126" s="89">
        <f t="shared" si="6"/>
        <v>7.8758949880668255E-2</v>
      </c>
      <c r="V126" s="89">
        <f t="shared" si="7"/>
        <v>0.13842482100238662</v>
      </c>
      <c r="W126" s="97">
        <f t="shared" si="8"/>
        <v>0.20047732696897375</v>
      </c>
      <c r="X126" s="97">
        <f t="shared" si="9"/>
        <v>0.22911694510739858</v>
      </c>
      <c r="Y126" s="97">
        <f t="shared" si="10"/>
        <v>0.2649164677804296</v>
      </c>
      <c r="Z126" s="50">
        <v>71</v>
      </c>
      <c r="AA126" s="50" t="s">
        <v>275</v>
      </c>
      <c r="AB126" s="50" t="s">
        <v>275</v>
      </c>
      <c r="AC126">
        <v>37</v>
      </c>
      <c r="AD126">
        <v>20</v>
      </c>
      <c r="AE126" s="89">
        <f t="shared" si="11"/>
        <v>8.83054892601432E-2</v>
      </c>
      <c r="AF126">
        <v>0</v>
      </c>
      <c r="AG126">
        <v>1</v>
      </c>
    </row>
    <row r="127" spans="1:33">
      <c r="A127">
        <v>44134</v>
      </c>
      <c r="B127" t="s">
        <v>222</v>
      </c>
      <c r="C127" s="29">
        <v>2013</v>
      </c>
      <c r="D127" s="50">
        <v>58</v>
      </c>
      <c r="E127" s="50">
        <v>24</v>
      </c>
      <c r="F127" s="50">
        <v>14</v>
      </c>
      <c r="G127" s="50">
        <v>20</v>
      </c>
      <c r="H127" s="50">
        <v>20</v>
      </c>
      <c r="I127" s="50">
        <v>17</v>
      </c>
      <c r="J127" s="97">
        <v>8.5999999999999993E-2</v>
      </c>
      <c r="K127" s="97">
        <v>0.25900000000000001</v>
      </c>
      <c r="L127" s="97">
        <v>0.81</v>
      </c>
      <c r="M127" s="50">
        <v>2</v>
      </c>
      <c r="N127" s="50">
        <v>18</v>
      </c>
      <c r="O127" s="50">
        <v>37</v>
      </c>
      <c r="P127" s="50">
        <v>52</v>
      </c>
      <c r="Q127" s="50">
        <v>26</v>
      </c>
      <c r="R127" s="50">
        <v>8</v>
      </c>
      <c r="S127" s="50">
        <v>4</v>
      </c>
      <c r="T127" s="50">
        <v>9</v>
      </c>
      <c r="U127" s="89">
        <f t="shared" si="6"/>
        <v>1.282051282051282E-2</v>
      </c>
      <c r="V127" s="89">
        <f t="shared" si="7"/>
        <v>0.11538461538461539</v>
      </c>
      <c r="W127" s="97">
        <f t="shared" si="8"/>
        <v>0.23717948717948717</v>
      </c>
      <c r="X127" s="97">
        <f t="shared" si="9"/>
        <v>0.33333333333333331</v>
      </c>
      <c r="Y127" s="97">
        <f t="shared" si="10"/>
        <v>0.24358974358974358</v>
      </c>
      <c r="Z127" s="50">
        <v>37</v>
      </c>
      <c r="AA127" s="50" t="s">
        <v>275</v>
      </c>
      <c r="AB127" s="50" t="s">
        <v>275</v>
      </c>
      <c r="AC127">
        <v>28</v>
      </c>
      <c r="AD127">
        <v>0</v>
      </c>
      <c r="AE127" s="89">
        <f t="shared" si="11"/>
        <v>5.7692307692307696E-2</v>
      </c>
      <c r="AF127">
        <v>0</v>
      </c>
      <c r="AG127">
        <v>0</v>
      </c>
    </row>
    <row r="128" spans="1:33">
      <c r="A128">
        <v>44135</v>
      </c>
      <c r="B128" t="s">
        <v>115</v>
      </c>
      <c r="C128" s="29">
        <v>2013</v>
      </c>
      <c r="D128" s="50">
        <v>63</v>
      </c>
      <c r="E128" s="50">
        <v>26</v>
      </c>
      <c r="F128" s="50">
        <v>14</v>
      </c>
      <c r="G128" s="50">
        <v>23</v>
      </c>
      <c r="H128" s="50">
        <v>24</v>
      </c>
      <c r="I128" s="50">
        <v>22</v>
      </c>
      <c r="J128" s="97">
        <v>0.159</v>
      </c>
      <c r="K128" s="97">
        <v>4.8000000000000001E-2</v>
      </c>
      <c r="L128" s="97">
        <v>0.63500000000000001</v>
      </c>
      <c r="M128" s="50">
        <v>80</v>
      </c>
      <c r="N128" s="50">
        <v>320</v>
      </c>
      <c r="O128" s="50">
        <v>110</v>
      </c>
      <c r="P128" s="50">
        <v>44</v>
      </c>
      <c r="Q128" s="50">
        <v>12</v>
      </c>
      <c r="R128" s="50">
        <v>13</v>
      </c>
      <c r="S128" s="50">
        <v>11</v>
      </c>
      <c r="T128" s="50">
        <v>55</v>
      </c>
      <c r="U128" s="89">
        <f t="shared" si="6"/>
        <v>0.12403100775193798</v>
      </c>
      <c r="V128" s="89">
        <f t="shared" si="7"/>
        <v>0.49612403100775193</v>
      </c>
      <c r="W128" s="97">
        <f t="shared" si="8"/>
        <v>0.17054263565891473</v>
      </c>
      <c r="X128" s="97">
        <f t="shared" si="9"/>
        <v>6.8217054263565891E-2</v>
      </c>
      <c r="Y128" s="97">
        <f t="shared" si="10"/>
        <v>5.5813953488372092E-2</v>
      </c>
      <c r="Z128" s="50">
        <v>11</v>
      </c>
      <c r="AA128" s="50" t="s">
        <v>275</v>
      </c>
      <c r="AB128" s="50" t="s">
        <v>275</v>
      </c>
      <c r="AC128">
        <v>22</v>
      </c>
      <c r="AD128">
        <v>30</v>
      </c>
      <c r="AE128" s="89">
        <f t="shared" si="11"/>
        <v>8.5271317829457363E-2</v>
      </c>
      <c r="AF128">
        <v>0</v>
      </c>
      <c r="AG128">
        <v>2</v>
      </c>
    </row>
    <row r="129" spans="1:33">
      <c r="A129">
        <v>44136</v>
      </c>
      <c r="B129" t="s">
        <v>223</v>
      </c>
      <c r="C129" s="29">
        <v>2013</v>
      </c>
      <c r="D129" s="50">
        <v>22</v>
      </c>
      <c r="E129" s="50">
        <v>5</v>
      </c>
      <c r="F129" s="50">
        <v>9</v>
      </c>
      <c r="G129" s="50">
        <v>8</v>
      </c>
      <c r="H129" s="50" t="s">
        <v>275</v>
      </c>
      <c r="I129" s="50">
        <v>9</v>
      </c>
      <c r="J129" s="97">
        <v>4.4999999999999998E-2</v>
      </c>
      <c r="K129" s="97">
        <v>0.22699999999999998</v>
      </c>
      <c r="L129" s="97">
        <v>0.81799999999999995</v>
      </c>
      <c r="M129" s="50">
        <v>16</v>
      </c>
      <c r="N129" s="50">
        <v>47</v>
      </c>
      <c r="O129" s="50">
        <v>27</v>
      </c>
      <c r="P129" s="50">
        <v>15</v>
      </c>
      <c r="Q129" s="50">
        <v>6</v>
      </c>
      <c r="R129" s="50">
        <v>2</v>
      </c>
      <c r="S129" s="50">
        <v>3</v>
      </c>
      <c r="T129" s="50">
        <v>19</v>
      </c>
      <c r="U129" s="89">
        <f t="shared" si="6"/>
        <v>0.11851851851851852</v>
      </c>
      <c r="V129" s="89">
        <f t="shared" si="7"/>
        <v>0.34814814814814815</v>
      </c>
      <c r="W129" s="97">
        <f t="shared" si="8"/>
        <v>0.2</v>
      </c>
      <c r="X129" s="97">
        <f t="shared" si="9"/>
        <v>0.1111111111111111</v>
      </c>
      <c r="Y129" s="97">
        <f t="shared" si="10"/>
        <v>8.1481481481481488E-2</v>
      </c>
      <c r="Z129" s="50">
        <v>6</v>
      </c>
      <c r="AA129" s="50" t="s">
        <v>275</v>
      </c>
      <c r="AB129" s="50" t="s">
        <v>275</v>
      </c>
      <c r="AC129">
        <v>6</v>
      </c>
      <c r="AD129">
        <v>10</v>
      </c>
      <c r="AE129" s="89">
        <f t="shared" si="11"/>
        <v>0.14074074074074075</v>
      </c>
      <c r="AF129">
        <v>0</v>
      </c>
      <c r="AG129">
        <v>1</v>
      </c>
    </row>
    <row r="130" spans="1:33">
      <c r="A130">
        <v>44137</v>
      </c>
      <c r="B130" t="s">
        <v>138</v>
      </c>
      <c r="C130" s="29">
        <v>2013</v>
      </c>
      <c r="D130" s="50">
        <v>187</v>
      </c>
      <c r="E130" s="50">
        <v>54</v>
      </c>
      <c r="F130" s="50">
        <v>66</v>
      </c>
      <c r="G130" s="50">
        <v>67</v>
      </c>
      <c r="H130" s="50">
        <v>69</v>
      </c>
      <c r="I130" s="50">
        <v>58</v>
      </c>
      <c r="J130" s="97">
        <v>0.13400000000000001</v>
      </c>
      <c r="K130" s="97">
        <v>0.24100000000000002</v>
      </c>
      <c r="L130" s="97">
        <v>0.81799999999999995</v>
      </c>
      <c r="M130" s="50">
        <v>18</v>
      </c>
      <c r="N130" s="50">
        <v>56</v>
      </c>
      <c r="O130" s="50">
        <v>96</v>
      </c>
      <c r="P130" s="50">
        <v>121</v>
      </c>
      <c r="Q130" s="50">
        <v>114</v>
      </c>
      <c r="R130" s="50">
        <v>47</v>
      </c>
      <c r="S130" s="50">
        <v>31</v>
      </c>
      <c r="T130" s="50">
        <v>47</v>
      </c>
      <c r="U130" s="89">
        <f t="shared" si="6"/>
        <v>3.3962264150943396E-2</v>
      </c>
      <c r="V130" s="89">
        <f t="shared" si="7"/>
        <v>0.10566037735849057</v>
      </c>
      <c r="W130" s="97">
        <f t="shared" si="8"/>
        <v>0.1811320754716981</v>
      </c>
      <c r="X130" s="97">
        <f t="shared" si="9"/>
        <v>0.22830188679245284</v>
      </c>
      <c r="Y130" s="97">
        <f t="shared" si="10"/>
        <v>0.3622641509433962</v>
      </c>
      <c r="Z130" s="50">
        <v>116</v>
      </c>
      <c r="AA130" s="50">
        <v>5</v>
      </c>
      <c r="AB130" s="50" t="s">
        <v>275</v>
      </c>
      <c r="AC130">
        <v>60</v>
      </c>
      <c r="AD130">
        <v>0</v>
      </c>
      <c r="AE130" s="89">
        <f t="shared" si="11"/>
        <v>8.8679245283018862E-2</v>
      </c>
      <c r="AF130">
        <v>1</v>
      </c>
      <c r="AG130">
        <v>0</v>
      </c>
    </row>
    <row r="131" spans="1:33">
      <c r="A131">
        <v>44138</v>
      </c>
      <c r="B131" t="s">
        <v>139</v>
      </c>
      <c r="C131" s="29">
        <v>2013</v>
      </c>
      <c r="D131" s="50">
        <v>64</v>
      </c>
      <c r="E131" s="50">
        <v>17</v>
      </c>
      <c r="F131" s="50">
        <v>23</v>
      </c>
      <c r="G131" s="50">
        <v>24</v>
      </c>
      <c r="H131" s="50">
        <v>9</v>
      </c>
      <c r="I131" s="50">
        <v>21</v>
      </c>
      <c r="J131" s="97">
        <v>0.14099999999999999</v>
      </c>
      <c r="K131" s="97">
        <v>0.29699999999999999</v>
      </c>
      <c r="L131" s="97">
        <v>0.7659999999999999</v>
      </c>
      <c r="M131" s="50">
        <v>5</v>
      </c>
      <c r="N131" s="50">
        <v>30</v>
      </c>
      <c r="O131" s="50">
        <v>51</v>
      </c>
      <c r="P131" s="50">
        <v>50</v>
      </c>
      <c r="Q131" s="50">
        <v>20</v>
      </c>
      <c r="R131" s="50">
        <v>6</v>
      </c>
      <c r="S131" s="50">
        <v>3</v>
      </c>
      <c r="T131" s="50">
        <v>9</v>
      </c>
      <c r="U131" s="89">
        <f t="shared" ref="U131:U194" si="12">M131/SUM($M131:$T131)</f>
        <v>2.8735632183908046E-2</v>
      </c>
      <c r="V131" s="89">
        <f t="shared" ref="V131:V194" si="13">N131/SUM(M131:T131)</f>
        <v>0.17241379310344829</v>
      </c>
      <c r="W131" s="97">
        <f t="shared" ref="W131:W194" si="14">O131/SUM(M131:T131)</f>
        <v>0.29310344827586204</v>
      </c>
      <c r="X131" s="97">
        <f t="shared" ref="X131:X194" si="15">P131/SUM(M131:T131)</f>
        <v>0.28735632183908044</v>
      </c>
      <c r="Y131" s="97">
        <f t="shared" ref="Y131:Y194" si="16">SUM(Q131:S131)/SUM(M131:T131)</f>
        <v>0.16666666666666666</v>
      </c>
      <c r="Z131" s="50">
        <v>35</v>
      </c>
      <c r="AA131" s="50" t="s">
        <v>275</v>
      </c>
      <c r="AB131" s="50" t="s">
        <v>275</v>
      </c>
      <c r="AC131">
        <v>14</v>
      </c>
      <c r="AD131">
        <v>0</v>
      </c>
      <c r="AE131" s="89">
        <f t="shared" ref="AE131:AE194" si="17">T131/SUM(M131:T131)</f>
        <v>5.1724137931034482E-2</v>
      </c>
      <c r="AF131">
        <v>0</v>
      </c>
      <c r="AG131">
        <v>0</v>
      </c>
    </row>
    <row r="132" spans="1:33">
      <c r="A132">
        <v>44139</v>
      </c>
      <c r="B132" t="s">
        <v>140</v>
      </c>
      <c r="C132" s="29">
        <v>2013</v>
      </c>
      <c r="D132" s="50">
        <v>81</v>
      </c>
      <c r="E132" s="50">
        <v>23</v>
      </c>
      <c r="F132" s="50">
        <v>25</v>
      </c>
      <c r="G132" s="50">
        <v>33</v>
      </c>
      <c r="H132" s="50">
        <v>25</v>
      </c>
      <c r="I132" s="50">
        <v>18</v>
      </c>
      <c r="J132" s="97">
        <v>0.12300000000000001</v>
      </c>
      <c r="K132" s="97">
        <v>0.21</v>
      </c>
      <c r="L132" s="97">
        <v>0.74099999999999999</v>
      </c>
      <c r="M132" s="50">
        <v>17</v>
      </c>
      <c r="N132" s="50">
        <v>47</v>
      </c>
      <c r="O132" s="50">
        <v>50</v>
      </c>
      <c r="P132" s="50">
        <v>58</v>
      </c>
      <c r="Q132" s="50">
        <v>27</v>
      </c>
      <c r="R132" s="50">
        <v>13</v>
      </c>
      <c r="S132" s="50">
        <v>6</v>
      </c>
      <c r="T132" s="50">
        <v>14</v>
      </c>
      <c r="U132" s="89">
        <f t="shared" si="12"/>
        <v>7.3275862068965511E-2</v>
      </c>
      <c r="V132" s="89">
        <f t="shared" si="13"/>
        <v>0.20258620689655171</v>
      </c>
      <c r="W132" s="97">
        <f t="shared" si="14"/>
        <v>0.21551724137931033</v>
      </c>
      <c r="X132" s="97">
        <f t="shared" si="15"/>
        <v>0.25</v>
      </c>
      <c r="Y132" s="97">
        <f t="shared" si="16"/>
        <v>0.19827586206896552</v>
      </c>
      <c r="Z132" s="50">
        <v>46</v>
      </c>
      <c r="AA132" s="50" t="s">
        <v>275</v>
      </c>
      <c r="AB132" s="50" t="s">
        <v>275</v>
      </c>
      <c r="AC132">
        <v>22</v>
      </c>
      <c r="AD132">
        <v>0</v>
      </c>
      <c r="AE132" s="89">
        <f t="shared" si="17"/>
        <v>6.0344827586206899E-2</v>
      </c>
      <c r="AF132">
        <v>0</v>
      </c>
      <c r="AG132">
        <v>0</v>
      </c>
    </row>
    <row r="133" spans="1:33">
      <c r="A133">
        <v>44140</v>
      </c>
      <c r="B133" t="s">
        <v>224</v>
      </c>
      <c r="C133" s="29">
        <v>2013</v>
      </c>
      <c r="D133" s="50">
        <v>66</v>
      </c>
      <c r="E133" s="50">
        <v>14</v>
      </c>
      <c r="F133" s="50">
        <v>22</v>
      </c>
      <c r="G133" s="50">
        <v>30</v>
      </c>
      <c r="H133" s="50">
        <v>25</v>
      </c>
      <c r="I133" s="50">
        <v>20</v>
      </c>
      <c r="J133" s="97">
        <v>9.0999999999999998E-2</v>
      </c>
      <c r="K133" s="97">
        <v>0.27300000000000002</v>
      </c>
      <c r="L133" s="97">
        <v>0.81799999999999995</v>
      </c>
      <c r="M133" s="50">
        <v>10</v>
      </c>
      <c r="N133" s="50">
        <v>24</v>
      </c>
      <c r="O133" s="50">
        <v>64</v>
      </c>
      <c r="P133" s="50">
        <v>55</v>
      </c>
      <c r="Q133" s="50">
        <v>28</v>
      </c>
      <c r="R133" s="50">
        <v>13</v>
      </c>
      <c r="S133" s="50">
        <v>9</v>
      </c>
      <c r="T133" s="50">
        <v>21</v>
      </c>
      <c r="U133" s="89">
        <f t="shared" si="12"/>
        <v>4.4642857142857144E-2</v>
      </c>
      <c r="V133" s="89">
        <f t="shared" si="13"/>
        <v>0.10714285714285714</v>
      </c>
      <c r="W133" s="97">
        <f t="shared" si="14"/>
        <v>0.2857142857142857</v>
      </c>
      <c r="X133" s="97">
        <f t="shared" si="15"/>
        <v>0.24553571428571427</v>
      </c>
      <c r="Y133" s="97">
        <f t="shared" si="16"/>
        <v>0.22321428571428573</v>
      </c>
      <c r="Z133" s="50">
        <v>44</v>
      </c>
      <c r="AA133" s="50" t="s">
        <v>275</v>
      </c>
      <c r="AB133" s="50" t="s">
        <v>275</v>
      </c>
      <c r="AC133">
        <v>21</v>
      </c>
      <c r="AD133">
        <v>0</v>
      </c>
      <c r="AE133" s="89">
        <f t="shared" si="17"/>
        <v>9.375E-2</v>
      </c>
      <c r="AF133">
        <v>0</v>
      </c>
      <c r="AG133">
        <v>0</v>
      </c>
    </row>
    <row r="134" spans="1:33">
      <c r="A134">
        <v>44141</v>
      </c>
      <c r="B134" t="s">
        <v>225</v>
      </c>
      <c r="C134" s="29">
        <v>2013</v>
      </c>
      <c r="D134" s="50">
        <v>68</v>
      </c>
      <c r="E134" s="50">
        <v>15</v>
      </c>
      <c r="F134" s="50">
        <v>25</v>
      </c>
      <c r="G134" s="50">
        <v>28</v>
      </c>
      <c r="H134" s="50">
        <v>21</v>
      </c>
      <c r="I134" s="50">
        <v>26</v>
      </c>
      <c r="J134" s="97">
        <v>0.17600000000000002</v>
      </c>
      <c r="K134" s="97">
        <v>0.29399999999999998</v>
      </c>
      <c r="L134" s="97">
        <v>0.76500000000000001</v>
      </c>
      <c r="M134" s="50">
        <v>7</v>
      </c>
      <c r="N134" s="50">
        <v>32</v>
      </c>
      <c r="O134" s="50">
        <v>50</v>
      </c>
      <c r="P134" s="50">
        <v>53</v>
      </c>
      <c r="Q134" s="50">
        <v>28</v>
      </c>
      <c r="R134" s="50">
        <v>14</v>
      </c>
      <c r="S134" s="50">
        <v>2</v>
      </c>
      <c r="T134" s="50">
        <v>18</v>
      </c>
      <c r="U134" s="89">
        <f t="shared" si="12"/>
        <v>3.4313725490196081E-2</v>
      </c>
      <c r="V134" s="89">
        <f t="shared" si="13"/>
        <v>0.15686274509803921</v>
      </c>
      <c r="W134" s="97">
        <f t="shared" si="14"/>
        <v>0.24509803921568626</v>
      </c>
      <c r="X134" s="97">
        <f t="shared" si="15"/>
        <v>0.25980392156862747</v>
      </c>
      <c r="Y134" s="97">
        <f t="shared" si="16"/>
        <v>0.21568627450980393</v>
      </c>
      <c r="Z134" s="50">
        <v>46</v>
      </c>
      <c r="AA134" s="50" t="s">
        <v>275</v>
      </c>
      <c r="AB134" s="50" t="s">
        <v>275</v>
      </c>
      <c r="AC134">
        <v>27</v>
      </c>
      <c r="AD134">
        <v>0</v>
      </c>
      <c r="AE134" s="89">
        <f t="shared" si="17"/>
        <v>8.8235294117647065E-2</v>
      </c>
      <c r="AF134">
        <v>0</v>
      </c>
      <c r="AG134">
        <v>0</v>
      </c>
    </row>
    <row r="135" spans="1:33">
      <c r="A135">
        <v>44142</v>
      </c>
      <c r="B135" t="s">
        <v>226</v>
      </c>
      <c r="C135" s="29">
        <v>2013</v>
      </c>
      <c r="D135" s="50">
        <v>80</v>
      </c>
      <c r="E135" s="50">
        <v>21</v>
      </c>
      <c r="F135" s="50">
        <v>30</v>
      </c>
      <c r="G135" s="50">
        <v>29</v>
      </c>
      <c r="H135" s="50">
        <v>21</v>
      </c>
      <c r="I135" s="50">
        <v>29</v>
      </c>
      <c r="J135" s="97">
        <v>0.1</v>
      </c>
      <c r="K135" s="97">
        <v>0.27500000000000002</v>
      </c>
      <c r="L135" s="97">
        <v>0.77500000000000002</v>
      </c>
      <c r="M135" s="50">
        <v>13</v>
      </c>
      <c r="N135" s="50">
        <v>39</v>
      </c>
      <c r="O135" s="50">
        <v>64</v>
      </c>
      <c r="P135" s="50">
        <v>73</v>
      </c>
      <c r="Q135" s="50">
        <v>37</v>
      </c>
      <c r="R135" s="50">
        <v>22</v>
      </c>
      <c r="S135" s="50">
        <v>5</v>
      </c>
      <c r="T135" s="50">
        <v>29</v>
      </c>
      <c r="U135" s="89">
        <f t="shared" si="12"/>
        <v>4.6099290780141841E-2</v>
      </c>
      <c r="V135" s="89">
        <f t="shared" si="13"/>
        <v>0.13829787234042554</v>
      </c>
      <c r="W135" s="97">
        <f t="shared" si="14"/>
        <v>0.22695035460992907</v>
      </c>
      <c r="X135" s="97">
        <f t="shared" si="15"/>
        <v>0.25886524822695034</v>
      </c>
      <c r="Y135" s="97">
        <f t="shared" si="16"/>
        <v>0.22695035460992907</v>
      </c>
      <c r="Z135" s="50">
        <v>55</v>
      </c>
      <c r="AA135" s="50" t="s">
        <v>275</v>
      </c>
      <c r="AB135" s="50" t="s">
        <v>275</v>
      </c>
      <c r="AC135">
        <v>35</v>
      </c>
      <c r="AD135">
        <v>0</v>
      </c>
      <c r="AE135" s="89">
        <f t="shared" si="17"/>
        <v>0.10283687943262411</v>
      </c>
      <c r="AF135">
        <v>0</v>
      </c>
      <c r="AG135">
        <v>0</v>
      </c>
    </row>
    <row r="136" spans="1:33">
      <c r="A136">
        <v>44143</v>
      </c>
      <c r="B136" t="s">
        <v>141</v>
      </c>
      <c r="C136" s="29">
        <v>2013</v>
      </c>
      <c r="D136" s="50">
        <v>1427</v>
      </c>
      <c r="E136" s="50">
        <v>468</v>
      </c>
      <c r="F136" s="50">
        <v>500</v>
      </c>
      <c r="G136" s="50">
        <v>459</v>
      </c>
      <c r="H136" s="50">
        <v>474</v>
      </c>
      <c r="I136" s="50">
        <v>433</v>
      </c>
      <c r="J136" s="97">
        <v>8.199999999999999E-2</v>
      </c>
      <c r="K136" s="97">
        <v>0.13</v>
      </c>
      <c r="L136" s="97">
        <v>0.69700000000000006</v>
      </c>
      <c r="M136" s="50">
        <v>1184</v>
      </c>
      <c r="N136" s="50">
        <v>2517</v>
      </c>
      <c r="O136" s="50">
        <v>1349</v>
      </c>
      <c r="P136" s="50">
        <v>791</v>
      </c>
      <c r="Q136" s="50">
        <v>528</v>
      </c>
      <c r="R136" s="50">
        <v>283</v>
      </c>
      <c r="S136" s="50">
        <v>219</v>
      </c>
      <c r="T136" s="50">
        <v>647</v>
      </c>
      <c r="U136" s="89">
        <f t="shared" si="12"/>
        <v>0.15748869380154296</v>
      </c>
      <c r="V136" s="89">
        <f t="shared" si="13"/>
        <v>0.33479648842777332</v>
      </c>
      <c r="W136" s="97">
        <f t="shared" si="14"/>
        <v>0.17943602021814312</v>
      </c>
      <c r="X136" s="97">
        <f t="shared" si="15"/>
        <v>0.10521415270018622</v>
      </c>
      <c r="Y136" s="97">
        <f t="shared" si="16"/>
        <v>0.1370045224793828</v>
      </c>
      <c r="Z136" s="50">
        <v>577</v>
      </c>
      <c r="AA136" s="50">
        <v>20</v>
      </c>
      <c r="AB136" s="50">
        <v>37</v>
      </c>
      <c r="AC136">
        <v>366</v>
      </c>
      <c r="AD136">
        <v>190</v>
      </c>
      <c r="AE136" s="89">
        <f t="shared" si="17"/>
        <v>8.6060122372971531E-2</v>
      </c>
      <c r="AF136">
        <v>1</v>
      </c>
      <c r="AG136">
        <v>10</v>
      </c>
    </row>
    <row r="137" spans="1:33">
      <c r="A137">
        <v>44144</v>
      </c>
      <c r="B137" t="s">
        <v>55</v>
      </c>
      <c r="C137" s="29">
        <v>2013</v>
      </c>
      <c r="D137" s="50">
        <v>85</v>
      </c>
      <c r="E137" s="50">
        <v>27</v>
      </c>
      <c r="F137" s="50">
        <v>27</v>
      </c>
      <c r="G137" s="50">
        <v>31</v>
      </c>
      <c r="H137" s="50">
        <v>29</v>
      </c>
      <c r="I137" s="50">
        <v>35</v>
      </c>
      <c r="J137" s="97">
        <v>0.11800000000000001</v>
      </c>
      <c r="K137" s="97">
        <v>0.14099999999999999</v>
      </c>
      <c r="L137" s="97">
        <v>0.70599999999999996</v>
      </c>
      <c r="M137" s="50">
        <v>35</v>
      </c>
      <c r="N137" s="50">
        <v>92</v>
      </c>
      <c r="O137" s="50">
        <v>83</v>
      </c>
      <c r="P137" s="50">
        <v>71</v>
      </c>
      <c r="Q137" s="50">
        <v>26</v>
      </c>
      <c r="R137" s="50">
        <v>10</v>
      </c>
      <c r="S137" s="50">
        <v>2</v>
      </c>
      <c r="T137" s="50">
        <v>26</v>
      </c>
      <c r="U137" s="89">
        <f t="shared" si="12"/>
        <v>0.10144927536231885</v>
      </c>
      <c r="V137" s="89">
        <f t="shared" si="13"/>
        <v>0.26666666666666666</v>
      </c>
      <c r="W137" s="97">
        <f t="shared" si="14"/>
        <v>0.24057971014492754</v>
      </c>
      <c r="X137" s="97">
        <f t="shared" si="15"/>
        <v>0.20579710144927535</v>
      </c>
      <c r="Y137" s="97">
        <f t="shared" si="16"/>
        <v>0.11014492753623188</v>
      </c>
      <c r="Z137" s="50">
        <v>42</v>
      </c>
      <c r="AA137" s="50" t="s">
        <v>275</v>
      </c>
      <c r="AB137" s="50" t="s">
        <v>275</v>
      </c>
      <c r="AC137">
        <v>33</v>
      </c>
      <c r="AD137">
        <v>26</v>
      </c>
      <c r="AE137" s="89">
        <f t="shared" si="17"/>
        <v>7.5362318840579715E-2</v>
      </c>
      <c r="AF137">
        <v>0</v>
      </c>
      <c r="AG137">
        <v>2</v>
      </c>
    </row>
    <row r="138" spans="1:33">
      <c r="A138">
        <v>44145</v>
      </c>
      <c r="B138" t="s">
        <v>142</v>
      </c>
      <c r="C138" s="29">
        <v>2013</v>
      </c>
      <c r="D138" s="50">
        <v>134</v>
      </c>
      <c r="E138" s="50">
        <v>41</v>
      </c>
      <c r="F138" s="50">
        <v>52</v>
      </c>
      <c r="G138" s="50">
        <v>41</v>
      </c>
      <c r="H138" s="50">
        <v>46</v>
      </c>
      <c r="I138" s="50">
        <v>41</v>
      </c>
      <c r="J138" s="97">
        <v>0.14199999999999999</v>
      </c>
      <c r="K138" s="97">
        <v>0.17899999999999999</v>
      </c>
      <c r="L138" s="97">
        <v>0.7609999999999999</v>
      </c>
      <c r="M138" s="50">
        <v>28</v>
      </c>
      <c r="N138" s="50">
        <v>80</v>
      </c>
      <c r="O138" s="50">
        <v>86</v>
      </c>
      <c r="P138" s="50">
        <v>93</v>
      </c>
      <c r="Q138" s="50">
        <v>61</v>
      </c>
      <c r="R138" s="50">
        <v>37</v>
      </c>
      <c r="S138" s="50">
        <v>11</v>
      </c>
      <c r="T138" s="50">
        <v>45</v>
      </c>
      <c r="U138" s="89">
        <f t="shared" si="12"/>
        <v>6.3492063492063489E-2</v>
      </c>
      <c r="V138" s="89">
        <f t="shared" si="13"/>
        <v>0.18140589569160998</v>
      </c>
      <c r="W138" s="97">
        <f t="shared" si="14"/>
        <v>0.19501133786848074</v>
      </c>
      <c r="X138" s="97">
        <f t="shared" si="15"/>
        <v>0.21088435374149661</v>
      </c>
      <c r="Y138" s="97">
        <f t="shared" si="16"/>
        <v>0.2471655328798186</v>
      </c>
      <c r="Z138" s="50">
        <v>78</v>
      </c>
      <c r="AA138" s="50" t="s">
        <v>275</v>
      </c>
      <c r="AB138" s="50" t="s">
        <v>275</v>
      </c>
      <c r="AC138">
        <v>43</v>
      </c>
      <c r="AD138">
        <v>0</v>
      </c>
      <c r="AE138" s="89">
        <f t="shared" si="17"/>
        <v>0.10204081632653061</v>
      </c>
      <c r="AF138">
        <v>1</v>
      </c>
      <c r="AG138">
        <v>0</v>
      </c>
    </row>
    <row r="139" spans="1:33">
      <c r="A139">
        <v>44146</v>
      </c>
      <c r="B139" t="s">
        <v>56</v>
      </c>
      <c r="C139" s="29">
        <v>2013</v>
      </c>
      <c r="D139" s="50">
        <v>80</v>
      </c>
      <c r="E139" s="50">
        <v>30</v>
      </c>
      <c r="F139" s="50">
        <v>18</v>
      </c>
      <c r="G139" s="50">
        <v>32</v>
      </c>
      <c r="H139" s="50">
        <v>11</v>
      </c>
      <c r="I139" s="50">
        <v>16</v>
      </c>
      <c r="J139" s="97">
        <v>0.113</v>
      </c>
      <c r="K139" s="97">
        <v>0.15</v>
      </c>
      <c r="L139" s="97">
        <v>0.73799999999999999</v>
      </c>
      <c r="M139" s="50">
        <v>32</v>
      </c>
      <c r="N139" s="50">
        <v>101</v>
      </c>
      <c r="O139" s="50">
        <v>67</v>
      </c>
      <c r="P139" s="50">
        <v>66</v>
      </c>
      <c r="Q139" s="50">
        <v>26</v>
      </c>
      <c r="R139" s="50">
        <v>2</v>
      </c>
      <c r="S139" s="50">
        <v>2</v>
      </c>
      <c r="T139" s="50">
        <v>21</v>
      </c>
      <c r="U139" s="89">
        <f t="shared" si="12"/>
        <v>0.10094637223974763</v>
      </c>
      <c r="V139" s="89">
        <f t="shared" si="13"/>
        <v>0.31861198738170349</v>
      </c>
      <c r="W139" s="97">
        <f t="shared" si="14"/>
        <v>0.2113564668769716</v>
      </c>
      <c r="X139" s="97">
        <f t="shared" si="15"/>
        <v>0.20820189274447951</v>
      </c>
      <c r="Y139" s="97">
        <f t="shared" si="16"/>
        <v>9.4637223974763401E-2</v>
      </c>
      <c r="Z139" s="50">
        <v>36</v>
      </c>
      <c r="AA139" s="50" t="s">
        <v>275</v>
      </c>
      <c r="AB139" s="50" t="s">
        <v>275</v>
      </c>
      <c r="AC139">
        <v>21</v>
      </c>
      <c r="AD139">
        <v>0</v>
      </c>
      <c r="AE139" s="89">
        <f t="shared" si="17"/>
        <v>6.6246056782334389E-2</v>
      </c>
      <c r="AF139">
        <v>0</v>
      </c>
      <c r="AG139">
        <v>0</v>
      </c>
    </row>
    <row r="140" spans="1:33">
      <c r="A140">
        <v>44148</v>
      </c>
      <c r="B140" t="s">
        <v>57</v>
      </c>
      <c r="C140" s="29">
        <v>2013</v>
      </c>
      <c r="D140" s="50">
        <v>28</v>
      </c>
      <c r="E140" s="50">
        <v>7</v>
      </c>
      <c r="F140" s="50">
        <v>7</v>
      </c>
      <c r="G140" s="50">
        <v>14</v>
      </c>
      <c r="H140" s="50">
        <v>13</v>
      </c>
      <c r="I140" s="50">
        <v>16</v>
      </c>
      <c r="J140" s="97">
        <v>7.0999999999999994E-2</v>
      </c>
      <c r="K140" s="97">
        <v>0.14300000000000002</v>
      </c>
      <c r="L140" s="97">
        <v>0.78599999999999992</v>
      </c>
      <c r="M140" s="50">
        <v>10</v>
      </c>
      <c r="N140" s="50">
        <v>38</v>
      </c>
      <c r="O140" s="50">
        <v>21</v>
      </c>
      <c r="P140" s="50">
        <v>26</v>
      </c>
      <c r="Q140" s="50">
        <v>8</v>
      </c>
      <c r="R140" s="50">
        <v>1</v>
      </c>
      <c r="S140" s="50">
        <v>1</v>
      </c>
      <c r="T140" s="50">
        <v>5</v>
      </c>
      <c r="U140" s="89">
        <f t="shared" si="12"/>
        <v>9.0909090909090912E-2</v>
      </c>
      <c r="V140" s="89">
        <f t="shared" si="13"/>
        <v>0.34545454545454546</v>
      </c>
      <c r="W140" s="97">
        <f t="shared" si="14"/>
        <v>0.19090909090909092</v>
      </c>
      <c r="X140" s="97">
        <f t="shared" si="15"/>
        <v>0.23636363636363636</v>
      </c>
      <c r="Y140" s="97">
        <f t="shared" si="16"/>
        <v>9.0909090909090912E-2</v>
      </c>
      <c r="Z140" s="50">
        <v>19</v>
      </c>
      <c r="AA140" s="50" t="s">
        <v>275</v>
      </c>
      <c r="AB140" s="50" t="s">
        <v>275</v>
      </c>
      <c r="AC140">
        <v>7</v>
      </c>
      <c r="AD140">
        <v>0</v>
      </c>
      <c r="AE140" s="89">
        <f t="shared" si="17"/>
        <v>4.5454545454545456E-2</v>
      </c>
      <c r="AF140">
        <v>0</v>
      </c>
      <c r="AG140">
        <v>0</v>
      </c>
    </row>
    <row r="141" spans="1:33">
      <c r="A141">
        <v>44149</v>
      </c>
      <c r="B141" t="s">
        <v>227</v>
      </c>
      <c r="C141" s="29">
        <v>2013</v>
      </c>
      <c r="D141" s="50">
        <v>189</v>
      </c>
      <c r="E141" s="50">
        <v>53</v>
      </c>
      <c r="F141" s="50">
        <v>67</v>
      </c>
      <c r="G141" s="50">
        <v>69</v>
      </c>
      <c r="H141" s="50">
        <v>55</v>
      </c>
      <c r="I141" s="50">
        <v>60</v>
      </c>
      <c r="J141" s="97">
        <v>0.13200000000000001</v>
      </c>
      <c r="K141" s="97">
        <v>0.222</v>
      </c>
      <c r="L141" s="97">
        <v>0.76200000000000001</v>
      </c>
      <c r="M141" s="50">
        <v>43</v>
      </c>
      <c r="N141" s="50">
        <v>98</v>
      </c>
      <c r="O141" s="50">
        <v>117</v>
      </c>
      <c r="P141" s="50">
        <v>136</v>
      </c>
      <c r="Q141" s="50">
        <v>100</v>
      </c>
      <c r="R141" s="50">
        <v>18</v>
      </c>
      <c r="S141" s="50">
        <v>12</v>
      </c>
      <c r="T141" s="50">
        <v>41</v>
      </c>
      <c r="U141" s="89">
        <f t="shared" si="12"/>
        <v>7.6106194690265486E-2</v>
      </c>
      <c r="V141" s="89">
        <f t="shared" si="13"/>
        <v>0.17345132743362832</v>
      </c>
      <c r="W141" s="97">
        <f t="shared" si="14"/>
        <v>0.20707964601769913</v>
      </c>
      <c r="X141" s="97">
        <f t="shared" si="15"/>
        <v>0.24070796460176991</v>
      </c>
      <c r="Y141" s="97">
        <f t="shared" si="16"/>
        <v>0.23008849557522124</v>
      </c>
      <c r="Z141" s="50">
        <v>113</v>
      </c>
      <c r="AA141" s="50" t="s">
        <v>275</v>
      </c>
      <c r="AB141" s="50" t="s">
        <v>275</v>
      </c>
      <c r="AC141">
        <v>68</v>
      </c>
      <c r="AD141">
        <v>15</v>
      </c>
      <c r="AE141" s="89">
        <f t="shared" si="17"/>
        <v>7.2566371681415928E-2</v>
      </c>
      <c r="AF141">
        <v>0</v>
      </c>
      <c r="AG141">
        <v>1</v>
      </c>
    </row>
    <row r="142" spans="1:33">
      <c r="A142">
        <v>44150</v>
      </c>
      <c r="B142" t="s">
        <v>143</v>
      </c>
      <c r="C142" s="29">
        <v>2013</v>
      </c>
      <c r="D142" s="50">
        <v>146</v>
      </c>
      <c r="E142" s="50">
        <v>49</v>
      </c>
      <c r="F142" s="50">
        <v>54</v>
      </c>
      <c r="G142" s="50">
        <v>43</v>
      </c>
      <c r="H142" s="50">
        <v>45</v>
      </c>
      <c r="I142" s="50">
        <v>53</v>
      </c>
      <c r="J142" s="97">
        <v>7.4999999999999997E-2</v>
      </c>
      <c r="K142" s="97">
        <v>0.247</v>
      </c>
      <c r="L142" s="97">
        <v>0.82900000000000007</v>
      </c>
      <c r="M142" s="50">
        <v>34</v>
      </c>
      <c r="N142" s="50">
        <v>77</v>
      </c>
      <c r="O142" s="50">
        <v>103</v>
      </c>
      <c r="P142" s="50">
        <v>95</v>
      </c>
      <c r="Q142" s="50">
        <v>81</v>
      </c>
      <c r="R142" s="50">
        <v>38</v>
      </c>
      <c r="S142" s="50">
        <v>22</v>
      </c>
      <c r="T142" s="50">
        <v>76</v>
      </c>
      <c r="U142" s="89">
        <f t="shared" si="12"/>
        <v>6.4638783269961975E-2</v>
      </c>
      <c r="V142" s="89">
        <f t="shared" si="13"/>
        <v>0.14638783269961977</v>
      </c>
      <c r="W142" s="97">
        <f t="shared" si="14"/>
        <v>0.19581749049429659</v>
      </c>
      <c r="X142" s="97">
        <f t="shared" si="15"/>
        <v>0.1806083650190114</v>
      </c>
      <c r="Y142" s="97">
        <f t="shared" si="16"/>
        <v>0.26806083650190116</v>
      </c>
      <c r="Z142" s="50">
        <v>81</v>
      </c>
      <c r="AA142" s="50" t="s">
        <v>275</v>
      </c>
      <c r="AB142" s="50" t="s">
        <v>275</v>
      </c>
      <c r="AC142">
        <v>47</v>
      </c>
      <c r="AD142">
        <v>20</v>
      </c>
      <c r="AE142" s="89">
        <f t="shared" si="17"/>
        <v>0.14448669201520911</v>
      </c>
      <c r="AF142">
        <v>0</v>
      </c>
      <c r="AG142">
        <v>1</v>
      </c>
    </row>
    <row r="143" spans="1:33">
      <c r="A143">
        <v>44151</v>
      </c>
      <c r="B143" t="s">
        <v>228</v>
      </c>
      <c r="C143" s="29">
        <v>2013</v>
      </c>
      <c r="D143" s="50">
        <v>228</v>
      </c>
      <c r="E143" s="50">
        <v>67</v>
      </c>
      <c r="F143" s="50">
        <v>86</v>
      </c>
      <c r="G143" s="50">
        <v>75</v>
      </c>
      <c r="H143" s="50">
        <v>69</v>
      </c>
      <c r="I143" s="50">
        <v>78</v>
      </c>
      <c r="J143" s="97">
        <v>9.1999999999999998E-2</v>
      </c>
      <c r="K143" s="97">
        <v>0.19699999999999998</v>
      </c>
      <c r="L143" s="97">
        <v>0.82900000000000007</v>
      </c>
      <c r="M143" s="50">
        <v>40</v>
      </c>
      <c r="N143" s="50">
        <v>102</v>
      </c>
      <c r="O143" s="50">
        <v>149</v>
      </c>
      <c r="P143" s="50">
        <v>163</v>
      </c>
      <c r="Q143" s="50">
        <v>120</v>
      </c>
      <c r="R143" s="50">
        <v>54</v>
      </c>
      <c r="S143" s="50">
        <v>38</v>
      </c>
      <c r="T143" s="50">
        <v>183</v>
      </c>
      <c r="U143" s="89">
        <f t="shared" si="12"/>
        <v>4.7114252061248529E-2</v>
      </c>
      <c r="V143" s="89">
        <f t="shared" si="13"/>
        <v>0.12014134275618374</v>
      </c>
      <c r="W143" s="97">
        <f t="shared" si="14"/>
        <v>0.17550058892815076</v>
      </c>
      <c r="X143" s="97">
        <f t="shared" si="15"/>
        <v>0.19199057714958775</v>
      </c>
      <c r="Y143" s="97">
        <f t="shared" si="16"/>
        <v>0.24970553592461719</v>
      </c>
      <c r="Z143" s="50">
        <v>122</v>
      </c>
      <c r="AA143" s="50" t="s">
        <v>275</v>
      </c>
      <c r="AB143" s="50" t="s">
        <v>275</v>
      </c>
      <c r="AC143">
        <v>65</v>
      </c>
      <c r="AD143">
        <v>15</v>
      </c>
      <c r="AE143" s="89">
        <f t="shared" si="17"/>
        <v>0.21554770318021202</v>
      </c>
      <c r="AF143">
        <v>0</v>
      </c>
      <c r="AG143">
        <v>1</v>
      </c>
    </row>
    <row r="144" spans="1:33">
      <c r="A144">
        <v>44152</v>
      </c>
      <c r="B144" t="s">
        <v>60</v>
      </c>
      <c r="C144" s="29">
        <v>2013</v>
      </c>
      <c r="D144" s="50">
        <v>158</v>
      </c>
      <c r="E144" s="50">
        <v>55</v>
      </c>
      <c r="F144" s="50">
        <v>44</v>
      </c>
      <c r="G144" s="50">
        <v>59</v>
      </c>
      <c r="H144" s="50">
        <v>52</v>
      </c>
      <c r="I144" s="50">
        <v>53</v>
      </c>
      <c r="J144" s="97">
        <v>0.16500000000000001</v>
      </c>
      <c r="K144" s="97">
        <v>0.13300000000000001</v>
      </c>
      <c r="L144" s="97">
        <v>0.67700000000000005</v>
      </c>
      <c r="M144" s="50">
        <v>21</v>
      </c>
      <c r="N144" s="50">
        <v>53</v>
      </c>
      <c r="O144" s="50">
        <v>125</v>
      </c>
      <c r="P144" s="50">
        <v>111</v>
      </c>
      <c r="Q144" s="50">
        <v>62</v>
      </c>
      <c r="R144" s="50">
        <v>24</v>
      </c>
      <c r="S144" s="50">
        <v>10</v>
      </c>
      <c r="T144" s="50">
        <v>25</v>
      </c>
      <c r="U144" s="89">
        <f t="shared" si="12"/>
        <v>4.8723897911832945E-2</v>
      </c>
      <c r="V144" s="89">
        <f t="shared" si="13"/>
        <v>0.12296983758700696</v>
      </c>
      <c r="W144" s="97">
        <f t="shared" si="14"/>
        <v>0.29002320185614849</v>
      </c>
      <c r="X144" s="97">
        <f t="shared" si="15"/>
        <v>0.25754060324825984</v>
      </c>
      <c r="Y144" s="97">
        <f t="shared" si="16"/>
        <v>0.22273781902552203</v>
      </c>
      <c r="Z144" s="50">
        <v>86</v>
      </c>
      <c r="AA144" s="50" t="s">
        <v>275</v>
      </c>
      <c r="AB144" s="50" t="s">
        <v>275</v>
      </c>
      <c r="AC144">
        <v>48</v>
      </c>
      <c r="AD144">
        <v>0</v>
      </c>
      <c r="AE144" s="89">
        <f t="shared" si="17"/>
        <v>5.8004640371229696E-2</v>
      </c>
      <c r="AF144">
        <v>0</v>
      </c>
      <c r="AG144">
        <v>0</v>
      </c>
    </row>
    <row r="145" spans="1:33">
      <c r="A145">
        <v>44153</v>
      </c>
      <c r="B145" t="s">
        <v>58</v>
      </c>
      <c r="C145" s="29">
        <v>2013</v>
      </c>
      <c r="D145" s="50">
        <v>65</v>
      </c>
      <c r="E145" s="50">
        <v>26</v>
      </c>
      <c r="F145" s="50">
        <v>19</v>
      </c>
      <c r="G145" s="50">
        <v>20</v>
      </c>
      <c r="H145" s="50">
        <v>25</v>
      </c>
      <c r="I145" s="50">
        <v>24</v>
      </c>
      <c r="J145" s="97">
        <v>7.6999999999999999E-2</v>
      </c>
      <c r="K145" s="97">
        <v>0.185</v>
      </c>
      <c r="L145" s="97">
        <v>0.76900000000000002</v>
      </c>
      <c r="M145" s="50">
        <v>22</v>
      </c>
      <c r="N145" s="50">
        <v>74</v>
      </c>
      <c r="O145" s="50">
        <v>62</v>
      </c>
      <c r="P145" s="50">
        <v>60</v>
      </c>
      <c r="Q145" s="50">
        <v>23</v>
      </c>
      <c r="R145" s="50">
        <v>5</v>
      </c>
      <c r="S145" s="50">
        <v>3</v>
      </c>
      <c r="T145" s="50">
        <v>17</v>
      </c>
      <c r="U145" s="89">
        <f t="shared" si="12"/>
        <v>8.2706766917293228E-2</v>
      </c>
      <c r="V145" s="89">
        <f t="shared" si="13"/>
        <v>0.2781954887218045</v>
      </c>
      <c r="W145" s="97">
        <f t="shared" si="14"/>
        <v>0.23308270676691728</v>
      </c>
      <c r="X145" s="97">
        <f t="shared" si="15"/>
        <v>0.22556390977443608</v>
      </c>
      <c r="Y145" s="97">
        <f t="shared" si="16"/>
        <v>0.11654135338345864</v>
      </c>
      <c r="Z145" s="50">
        <v>30</v>
      </c>
      <c r="AA145" s="50" t="s">
        <v>275</v>
      </c>
      <c r="AB145" s="50" t="s">
        <v>275</v>
      </c>
      <c r="AC145">
        <v>21</v>
      </c>
      <c r="AD145">
        <v>0</v>
      </c>
      <c r="AE145" s="89">
        <f t="shared" si="17"/>
        <v>6.3909774436090222E-2</v>
      </c>
      <c r="AF145">
        <v>0</v>
      </c>
      <c r="AG145">
        <v>0</v>
      </c>
    </row>
    <row r="146" spans="1:33">
      <c r="A146">
        <v>44154</v>
      </c>
      <c r="B146" t="s">
        <v>59</v>
      </c>
      <c r="C146" s="29">
        <v>2013</v>
      </c>
      <c r="D146" s="50">
        <v>312</v>
      </c>
      <c r="E146" s="50">
        <v>121</v>
      </c>
      <c r="F146" s="50">
        <v>93</v>
      </c>
      <c r="G146" s="50">
        <v>98</v>
      </c>
      <c r="H146" s="50">
        <v>115</v>
      </c>
      <c r="I146" s="50">
        <v>125</v>
      </c>
      <c r="J146" s="97">
        <v>0.16699999999999998</v>
      </c>
      <c r="K146" s="97">
        <v>0.122</v>
      </c>
      <c r="L146" s="97">
        <v>0.68900000000000006</v>
      </c>
      <c r="M146" s="50">
        <v>317</v>
      </c>
      <c r="N146" s="50">
        <v>966</v>
      </c>
      <c r="O146" s="50">
        <v>359</v>
      </c>
      <c r="P146" s="50">
        <v>255</v>
      </c>
      <c r="Q146" s="50">
        <v>182</v>
      </c>
      <c r="R146" s="50">
        <v>75</v>
      </c>
      <c r="S146" s="50">
        <v>51</v>
      </c>
      <c r="T146" s="50">
        <v>197</v>
      </c>
      <c r="U146" s="89">
        <f t="shared" si="12"/>
        <v>0.13197335553705244</v>
      </c>
      <c r="V146" s="89">
        <f t="shared" si="13"/>
        <v>0.40216486261448792</v>
      </c>
      <c r="W146" s="97">
        <f t="shared" si="14"/>
        <v>0.14945878434637802</v>
      </c>
      <c r="X146" s="97">
        <f t="shared" si="15"/>
        <v>0.10616153205661949</v>
      </c>
      <c r="Y146" s="97">
        <f t="shared" si="16"/>
        <v>0.12822647793505412</v>
      </c>
      <c r="Z146" s="50">
        <v>130</v>
      </c>
      <c r="AA146" s="50" t="s">
        <v>275</v>
      </c>
      <c r="AB146" s="50" t="s">
        <v>275</v>
      </c>
      <c r="AC146">
        <v>81</v>
      </c>
      <c r="AD146">
        <v>42</v>
      </c>
      <c r="AE146" s="89">
        <f t="shared" si="17"/>
        <v>8.2014987510407991E-2</v>
      </c>
      <c r="AF146">
        <v>0</v>
      </c>
      <c r="AG146">
        <v>1</v>
      </c>
    </row>
    <row r="147" spans="1:33">
      <c r="A147">
        <v>44155</v>
      </c>
      <c r="B147" t="s">
        <v>144</v>
      </c>
      <c r="C147" s="29">
        <v>2013</v>
      </c>
      <c r="D147" s="50">
        <v>165</v>
      </c>
      <c r="E147" s="50">
        <v>54</v>
      </c>
      <c r="F147" s="50">
        <v>58</v>
      </c>
      <c r="G147" s="50">
        <v>53</v>
      </c>
      <c r="H147" s="50">
        <v>51</v>
      </c>
      <c r="I147" s="50">
        <v>48</v>
      </c>
      <c r="J147" s="97">
        <v>0.158</v>
      </c>
      <c r="K147" s="97">
        <v>0.17600000000000002</v>
      </c>
      <c r="L147" s="97">
        <v>0.70299999999999996</v>
      </c>
      <c r="M147" s="50">
        <v>28</v>
      </c>
      <c r="N147" s="50">
        <v>78</v>
      </c>
      <c r="O147" s="50">
        <v>104</v>
      </c>
      <c r="P147" s="50">
        <v>123</v>
      </c>
      <c r="Q147" s="50">
        <v>78</v>
      </c>
      <c r="R147" s="50">
        <v>27</v>
      </c>
      <c r="S147" s="50">
        <v>20</v>
      </c>
      <c r="T147" s="50">
        <v>51</v>
      </c>
      <c r="U147" s="89">
        <f t="shared" si="12"/>
        <v>5.50098231827112E-2</v>
      </c>
      <c r="V147" s="89">
        <f t="shared" si="13"/>
        <v>0.15324165029469547</v>
      </c>
      <c r="W147" s="97">
        <f t="shared" si="14"/>
        <v>0.20432220039292731</v>
      </c>
      <c r="X147" s="97">
        <f t="shared" si="15"/>
        <v>0.24165029469548133</v>
      </c>
      <c r="Y147" s="97">
        <f t="shared" si="16"/>
        <v>0.24557956777996071</v>
      </c>
      <c r="Z147" s="50">
        <v>92</v>
      </c>
      <c r="AA147" s="50" t="s">
        <v>275</v>
      </c>
      <c r="AB147" s="50" t="s">
        <v>275</v>
      </c>
      <c r="AC147">
        <v>55</v>
      </c>
      <c r="AD147">
        <v>12</v>
      </c>
      <c r="AE147" s="89">
        <f t="shared" si="17"/>
        <v>0.10019646365422397</v>
      </c>
      <c r="AF147">
        <v>0</v>
      </c>
      <c r="AG147">
        <v>1</v>
      </c>
    </row>
    <row r="148" spans="1:33">
      <c r="A148">
        <v>44156</v>
      </c>
      <c r="B148" t="s">
        <v>229</v>
      </c>
      <c r="C148" s="29">
        <v>2013</v>
      </c>
      <c r="D148" s="50">
        <v>158</v>
      </c>
      <c r="E148" s="50">
        <v>47</v>
      </c>
      <c r="F148" s="50">
        <v>44</v>
      </c>
      <c r="G148" s="50">
        <v>67</v>
      </c>
      <c r="H148" s="50">
        <v>45</v>
      </c>
      <c r="I148" s="50">
        <v>43</v>
      </c>
      <c r="J148" s="97">
        <v>0.12</v>
      </c>
      <c r="K148" s="97">
        <v>0.13300000000000001</v>
      </c>
      <c r="L148" s="97">
        <v>0.72199999999999998</v>
      </c>
      <c r="M148" s="50">
        <v>37</v>
      </c>
      <c r="N148" s="50">
        <v>125</v>
      </c>
      <c r="O148" s="50">
        <v>111</v>
      </c>
      <c r="P148" s="50">
        <v>97</v>
      </c>
      <c r="Q148" s="50">
        <v>55</v>
      </c>
      <c r="R148" s="50">
        <v>19</v>
      </c>
      <c r="S148" s="50">
        <v>4</v>
      </c>
      <c r="T148" s="50">
        <v>31</v>
      </c>
      <c r="U148" s="89">
        <f t="shared" si="12"/>
        <v>7.724425887265135E-2</v>
      </c>
      <c r="V148" s="89">
        <f t="shared" si="13"/>
        <v>0.26096033402922758</v>
      </c>
      <c r="W148" s="97">
        <f t="shared" si="14"/>
        <v>0.23173277661795408</v>
      </c>
      <c r="X148" s="97">
        <f t="shared" si="15"/>
        <v>0.20250521920668058</v>
      </c>
      <c r="Y148" s="97">
        <f t="shared" si="16"/>
        <v>0.162839248434238</v>
      </c>
      <c r="Z148" s="50">
        <v>92</v>
      </c>
      <c r="AA148" s="50" t="s">
        <v>275</v>
      </c>
      <c r="AB148" s="50" t="s">
        <v>275</v>
      </c>
      <c r="AC148">
        <v>41</v>
      </c>
      <c r="AD148">
        <v>0</v>
      </c>
      <c r="AE148" s="89">
        <f t="shared" si="17"/>
        <v>6.471816283924843E-2</v>
      </c>
      <c r="AF148">
        <v>0</v>
      </c>
      <c r="AG148">
        <v>0</v>
      </c>
    </row>
    <row r="149" spans="1:33">
      <c r="A149">
        <v>44157</v>
      </c>
      <c r="B149" t="s">
        <v>230</v>
      </c>
      <c r="C149" s="29">
        <v>2013</v>
      </c>
      <c r="D149" s="50">
        <v>69</v>
      </c>
      <c r="E149" s="50">
        <v>17</v>
      </c>
      <c r="F149" s="50">
        <v>26</v>
      </c>
      <c r="G149" s="50">
        <v>26</v>
      </c>
      <c r="H149" s="50">
        <v>30</v>
      </c>
      <c r="I149" s="50">
        <v>31</v>
      </c>
      <c r="J149" s="97">
        <v>0.13</v>
      </c>
      <c r="K149" s="97">
        <v>0.14499999999999999</v>
      </c>
      <c r="L149" s="97">
        <v>0.76800000000000002</v>
      </c>
      <c r="M149" s="50">
        <v>11</v>
      </c>
      <c r="N149" s="50">
        <v>55</v>
      </c>
      <c r="O149" s="50">
        <v>64</v>
      </c>
      <c r="P149" s="50">
        <v>49</v>
      </c>
      <c r="Q149" s="50">
        <v>31</v>
      </c>
      <c r="R149" s="50">
        <v>9</v>
      </c>
      <c r="S149" s="50">
        <v>3</v>
      </c>
      <c r="T149" s="50">
        <v>11</v>
      </c>
      <c r="U149" s="89">
        <f t="shared" si="12"/>
        <v>4.7210300429184553E-2</v>
      </c>
      <c r="V149" s="89">
        <f t="shared" si="13"/>
        <v>0.23605150214592274</v>
      </c>
      <c r="W149" s="97">
        <f t="shared" si="14"/>
        <v>0.27467811158798283</v>
      </c>
      <c r="X149" s="97">
        <f t="shared" si="15"/>
        <v>0.21030042918454936</v>
      </c>
      <c r="Y149" s="97">
        <f t="shared" si="16"/>
        <v>0.18454935622317598</v>
      </c>
      <c r="Z149" s="50">
        <v>42</v>
      </c>
      <c r="AA149" s="50" t="s">
        <v>275</v>
      </c>
      <c r="AB149" s="50" t="s">
        <v>275</v>
      </c>
      <c r="AC149">
        <v>30</v>
      </c>
      <c r="AD149">
        <v>0</v>
      </c>
      <c r="AE149" s="89">
        <f t="shared" si="17"/>
        <v>4.7210300429184553E-2</v>
      </c>
      <c r="AF149">
        <v>0</v>
      </c>
      <c r="AG149">
        <v>0</v>
      </c>
    </row>
    <row r="150" spans="1:33">
      <c r="A150">
        <v>44158</v>
      </c>
      <c r="B150" t="s">
        <v>231</v>
      </c>
      <c r="C150" s="29">
        <v>2013</v>
      </c>
      <c r="D150" s="50">
        <v>190</v>
      </c>
      <c r="E150" s="50">
        <v>67</v>
      </c>
      <c r="F150" s="50">
        <v>53</v>
      </c>
      <c r="G150" s="50">
        <v>70</v>
      </c>
      <c r="H150" s="50">
        <v>83</v>
      </c>
      <c r="I150" s="50">
        <v>62</v>
      </c>
      <c r="J150" s="97">
        <v>0.121</v>
      </c>
      <c r="K150" s="97">
        <v>0.23199999999999998</v>
      </c>
      <c r="L150" s="97">
        <v>0.75800000000000001</v>
      </c>
      <c r="M150" s="50">
        <v>39</v>
      </c>
      <c r="N150" s="50">
        <v>144</v>
      </c>
      <c r="O150" s="50">
        <v>147</v>
      </c>
      <c r="P150" s="50">
        <v>136</v>
      </c>
      <c r="Q150" s="50">
        <v>97</v>
      </c>
      <c r="R150" s="50">
        <v>66</v>
      </c>
      <c r="S150" s="50">
        <v>56</v>
      </c>
      <c r="T150" s="50">
        <v>165</v>
      </c>
      <c r="U150" s="89">
        <f t="shared" si="12"/>
        <v>4.5882352941176471E-2</v>
      </c>
      <c r="V150" s="89">
        <f t="shared" si="13"/>
        <v>0.16941176470588235</v>
      </c>
      <c r="W150" s="97">
        <f t="shared" si="14"/>
        <v>0.17294117647058824</v>
      </c>
      <c r="X150" s="97">
        <f t="shared" si="15"/>
        <v>0.16</v>
      </c>
      <c r="Y150" s="97">
        <f t="shared" si="16"/>
        <v>0.2576470588235294</v>
      </c>
      <c r="Z150" s="50">
        <v>108</v>
      </c>
      <c r="AA150" s="50" t="s">
        <v>275</v>
      </c>
      <c r="AB150" s="50" t="s">
        <v>275</v>
      </c>
      <c r="AC150">
        <v>67</v>
      </c>
      <c r="AD150">
        <v>48</v>
      </c>
      <c r="AE150" s="89">
        <f t="shared" si="17"/>
        <v>0.19411764705882353</v>
      </c>
      <c r="AF150">
        <v>0</v>
      </c>
      <c r="AG150">
        <v>2</v>
      </c>
    </row>
    <row r="151" spans="1:33">
      <c r="A151">
        <v>44159</v>
      </c>
      <c r="B151" t="s">
        <v>147</v>
      </c>
      <c r="C151" s="29">
        <v>2013</v>
      </c>
      <c r="D151" s="50">
        <v>48</v>
      </c>
      <c r="E151" s="50">
        <v>15</v>
      </c>
      <c r="F151" s="50">
        <v>14</v>
      </c>
      <c r="G151" s="50">
        <v>19</v>
      </c>
      <c r="H151" s="50">
        <v>11</v>
      </c>
      <c r="I151" s="50">
        <v>13</v>
      </c>
      <c r="J151" s="97">
        <v>8.3000000000000004E-2</v>
      </c>
      <c r="K151" s="97">
        <v>0.14599999999999999</v>
      </c>
      <c r="L151" s="97">
        <v>0.81299999999999994</v>
      </c>
      <c r="M151" s="50">
        <v>11</v>
      </c>
      <c r="N151" s="50">
        <v>18</v>
      </c>
      <c r="O151" s="50">
        <v>22</v>
      </c>
      <c r="P151" s="50">
        <v>27</v>
      </c>
      <c r="Q151" s="50">
        <v>14</v>
      </c>
      <c r="R151" s="50">
        <v>17</v>
      </c>
      <c r="S151" s="50">
        <v>18</v>
      </c>
      <c r="T151" s="50">
        <v>35</v>
      </c>
      <c r="U151" s="89">
        <f t="shared" si="12"/>
        <v>6.7901234567901231E-2</v>
      </c>
      <c r="V151" s="89">
        <f t="shared" si="13"/>
        <v>0.1111111111111111</v>
      </c>
      <c r="W151" s="97">
        <f t="shared" si="14"/>
        <v>0.13580246913580246</v>
      </c>
      <c r="X151" s="97">
        <f t="shared" si="15"/>
        <v>0.16666666666666666</v>
      </c>
      <c r="Y151" s="97">
        <f t="shared" si="16"/>
        <v>0.30246913580246915</v>
      </c>
      <c r="Z151" s="50">
        <v>27</v>
      </c>
      <c r="AA151" s="50" t="s">
        <v>275</v>
      </c>
      <c r="AB151" s="50" t="s">
        <v>275</v>
      </c>
      <c r="AC151">
        <v>8</v>
      </c>
      <c r="AD151">
        <v>0</v>
      </c>
      <c r="AE151" s="89">
        <f t="shared" si="17"/>
        <v>0.21604938271604937</v>
      </c>
      <c r="AF151">
        <v>1</v>
      </c>
      <c r="AG151">
        <v>0</v>
      </c>
    </row>
    <row r="152" spans="1:33">
      <c r="A152">
        <v>44160</v>
      </c>
      <c r="B152" t="s">
        <v>232</v>
      </c>
      <c r="C152" s="29">
        <v>2013</v>
      </c>
      <c r="D152" s="50">
        <v>74</v>
      </c>
      <c r="E152" s="50">
        <v>17</v>
      </c>
      <c r="F152" s="50">
        <v>29</v>
      </c>
      <c r="G152" s="50">
        <v>28</v>
      </c>
      <c r="H152" s="50">
        <v>29</v>
      </c>
      <c r="I152" s="50">
        <v>38</v>
      </c>
      <c r="J152" s="97">
        <v>0.10800000000000001</v>
      </c>
      <c r="K152" s="97">
        <v>0.29699999999999999</v>
      </c>
      <c r="L152" s="97">
        <v>0.81099999999999994</v>
      </c>
      <c r="M152" s="50">
        <v>17</v>
      </c>
      <c r="N152" s="50">
        <v>55</v>
      </c>
      <c r="O152" s="50">
        <v>67</v>
      </c>
      <c r="P152" s="50">
        <v>59</v>
      </c>
      <c r="Q152" s="50">
        <v>51</v>
      </c>
      <c r="R152" s="50">
        <v>15</v>
      </c>
      <c r="S152" s="50">
        <v>14</v>
      </c>
      <c r="T152" s="50">
        <v>55</v>
      </c>
      <c r="U152" s="89">
        <f t="shared" si="12"/>
        <v>5.1051051051051052E-2</v>
      </c>
      <c r="V152" s="89">
        <f t="shared" si="13"/>
        <v>0.16516516516516516</v>
      </c>
      <c r="W152" s="97">
        <f t="shared" si="14"/>
        <v>0.20120120120120119</v>
      </c>
      <c r="X152" s="97">
        <f t="shared" si="15"/>
        <v>0.17717717717717718</v>
      </c>
      <c r="Y152" s="97">
        <f t="shared" si="16"/>
        <v>0.24024024024024024</v>
      </c>
      <c r="Z152" s="50">
        <v>45</v>
      </c>
      <c r="AA152" s="50" t="s">
        <v>275</v>
      </c>
      <c r="AB152" s="50" t="s">
        <v>275</v>
      </c>
      <c r="AC152">
        <v>51</v>
      </c>
      <c r="AD152">
        <v>0</v>
      </c>
      <c r="AE152" s="89">
        <f t="shared" si="17"/>
        <v>0.16516516516516516</v>
      </c>
      <c r="AF152">
        <v>0</v>
      </c>
      <c r="AG152">
        <v>0</v>
      </c>
    </row>
    <row r="153" spans="1:33">
      <c r="A153">
        <v>44161</v>
      </c>
      <c r="B153" t="s">
        <v>62</v>
      </c>
      <c r="C153" s="29">
        <v>2013</v>
      </c>
      <c r="D153" s="50">
        <v>142</v>
      </c>
      <c r="E153" s="50">
        <v>46</v>
      </c>
      <c r="F153" s="50">
        <v>49</v>
      </c>
      <c r="G153" s="50">
        <v>47</v>
      </c>
      <c r="H153" s="50">
        <v>49</v>
      </c>
      <c r="I153" s="50">
        <v>48</v>
      </c>
      <c r="J153" s="97">
        <v>0.127</v>
      </c>
      <c r="K153" s="97">
        <v>0.127</v>
      </c>
      <c r="L153" s="97">
        <v>0.64800000000000002</v>
      </c>
      <c r="M153" s="50">
        <v>63</v>
      </c>
      <c r="N153" s="50">
        <v>231</v>
      </c>
      <c r="O153" s="50">
        <v>157</v>
      </c>
      <c r="P153" s="50">
        <v>100</v>
      </c>
      <c r="Q153" s="50">
        <v>48</v>
      </c>
      <c r="R153" s="50">
        <v>13</v>
      </c>
      <c r="S153" s="50">
        <v>7</v>
      </c>
      <c r="T153" s="50">
        <v>41</v>
      </c>
      <c r="U153" s="89">
        <f t="shared" si="12"/>
        <v>9.5454545454545459E-2</v>
      </c>
      <c r="V153" s="89">
        <f t="shared" si="13"/>
        <v>0.35</v>
      </c>
      <c r="W153" s="97">
        <f t="shared" si="14"/>
        <v>0.23787878787878788</v>
      </c>
      <c r="X153" s="97">
        <f t="shared" si="15"/>
        <v>0.15151515151515152</v>
      </c>
      <c r="Y153" s="97">
        <f t="shared" si="16"/>
        <v>0.10303030303030303</v>
      </c>
      <c r="Z153" s="50">
        <v>70</v>
      </c>
      <c r="AA153" s="50" t="s">
        <v>275</v>
      </c>
      <c r="AB153" s="50" t="s">
        <v>275</v>
      </c>
      <c r="AC153">
        <v>57</v>
      </c>
      <c r="AD153">
        <v>24</v>
      </c>
      <c r="AE153" s="89">
        <f t="shared" si="17"/>
        <v>6.2121212121212119E-2</v>
      </c>
      <c r="AF153">
        <v>0</v>
      </c>
      <c r="AG153">
        <v>1</v>
      </c>
    </row>
    <row r="154" spans="1:33">
      <c r="A154">
        <v>44162</v>
      </c>
      <c r="B154" t="s">
        <v>148</v>
      </c>
      <c r="C154" s="29">
        <v>2013</v>
      </c>
      <c r="D154" s="50">
        <v>1787</v>
      </c>
      <c r="E154" s="50">
        <v>598</v>
      </c>
      <c r="F154" s="50">
        <v>602</v>
      </c>
      <c r="G154" s="50">
        <v>587</v>
      </c>
      <c r="H154" s="50">
        <v>542</v>
      </c>
      <c r="I154" s="50">
        <v>559</v>
      </c>
      <c r="J154" s="97">
        <v>9.1999999999999998E-2</v>
      </c>
      <c r="K154" s="97">
        <v>0.11199999999999999</v>
      </c>
      <c r="L154" s="97">
        <v>0.59399999999999997</v>
      </c>
      <c r="M154" s="50">
        <v>1262</v>
      </c>
      <c r="N154" s="50">
        <v>3065</v>
      </c>
      <c r="O154" s="50">
        <v>1549</v>
      </c>
      <c r="P154" s="50">
        <v>781</v>
      </c>
      <c r="Q154" s="50">
        <v>534</v>
      </c>
      <c r="R154" s="50">
        <v>298</v>
      </c>
      <c r="S154" s="50">
        <v>265</v>
      </c>
      <c r="T154" s="50">
        <v>473</v>
      </c>
      <c r="U154" s="89">
        <f t="shared" si="12"/>
        <v>0.15339735018840403</v>
      </c>
      <c r="V154" s="89">
        <f t="shared" si="13"/>
        <v>0.37255378631335845</v>
      </c>
      <c r="W154" s="97">
        <f t="shared" si="14"/>
        <v>0.18828248450224869</v>
      </c>
      <c r="X154" s="97">
        <f t="shared" si="15"/>
        <v>9.4931323690288075E-2</v>
      </c>
      <c r="Y154" s="97">
        <f t="shared" si="16"/>
        <v>0.13334143673270937</v>
      </c>
      <c r="Z154" s="50">
        <v>477</v>
      </c>
      <c r="AA154" s="50">
        <v>13</v>
      </c>
      <c r="AB154" s="50">
        <v>15</v>
      </c>
      <c r="AC154">
        <v>424</v>
      </c>
      <c r="AD154">
        <v>434</v>
      </c>
      <c r="AE154" s="89">
        <f t="shared" si="17"/>
        <v>5.7493618572991373E-2</v>
      </c>
      <c r="AF154">
        <v>0</v>
      </c>
      <c r="AG154">
        <v>13</v>
      </c>
    </row>
    <row r="155" spans="1:33">
      <c r="A155">
        <v>44163</v>
      </c>
      <c r="B155" t="s">
        <v>79</v>
      </c>
      <c r="C155" s="29">
        <v>2013</v>
      </c>
      <c r="D155" s="50">
        <v>209</v>
      </c>
      <c r="E155" s="50">
        <v>69</v>
      </c>
      <c r="F155" s="50">
        <v>62</v>
      </c>
      <c r="G155" s="50">
        <v>78</v>
      </c>
      <c r="H155" s="50">
        <v>78</v>
      </c>
      <c r="I155" s="50">
        <v>58</v>
      </c>
      <c r="J155" s="97">
        <v>9.6000000000000002E-2</v>
      </c>
      <c r="K155" s="97">
        <v>0.23</v>
      </c>
      <c r="L155" s="97">
        <v>0.79400000000000004</v>
      </c>
      <c r="M155" s="50">
        <v>29</v>
      </c>
      <c r="N155" s="50">
        <v>91</v>
      </c>
      <c r="O155" s="50">
        <v>151</v>
      </c>
      <c r="P155" s="50">
        <v>169</v>
      </c>
      <c r="Q155" s="50">
        <v>112</v>
      </c>
      <c r="R155" s="50">
        <v>35</v>
      </c>
      <c r="S155" s="50">
        <v>14</v>
      </c>
      <c r="T155" s="50">
        <v>62</v>
      </c>
      <c r="U155" s="89">
        <f t="shared" si="12"/>
        <v>4.3740573152337855E-2</v>
      </c>
      <c r="V155" s="89">
        <f t="shared" si="13"/>
        <v>0.13725490196078433</v>
      </c>
      <c r="W155" s="97">
        <f t="shared" si="14"/>
        <v>0.2277526395173454</v>
      </c>
      <c r="X155" s="97">
        <f t="shared" si="15"/>
        <v>0.25490196078431371</v>
      </c>
      <c r="Y155" s="97">
        <f t="shared" si="16"/>
        <v>0.24283559577677225</v>
      </c>
      <c r="Z155" s="50">
        <v>119</v>
      </c>
      <c r="AA155" s="50">
        <v>5</v>
      </c>
      <c r="AB155" s="50" t="s">
        <v>275</v>
      </c>
      <c r="AC155">
        <v>67</v>
      </c>
      <c r="AD155">
        <v>0</v>
      </c>
      <c r="AE155" s="89">
        <f t="shared" si="17"/>
        <v>9.3514328808446456E-2</v>
      </c>
      <c r="AF155">
        <v>0</v>
      </c>
      <c r="AG155">
        <v>0</v>
      </c>
    </row>
    <row r="156" spans="1:33">
      <c r="A156">
        <v>44164</v>
      </c>
      <c r="B156" t="s">
        <v>233</v>
      </c>
      <c r="C156" s="29">
        <v>2013</v>
      </c>
      <c r="D156" s="50">
        <v>98</v>
      </c>
      <c r="E156" s="50">
        <v>37</v>
      </c>
      <c r="F156" s="50">
        <v>34</v>
      </c>
      <c r="G156" s="50">
        <v>27</v>
      </c>
      <c r="H156" s="50">
        <v>20</v>
      </c>
      <c r="I156" s="50">
        <v>52</v>
      </c>
      <c r="J156" s="97">
        <v>0.10199999999999999</v>
      </c>
      <c r="K156" s="97">
        <v>0.255</v>
      </c>
      <c r="L156" s="97">
        <v>0.82700000000000007</v>
      </c>
      <c r="M156" s="50">
        <v>22</v>
      </c>
      <c r="N156" s="50">
        <v>73</v>
      </c>
      <c r="O156" s="50">
        <v>77</v>
      </c>
      <c r="P156" s="50">
        <v>81</v>
      </c>
      <c r="Q156" s="50">
        <v>47</v>
      </c>
      <c r="R156" s="50">
        <v>19</v>
      </c>
      <c r="S156" s="50">
        <v>7</v>
      </c>
      <c r="T156" s="50">
        <v>26</v>
      </c>
      <c r="U156" s="89">
        <f t="shared" si="12"/>
        <v>6.25E-2</v>
      </c>
      <c r="V156" s="89">
        <f t="shared" si="13"/>
        <v>0.20738636363636365</v>
      </c>
      <c r="W156" s="97">
        <f t="shared" si="14"/>
        <v>0.21875</v>
      </c>
      <c r="X156" s="97">
        <f t="shared" si="15"/>
        <v>0.23011363636363635</v>
      </c>
      <c r="Y156" s="97">
        <f t="shared" si="16"/>
        <v>0.20738636363636365</v>
      </c>
      <c r="Z156" s="50">
        <v>59</v>
      </c>
      <c r="AA156" s="50" t="s">
        <v>275</v>
      </c>
      <c r="AB156" s="50" t="s">
        <v>275</v>
      </c>
      <c r="AC156">
        <v>36</v>
      </c>
      <c r="AD156">
        <v>0</v>
      </c>
      <c r="AE156" s="89">
        <f t="shared" si="17"/>
        <v>7.3863636363636367E-2</v>
      </c>
      <c r="AF156">
        <v>0</v>
      </c>
      <c r="AG156">
        <v>0</v>
      </c>
    </row>
    <row r="157" spans="1:33">
      <c r="A157">
        <v>44165</v>
      </c>
      <c r="B157" t="s">
        <v>234</v>
      </c>
      <c r="C157" s="29">
        <v>2013</v>
      </c>
      <c r="D157" s="50">
        <v>99</v>
      </c>
      <c r="E157" s="50">
        <v>30</v>
      </c>
      <c r="F157" s="50">
        <v>35</v>
      </c>
      <c r="G157" s="50">
        <v>34</v>
      </c>
      <c r="H157" s="50">
        <v>36</v>
      </c>
      <c r="I157" s="50">
        <v>37</v>
      </c>
      <c r="J157" s="97">
        <v>9.0999999999999998E-2</v>
      </c>
      <c r="K157" s="97">
        <v>0.182</v>
      </c>
      <c r="L157" s="97">
        <v>0.86900000000000011</v>
      </c>
      <c r="M157" s="50">
        <v>4</v>
      </c>
      <c r="N157" s="50">
        <v>31</v>
      </c>
      <c r="O157" s="50">
        <v>64</v>
      </c>
      <c r="P157" s="50">
        <v>93</v>
      </c>
      <c r="Q157" s="50">
        <v>68</v>
      </c>
      <c r="R157" s="50">
        <v>24</v>
      </c>
      <c r="S157" s="50">
        <v>15</v>
      </c>
      <c r="T157" s="50">
        <v>22</v>
      </c>
      <c r="U157" s="89">
        <f t="shared" si="12"/>
        <v>1.2461059190031152E-2</v>
      </c>
      <c r="V157" s="89">
        <f t="shared" si="13"/>
        <v>9.657320872274143E-2</v>
      </c>
      <c r="W157" s="97">
        <f t="shared" si="14"/>
        <v>0.19937694704049844</v>
      </c>
      <c r="X157" s="97">
        <f t="shared" si="15"/>
        <v>0.28971962616822428</v>
      </c>
      <c r="Y157" s="97">
        <f t="shared" si="16"/>
        <v>0.33333333333333331</v>
      </c>
      <c r="Z157" s="50">
        <v>70</v>
      </c>
      <c r="AA157" s="50" t="s">
        <v>275</v>
      </c>
      <c r="AB157" s="50" t="s">
        <v>275</v>
      </c>
      <c r="AC157">
        <v>37</v>
      </c>
      <c r="AD157">
        <v>0</v>
      </c>
      <c r="AE157" s="89">
        <f t="shared" si="17"/>
        <v>6.8535825545171333E-2</v>
      </c>
      <c r="AF157">
        <v>1</v>
      </c>
      <c r="AG157">
        <v>0</v>
      </c>
    </row>
    <row r="158" spans="1:33">
      <c r="A158">
        <v>44166</v>
      </c>
      <c r="B158" t="s">
        <v>149</v>
      </c>
      <c r="C158" s="29">
        <v>2013</v>
      </c>
      <c r="D158" s="50">
        <v>220</v>
      </c>
      <c r="E158" s="50">
        <v>60</v>
      </c>
      <c r="F158" s="50">
        <v>75</v>
      </c>
      <c r="G158" s="50">
        <v>85</v>
      </c>
      <c r="H158" s="50">
        <v>80</v>
      </c>
      <c r="I158" s="50">
        <v>78</v>
      </c>
      <c r="J158" s="97">
        <v>8.199999999999999E-2</v>
      </c>
      <c r="K158" s="97">
        <v>0.24100000000000002</v>
      </c>
      <c r="L158" s="97">
        <v>0.82299999999999995</v>
      </c>
      <c r="M158" s="50">
        <v>38</v>
      </c>
      <c r="N158" s="50">
        <v>166</v>
      </c>
      <c r="O158" s="50">
        <v>169</v>
      </c>
      <c r="P158" s="50">
        <v>146</v>
      </c>
      <c r="Q158" s="50">
        <v>118</v>
      </c>
      <c r="R158" s="50">
        <v>66</v>
      </c>
      <c r="S158" s="50">
        <v>39</v>
      </c>
      <c r="T158" s="50">
        <v>108</v>
      </c>
      <c r="U158" s="89">
        <f t="shared" si="12"/>
        <v>4.4705882352941179E-2</v>
      </c>
      <c r="V158" s="89">
        <f t="shared" si="13"/>
        <v>0.19529411764705881</v>
      </c>
      <c r="W158" s="97">
        <f t="shared" si="14"/>
        <v>0.1988235294117647</v>
      </c>
      <c r="X158" s="97">
        <f t="shared" si="15"/>
        <v>0.17176470588235293</v>
      </c>
      <c r="Y158" s="97">
        <f t="shared" si="16"/>
        <v>0.26235294117647057</v>
      </c>
      <c r="Z158" s="50">
        <v>152</v>
      </c>
      <c r="AA158" s="50" t="s">
        <v>275</v>
      </c>
      <c r="AB158" s="50" t="s">
        <v>275</v>
      </c>
      <c r="AC158">
        <v>82</v>
      </c>
      <c r="AD158">
        <v>15</v>
      </c>
      <c r="AE158" s="89">
        <f t="shared" si="17"/>
        <v>0.12705882352941175</v>
      </c>
      <c r="AF158">
        <v>1</v>
      </c>
      <c r="AG158">
        <v>2</v>
      </c>
    </row>
    <row r="159" spans="1:33">
      <c r="A159">
        <v>44168</v>
      </c>
      <c r="B159" t="s">
        <v>150</v>
      </c>
      <c r="C159" s="29">
        <v>2013</v>
      </c>
      <c r="D159" s="50">
        <v>127</v>
      </c>
      <c r="E159" s="50">
        <v>42</v>
      </c>
      <c r="F159" s="50">
        <v>52</v>
      </c>
      <c r="G159" s="50">
        <v>33</v>
      </c>
      <c r="H159" s="50">
        <v>39</v>
      </c>
      <c r="I159" s="50">
        <v>44</v>
      </c>
      <c r="J159" s="97">
        <v>0.17300000000000001</v>
      </c>
      <c r="K159" s="97">
        <v>0.11</v>
      </c>
      <c r="L159" s="97">
        <v>0.67700000000000005</v>
      </c>
      <c r="M159" s="50">
        <v>54</v>
      </c>
      <c r="N159" s="50">
        <v>150</v>
      </c>
      <c r="O159" s="50">
        <v>162</v>
      </c>
      <c r="P159" s="50">
        <v>103</v>
      </c>
      <c r="Q159" s="50">
        <v>53</v>
      </c>
      <c r="R159" s="50">
        <v>22</v>
      </c>
      <c r="S159" s="50">
        <v>5</v>
      </c>
      <c r="T159" s="50">
        <v>41</v>
      </c>
      <c r="U159" s="89">
        <f t="shared" si="12"/>
        <v>9.152542372881356E-2</v>
      </c>
      <c r="V159" s="89">
        <f t="shared" si="13"/>
        <v>0.25423728813559321</v>
      </c>
      <c r="W159" s="97">
        <f t="shared" si="14"/>
        <v>0.27457627118644068</v>
      </c>
      <c r="X159" s="97">
        <f t="shared" si="15"/>
        <v>0.17457627118644067</v>
      </c>
      <c r="Y159" s="97">
        <f t="shared" si="16"/>
        <v>0.13559322033898305</v>
      </c>
      <c r="Z159" s="50">
        <v>58</v>
      </c>
      <c r="AA159" s="50" t="s">
        <v>275</v>
      </c>
      <c r="AB159" s="50" t="s">
        <v>275</v>
      </c>
      <c r="AC159">
        <v>40</v>
      </c>
      <c r="AD159">
        <v>0</v>
      </c>
      <c r="AE159" s="89">
        <f t="shared" si="17"/>
        <v>6.9491525423728814E-2</v>
      </c>
      <c r="AF159">
        <v>0</v>
      </c>
      <c r="AG159">
        <v>0</v>
      </c>
    </row>
    <row r="160" spans="1:33">
      <c r="A160">
        <v>44169</v>
      </c>
      <c r="B160" t="s">
        <v>151</v>
      </c>
      <c r="C160" s="29">
        <v>2013</v>
      </c>
      <c r="D160" s="50">
        <v>225</v>
      </c>
      <c r="E160" s="50">
        <v>74</v>
      </c>
      <c r="F160" s="50">
        <v>77</v>
      </c>
      <c r="G160" s="50">
        <v>74</v>
      </c>
      <c r="H160" s="50">
        <v>88</v>
      </c>
      <c r="I160" s="50">
        <v>70</v>
      </c>
      <c r="J160" s="97">
        <v>0.107</v>
      </c>
      <c r="K160" s="97">
        <v>0.20899999999999999</v>
      </c>
      <c r="L160" s="97">
        <v>0.747</v>
      </c>
      <c r="M160" s="50">
        <v>54</v>
      </c>
      <c r="N160" s="50">
        <v>151</v>
      </c>
      <c r="O160" s="50">
        <v>146</v>
      </c>
      <c r="P160" s="50">
        <v>158</v>
      </c>
      <c r="Q160" s="50">
        <v>107</v>
      </c>
      <c r="R160" s="50">
        <v>65</v>
      </c>
      <c r="S160" s="50">
        <v>64</v>
      </c>
      <c r="T160" s="50">
        <v>163</v>
      </c>
      <c r="U160" s="89">
        <f t="shared" si="12"/>
        <v>5.9471365638766517E-2</v>
      </c>
      <c r="V160" s="89">
        <f t="shared" si="13"/>
        <v>0.16629955947136563</v>
      </c>
      <c r="W160" s="97">
        <f t="shared" si="14"/>
        <v>0.16079295154185022</v>
      </c>
      <c r="X160" s="97">
        <f t="shared" si="15"/>
        <v>0.17400881057268722</v>
      </c>
      <c r="Y160" s="97">
        <f t="shared" si="16"/>
        <v>0.25991189427312777</v>
      </c>
      <c r="Z160" s="50">
        <v>143</v>
      </c>
      <c r="AA160" s="50">
        <v>9</v>
      </c>
      <c r="AB160" s="50" t="s">
        <v>275</v>
      </c>
      <c r="AC160">
        <v>77</v>
      </c>
      <c r="AD160">
        <v>20</v>
      </c>
      <c r="AE160" s="89">
        <f t="shared" si="17"/>
        <v>0.17951541850220265</v>
      </c>
      <c r="AF160">
        <v>2</v>
      </c>
      <c r="AG160">
        <v>1</v>
      </c>
    </row>
    <row r="161" spans="1:33">
      <c r="A161">
        <v>44170</v>
      </c>
      <c r="B161" t="s">
        <v>63</v>
      </c>
      <c r="C161" s="29">
        <v>2013</v>
      </c>
      <c r="D161" s="50">
        <v>42</v>
      </c>
      <c r="E161" s="50">
        <v>8</v>
      </c>
      <c r="F161" s="50">
        <v>14</v>
      </c>
      <c r="G161" s="50">
        <v>20</v>
      </c>
      <c r="H161" s="50">
        <v>10</v>
      </c>
      <c r="I161" s="50">
        <v>12</v>
      </c>
      <c r="J161" s="97">
        <v>9.5000000000000001E-2</v>
      </c>
      <c r="K161" s="97">
        <v>0.11900000000000001</v>
      </c>
      <c r="L161" s="97">
        <v>0.71400000000000008</v>
      </c>
      <c r="M161" s="50">
        <v>15</v>
      </c>
      <c r="N161" s="50">
        <v>43</v>
      </c>
      <c r="O161" s="50">
        <v>28</v>
      </c>
      <c r="P161" s="50">
        <v>26</v>
      </c>
      <c r="Q161" s="50">
        <v>13</v>
      </c>
      <c r="R161" s="50">
        <v>2</v>
      </c>
      <c r="S161" s="50" t="s">
        <v>284</v>
      </c>
      <c r="T161" s="50">
        <v>1</v>
      </c>
      <c r="U161" s="89">
        <f t="shared" si="12"/>
        <v>0.1171875</v>
      </c>
      <c r="V161" s="89">
        <f t="shared" si="13"/>
        <v>0.3359375</v>
      </c>
      <c r="W161" s="97">
        <f t="shared" si="14"/>
        <v>0.21875</v>
      </c>
      <c r="X161" s="97">
        <f t="shared" si="15"/>
        <v>0.203125</v>
      </c>
      <c r="Y161" s="97">
        <f t="shared" si="16"/>
        <v>0.1171875</v>
      </c>
      <c r="Z161" s="50">
        <v>24</v>
      </c>
      <c r="AA161" s="50" t="s">
        <v>275</v>
      </c>
      <c r="AB161" s="50" t="s">
        <v>275</v>
      </c>
      <c r="AC161">
        <v>13</v>
      </c>
      <c r="AD161">
        <v>0</v>
      </c>
      <c r="AE161" s="89">
        <f t="shared" si="17"/>
        <v>7.8125E-3</v>
      </c>
      <c r="AF161">
        <v>0</v>
      </c>
      <c r="AG161">
        <v>0</v>
      </c>
    </row>
    <row r="162" spans="1:33">
      <c r="A162">
        <v>44171</v>
      </c>
      <c r="B162" t="s">
        <v>152</v>
      </c>
      <c r="C162" s="29">
        <v>2013</v>
      </c>
      <c r="D162" s="50">
        <v>72</v>
      </c>
      <c r="E162" s="50">
        <v>17</v>
      </c>
      <c r="F162" s="50">
        <v>26</v>
      </c>
      <c r="G162" s="50">
        <v>29</v>
      </c>
      <c r="H162" s="50">
        <v>24</v>
      </c>
      <c r="I162" s="50">
        <v>24</v>
      </c>
      <c r="J162" s="97">
        <v>0.111</v>
      </c>
      <c r="K162" s="97">
        <v>0.27800000000000002</v>
      </c>
      <c r="L162" s="97">
        <v>0.81900000000000006</v>
      </c>
      <c r="M162" s="50">
        <v>6</v>
      </c>
      <c r="N162" s="50">
        <v>28</v>
      </c>
      <c r="O162" s="50">
        <v>48</v>
      </c>
      <c r="P162" s="50">
        <v>45</v>
      </c>
      <c r="Q162" s="50">
        <v>32</v>
      </c>
      <c r="R162" s="50">
        <v>25</v>
      </c>
      <c r="S162" s="50">
        <v>15</v>
      </c>
      <c r="T162" s="50">
        <v>39</v>
      </c>
      <c r="U162" s="89">
        <f t="shared" si="12"/>
        <v>2.5210084033613446E-2</v>
      </c>
      <c r="V162" s="89">
        <f t="shared" si="13"/>
        <v>0.11764705882352941</v>
      </c>
      <c r="W162" s="97">
        <f t="shared" si="14"/>
        <v>0.20168067226890757</v>
      </c>
      <c r="X162" s="97">
        <f t="shared" si="15"/>
        <v>0.18907563025210083</v>
      </c>
      <c r="Y162" s="97">
        <f t="shared" si="16"/>
        <v>0.30252100840336132</v>
      </c>
      <c r="Z162" s="50">
        <v>51</v>
      </c>
      <c r="AA162" s="50" t="s">
        <v>275</v>
      </c>
      <c r="AB162" s="50" t="s">
        <v>275</v>
      </c>
      <c r="AC162">
        <v>18</v>
      </c>
      <c r="AD162">
        <v>0</v>
      </c>
      <c r="AE162" s="89">
        <f t="shared" si="17"/>
        <v>0.1638655462184874</v>
      </c>
      <c r="AF162">
        <v>0</v>
      </c>
      <c r="AG162">
        <v>0</v>
      </c>
    </row>
    <row r="163" spans="1:33">
      <c r="A163">
        <v>44172</v>
      </c>
      <c r="B163" t="s">
        <v>145</v>
      </c>
      <c r="C163" s="29">
        <v>2013</v>
      </c>
      <c r="D163" s="50">
        <v>570</v>
      </c>
      <c r="E163" s="50">
        <v>184</v>
      </c>
      <c r="F163" s="50">
        <v>206</v>
      </c>
      <c r="G163" s="50">
        <v>180</v>
      </c>
      <c r="H163" s="50">
        <v>179</v>
      </c>
      <c r="I163" s="50">
        <v>175</v>
      </c>
      <c r="J163" s="97">
        <v>0.111</v>
      </c>
      <c r="K163" s="97">
        <v>0.13200000000000001</v>
      </c>
      <c r="L163" s="97">
        <v>0.76800000000000002</v>
      </c>
      <c r="M163" s="50">
        <v>236</v>
      </c>
      <c r="N163" s="50">
        <v>485</v>
      </c>
      <c r="O163" s="50">
        <v>437</v>
      </c>
      <c r="P163" s="50">
        <v>270</v>
      </c>
      <c r="Q163" s="50">
        <v>245</v>
      </c>
      <c r="R163" s="50">
        <v>128</v>
      </c>
      <c r="S163" s="50">
        <v>118</v>
      </c>
      <c r="T163" s="50">
        <v>291</v>
      </c>
      <c r="U163" s="89">
        <f t="shared" si="12"/>
        <v>0.10678733031674208</v>
      </c>
      <c r="V163" s="89">
        <f t="shared" si="13"/>
        <v>0.21945701357466063</v>
      </c>
      <c r="W163" s="97">
        <f t="shared" si="14"/>
        <v>0.19773755656108596</v>
      </c>
      <c r="X163" s="97">
        <f t="shared" si="15"/>
        <v>0.12217194570135746</v>
      </c>
      <c r="Y163" s="97">
        <f t="shared" si="16"/>
        <v>0.22217194570135745</v>
      </c>
      <c r="Z163" s="50">
        <v>299</v>
      </c>
      <c r="AA163" s="50" t="s">
        <v>275</v>
      </c>
      <c r="AB163" s="50" t="s">
        <v>275</v>
      </c>
      <c r="AC163">
        <v>146</v>
      </c>
      <c r="AD163">
        <v>40</v>
      </c>
      <c r="AE163" s="89">
        <f t="shared" si="17"/>
        <v>0.13167420814479638</v>
      </c>
      <c r="AF163">
        <v>2</v>
      </c>
      <c r="AG163">
        <v>1</v>
      </c>
    </row>
    <row r="164" spans="1:33">
      <c r="A164">
        <v>44173</v>
      </c>
      <c r="B164" t="s">
        <v>153</v>
      </c>
      <c r="C164" s="29">
        <v>2013</v>
      </c>
      <c r="D164" s="50">
        <v>92</v>
      </c>
      <c r="E164" s="50">
        <v>24</v>
      </c>
      <c r="F164" s="50">
        <v>31</v>
      </c>
      <c r="G164" s="50">
        <v>37</v>
      </c>
      <c r="H164" s="50">
        <v>43</v>
      </c>
      <c r="I164" s="50">
        <v>22</v>
      </c>
      <c r="J164" s="97">
        <v>0.16300000000000001</v>
      </c>
      <c r="K164" s="97">
        <v>0.20699999999999999</v>
      </c>
      <c r="L164" s="97">
        <v>0.72799999999999998</v>
      </c>
      <c r="M164" s="50">
        <v>26</v>
      </c>
      <c r="N164" s="50">
        <v>39</v>
      </c>
      <c r="O164" s="50">
        <v>63</v>
      </c>
      <c r="P164" s="50">
        <v>85</v>
      </c>
      <c r="Q164" s="50">
        <v>55</v>
      </c>
      <c r="R164" s="50">
        <v>17</v>
      </c>
      <c r="S164" s="50">
        <v>15</v>
      </c>
      <c r="T164" s="50">
        <v>25</v>
      </c>
      <c r="U164" s="89">
        <f t="shared" si="12"/>
        <v>0.08</v>
      </c>
      <c r="V164" s="89">
        <f t="shared" si="13"/>
        <v>0.12</v>
      </c>
      <c r="W164" s="97">
        <f t="shared" si="14"/>
        <v>0.19384615384615383</v>
      </c>
      <c r="X164" s="97">
        <f t="shared" si="15"/>
        <v>0.26153846153846155</v>
      </c>
      <c r="Y164" s="97">
        <f t="shared" si="16"/>
        <v>0.26769230769230767</v>
      </c>
      <c r="Z164" s="50">
        <v>54</v>
      </c>
      <c r="AA164" s="50" t="s">
        <v>275</v>
      </c>
      <c r="AB164" s="50" t="s">
        <v>275</v>
      </c>
      <c r="AC164">
        <v>42</v>
      </c>
      <c r="AD164">
        <v>0</v>
      </c>
      <c r="AE164" s="89">
        <f t="shared" si="17"/>
        <v>7.6923076923076927E-2</v>
      </c>
      <c r="AF164">
        <v>0</v>
      </c>
      <c r="AG164">
        <v>0</v>
      </c>
    </row>
    <row r="165" spans="1:33">
      <c r="A165">
        <v>44174</v>
      </c>
      <c r="B165" t="s">
        <v>154</v>
      </c>
      <c r="C165" s="29">
        <v>2013</v>
      </c>
      <c r="D165" s="50">
        <v>97</v>
      </c>
      <c r="E165" s="50">
        <v>38</v>
      </c>
      <c r="F165" s="50">
        <v>24</v>
      </c>
      <c r="G165" s="50">
        <v>35</v>
      </c>
      <c r="H165" s="50">
        <v>29</v>
      </c>
      <c r="I165" s="50">
        <v>31</v>
      </c>
      <c r="J165" s="97">
        <v>0.16500000000000001</v>
      </c>
      <c r="K165" s="97">
        <v>0.155</v>
      </c>
      <c r="L165" s="97">
        <v>0.73199999999999998</v>
      </c>
      <c r="M165" s="50">
        <v>13</v>
      </c>
      <c r="N165" s="50">
        <v>43</v>
      </c>
      <c r="O165" s="50">
        <v>69</v>
      </c>
      <c r="P165" s="50">
        <v>58</v>
      </c>
      <c r="Q165" s="50">
        <v>52</v>
      </c>
      <c r="R165" s="50">
        <v>19</v>
      </c>
      <c r="S165" s="50">
        <v>7</v>
      </c>
      <c r="T165" s="50">
        <v>37</v>
      </c>
      <c r="U165" s="89">
        <f t="shared" si="12"/>
        <v>4.3624161073825503E-2</v>
      </c>
      <c r="V165" s="89">
        <f t="shared" si="13"/>
        <v>0.14429530201342283</v>
      </c>
      <c r="W165" s="97">
        <f t="shared" si="14"/>
        <v>0.23154362416107382</v>
      </c>
      <c r="X165" s="97">
        <f t="shared" si="15"/>
        <v>0.19463087248322147</v>
      </c>
      <c r="Y165" s="97">
        <f t="shared" si="16"/>
        <v>0.26174496644295303</v>
      </c>
      <c r="Z165" s="50">
        <v>58</v>
      </c>
      <c r="AA165" s="50" t="s">
        <v>275</v>
      </c>
      <c r="AB165" s="50" t="s">
        <v>275</v>
      </c>
      <c r="AC165">
        <v>24</v>
      </c>
      <c r="AD165">
        <v>0</v>
      </c>
      <c r="AE165" s="89">
        <f t="shared" si="17"/>
        <v>0.12416107382550336</v>
      </c>
      <c r="AF165">
        <v>1</v>
      </c>
      <c r="AG165">
        <v>0</v>
      </c>
    </row>
    <row r="166" spans="1:33">
      <c r="A166">
        <v>44175</v>
      </c>
      <c r="B166" t="s">
        <v>155</v>
      </c>
      <c r="C166" s="29">
        <v>2013</v>
      </c>
      <c r="D166" s="50">
        <v>149</v>
      </c>
      <c r="E166" s="50">
        <v>53</v>
      </c>
      <c r="F166" s="50">
        <v>51</v>
      </c>
      <c r="G166" s="50">
        <v>45</v>
      </c>
      <c r="H166" s="50">
        <v>55</v>
      </c>
      <c r="I166" s="50">
        <v>63</v>
      </c>
      <c r="J166" s="97">
        <v>0.13400000000000001</v>
      </c>
      <c r="K166" s="97">
        <v>0.17399999999999999</v>
      </c>
      <c r="L166" s="97">
        <v>0.79900000000000004</v>
      </c>
      <c r="M166" s="50">
        <v>32</v>
      </c>
      <c r="N166" s="50">
        <v>107</v>
      </c>
      <c r="O166" s="50">
        <v>155</v>
      </c>
      <c r="P166" s="50">
        <v>145</v>
      </c>
      <c r="Q166" s="50">
        <v>78</v>
      </c>
      <c r="R166" s="50">
        <v>29</v>
      </c>
      <c r="S166" s="50">
        <v>21</v>
      </c>
      <c r="T166" s="50">
        <v>91</v>
      </c>
      <c r="U166" s="89">
        <f t="shared" si="12"/>
        <v>4.8632218844984802E-2</v>
      </c>
      <c r="V166" s="89">
        <f t="shared" si="13"/>
        <v>0.16261398176291794</v>
      </c>
      <c r="W166" s="97">
        <f t="shared" si="14"/>
        <v>0.23556231003039513</v>
      </c>
      <c r="X166" s="97">
        <f t="shared" si="15"/>
        <v>0.22036474164133737</v>
      </c>
      <c r="Y166" s="97">
        <f t="shared" si="16"/>
        <v>0.19452887537993921</v>
      </c>
      <c r="Z166" s="50">
        <v>77</v>
      </c>
      <c r="AA166" s="50" t="s">
        <v>275</v>
      </c>
      <c r="AB166" s="50" t="s">
        <v>275</v>
      </c>
      <c r="AC166">
        <v>51</v>
      </c>
      <c r="AD166">
        <v>20</v>
      </c>
      <c r="AE166" s="89">
        <f t="shared" si="17"/>
        <v>0.13829787234042554</v>
      </c>
      <c r="AF166">
        <v>0</v>
      </c>
      <c r="AG166">
        <v>1</v>
      </c>
    </row>
    <row r="167" spans="1:33">
      <c r="A167">
        <v>44176</v>
      </c>
      <c r="B167" t="s">
        <v>235</v>
      </c>
      <c r="C167" s="29">
        <v>2013</v>
      </c>
      <c r="D167" s="50">
        <v>100</v>
      </c>
      <c r="E167" s="50">
        <v>22</v>
      </c>
      <c r="F167" s="50">
        <v>41</v>
      </c>
      <c r="G167" s="50">
        <v>37</v>
      </c>
      <c r="H167" s="50">
        <v>36</v>
      </c>
      <c r="I167" s="50">
        <v>31</v>
      </c>
      <c r="J167" s="97">
        <v>0.11</v>
      </c>
      <c r="K167" s="97">
        <v>0.21</v>
      </c>
      <c r="L167" s="97">
        <v>0.76</v>
      </c>
      <c r="M167" s="50">
        <v>26</v>
      </c>
      <c r="N167" s="50">
        <v>68</v>
      </c>
      <c r="O167" s="50">
        <v>102</v>
      </c>
      <c r="P167" s="50">
        <v>102</v>
      </c>
      <c r="Q167" s="50">
        <v>57</v>
      </c>
      <c r="R167" s="50">
        <v>25</v>
      </c>
      <c r="S167" s="50">
        <v>1</v>
      </c>
      <c r="T167" s="50">
        <v>46</v>
      </c>
      <c r="U167" s="89">
        <f t="shared" si="12"/>
        <v>6.0889929742388757E-2</v>
      </c>
      <c r="V167" s="89">
        <f t="shared" si="13"/>
        <v>0.15925058548009369</v>
      </c>
      <c r="W167" s="97">
        <f t="shared" si="14"/>
        <v>0.2388758782201405</v>
      </c>
      <c r="X167" s="97">
        <f t="shared" si="15"/>
        <v>0.2388758782201405</v>
      </c>
      <c r="Y167" s="97">
        <f t="shared" si="16"/>
        <v>0.19437939110070257</v>
      </c>
      <c r="Z167" s="50">
        <v>65</v>
      </c>
      <c r="AA167" s="50" t="s">
        <v>275</v>
      </c>
      <c r="AB167" s="50" t="s">
        <v>275</v>
      </c>
      <c r="AC167">
        <v>35</v>
      </c>
      <c r="AD167">
        <v>0</v>
      </c>
      <c r="AE167" s="89">
        <f t="shared" si="17"/>
        <v>0.10772833723653395</v>
      </c>
      <c r="AF167">
        <v>1</v>
      </c>
      <c r="AG167">
        <v>0</v>
      </c>
    </row>
    <row r="168" spans="1:33">
      <c r="A168">
        <v>44178</v>
      </c>
      <c r="B168" t="s">
        <v>156</v>
      </c>
      <c r="C168" s="29">
        <v>2013</v>
      </c>
      <c r="D168" s="50">
        <v>117</v>
      </c>
      <c r="E168" s="50">
        <v>37</v>
      </c>
      <c r="F168" s="50">
        <v>36</v>
      </c>
      <c r="G168" s="50">
        <v>44</v>
      </c>
      <c r="H168" s="50">
        <v>37</v>
      </c>
      <c r="I168" s="50">
        <v>34</v>
      </c>
      <c r="J168" s="97">
        <v>0.12</v>
      </c>
      <c r="K168" s="97">
        <v>0.154</v>
      </c>
      <c r="L168" s="97">
        <v>0.79500000000000004</v>
      </c>
      <c r="M168" s="50">
        <v>15</v>
      </c>
      <c r="N168" s="50">
        <v>80</v>
      </c>
      <c r="O168" s="50">
        <v>86</v>
      </c>
      <c r="P168" s="50">
        <v>91</v>
      </c>
      <c r="Q168" s="50">
        <v>60</v>
      </c>
      <c r="R168" s="50">
        <v>24</v>
      </c>
      <c r="S168" s="50">
        <v>11</v>
      </c>
      <c r="T168" s="50">
        <v>46</v>
      </c>
      <c r="U168" s="89">
        <f t="shared" si="12"/>
        <v>3.6319612590799029E-2</v>
      </c>
      <c r="V168" s="89">
        <f t="shared" si="13"/>
        <v>0.1937046004842615</v>
      </c>
      <c r="W168" s="97">
        <f t="shared" si="14"/>
        <v>0.20823244552058112</v>
      </c>
      <c r="X168" s="97">
        <f t="shared" si="15"/>
        <v>0.22033898305084745</v>
      </c>
      <c r="Y168" s="97">
        <f t="shared" si="16"/>
        <v>0.23002421307506055</v>
      </c>
      <c r="Z168" s="50">
        <v>76</v>
      </c>
      <c r="AA168" s="50" t="s">
        <v>275</v>
      </c>
      <c r="AB168" s="50" t="s">
        <v>275</v>
      </c>
      <c r="AC168">
        <v>37</v>
      </c>
      <c r="AD168">
        <v>0</v>
      </c>
      <c r="AE168" s="89">
        <f t="shared" si="17"/>
        <v>0.11138014527845036</v>
      </c>
      <c r="AF168">
        <v>1</v>
      </c>
      <c r="AG168">
        <v>0</v>
      </c>
    </row>
    <row r="169" spans="1:33">
      <c r="A169">
        <v>44179</v>
      </c>
      <c r="B169" t="s">
        <v>236</v>
      </c>
      <c r="C169" s="29">
        <v>2013</v>
      </c>
      <c r="D169" s="50">
        <v>187</v>
      </c>
      <c r="E169" s="50">
        <v>50</v>
      </c>
      <c r="F169" s="50">
        <v>67</v>
      </c>
      <c r="G169" s="50">
        <v>70</v>
      </c>
      <c r="H169" s="50">
        <v>57</v>
      </c>
      <c r="I169" s="50">
        <v>73</v>
      </c>
      <c r="J169" s="97">
        <v>0.128</v>
      </c>
      <c r="K169" s="97">
        <v>0.155</v>
      </c>
      <c r="L169" s="97">
        <v>0.80700000000000005</v>
      </c>
      <c r="M169" s="50">
        <v>25</v>
      </c>
      <c r="N169" s="50">
        <v>77</v>
      </c>
      <c r="O169" s="50">
        <v>125</v>
      </c>
      <c r="P169" s="50">
        <v>135</v>
      </c>
      <c r="Q169" s="50">
        <v>112</v>
      </c>
      <c r="R169" s="50">
        <v>47</v>
      </c>
      <c r="S169" s="50">
        <v>34</v>
      </c>
      <c r="T169" s="50">
        <v>90</v>
      </c>
      <c r="U169" s="89">
        <f t="shared" si="12"/>
        <v>3.875968992248062E-2</v>
      </c>
      <c r="V169" s="89">
        <f t="shared" si="13"/>
        <v>0.11937984496124031</v>
      </c>
      <c r="W169" s="97">
        <f t="shared" si="14"/>
        <v>0.19379844961240311</v>
      </c>
      <c r="X169" s="97">
        <f t="shared" si="15"/>
        <v>0.20930232558139536</v>
      </c>
      <c r="Y169" s="97">
        <f t="shared" si="16"/>
        <v>0.2992248062015504</v>
      </c>
      <c r="Z169" s="50">
        <v>124</v>
      </c>
      <c r="AA169" s="50" t="s">
        <v>275</v>
      </c>
      <c r="AB169" s="50" t="s">
        <v>275</v>
      </c>
      <c r="AC169">
        <v>72</v>
      </c>
      <c r="AD169">
        <v>12</v>
      </c>
      <c r="AE169" s="89">
        <f t="shared" si="17"/>
        <v>0.13953488372093023</v>
      </c>
      <c r="AF169">
        <v>0</v>
      </c>
      <c r="AG169">
        <v>1</v>
      </c>
    </row>
    <row r="170" spans="1:33">
      <c r="A170">
        <v>44180</v>
      </c>
      <c r="B170" t="s">
        <v>157</v>
      </c>
      <c r="C170" s="29">
        <v>2013</v>
      </c>
      <c r="D170" s="50">
        <v>70</v>
      </c>
      <c r="E170" s="50">
        <v>15</v>
      </c>
      <c r="F170" s="50">
        <v>27</v>
      </c>
      <c r="G170" s="50">
        <v>28</v>
      </c>
      <c r="H170" s="50">
        <v>24</v>
      </c>
      <c r="I170" s="50">
        <v>28</v>
      </c>
      <c r="J170" s="97">
        <v>0.129</v>
      </c>
      <c r="K170" s="97">
        <v>0.18600000000000003</v>
      </c>
      <c r="L170" s="97">
        <v>0.629</v>
      </c>
      <c r="M170" s="50">
        <v>46</v>
      </c>
      <c r="N170" s="50">
        <v>141</v>
      </c>
      <c r="O170" s="50">
        <v>98</v>
      </c>
      <c r="P170" s="50">
        <v>82</v>
      </c>
      <c r="Q170" s="50">
        <v>19</v>
      </c>
      <c r="R170" s="50">
        <v>6</v>
      </c>
      <c r="S170" s="50">
        <v>3</v>
      </c>
      <c r="T170" s="50">
        <v>21</v>
      </c>
      <c r="U170" s="89">
        <f t="shared" si="12"/>
        <v>0.11057692307692307</v>
      </c>
      <c r="V170" s="89">
        <f t="shared" si="13"/>
        <v>0.33894230769230771</v>
      </c>
      <c r="W170" s="97">
        <f t="shared" si="14"/>
        <v>0.23557692307692307</v>
      </c>
      <c r="X170" s="97">
        <f t="shared" si="15"/>
        <v>0.19711538461538461</v>
      </c>
      <c r="Y170" s="97">
        <f t="shared" si="16"/>
        <v>6.7307692307692304E-2</v>
      </c>
      <c r="Z170" s="50">
        <v>40</v>
      </c>
      <c r="AA170" s="50" t="s">
        <v>275</v>
      </c>
      <c r="AB170" s="50" t="s">
        <v>275</v>
      </c>
      <c r="AC170">
        <v>40</v>
      </c>
      <c r="AD170">
        <v>0</v>
      </c>
      <c r="AE170" s="89">
        <f t="shared" si="17"/>
        <v>5.0480769230769232E-2</v>
      </c>
      <c r="AF170">
        <v>0</v>
      </c>
      <c r="AG170">
        <v>0</v>
      </c>
    </row>
    <row r="171" spans="1:33">
      <c r="A171">
        <v>44182</v>
      </c>
      <c r="B171" t="s">
        <v>158</v>
      </c>
      <c r="C171" s="29">
        <v>2013</v>
      </c>
      <c r="D171" s="50">
        <v>147</v>
      </c>
      <c r="E171" s="50">
        <v>47</v>
      </c>
      <c r="F171" s="50">
        <v>47</v>
      </c>
      <c r="G171" s="50">
        <v>53</v>
      </c>
      <c r="H171" s="50">
        <v>38</v>
      </c>
      <c r="I171" s="50">
        <v>52</v>
      </c>
      <c r="J171" s="97">
        <v>0.109</v>
      </c>
      <c r="K171" s="97">
        <v>0.129</v>
      </c>
      <c r="L171" s="97">
        <v>0.76900000000000002</v>
      </c>
      <c r="M171" s="50">
        <v>76</v>
      </c>
      <c r="N171" s="50">
        <v>187</v>
      </c>
      <c r="O171" s="50">
        <v>141</v>
      </c>
      <c r="P171" s="50">
        <v>110</v>
      </c>
      <c r="Q171" s="50">
        <v>60</v>
      </c>
      <c r="R171" s="50">
        <v>18</v>
      </c>
      <c r="S171" s="50">
        <v>16</v>
      </c>
      <c r="T171" s="50">
        <v>72</v>
      </c>
      <c r="U171" s="89">
        <f t="shared" si="12"/>
        <v>0.11176470588235295</v>
      </c>
      <c r="V171" s="89">
        <f t="shared" si="13"/>
        <v>0.27500000000000002</v>
      </c>
      <c r="W171" s="97">
        <f t="shared" si="14"/>
        <v>0.2073529411764706</v>
      </c>
      <c r="X171" s="97">
        <f t="shared" si="15"/>
        <v>0.16176470588235295</v>
      </c>
      <c r="Y171" s="97">
        <f t="shared" si="16"/>
        <v>0.13823529411764707</v>
      </c>
      <c r="Z171" s="50">
        <v>72</v>
      </c>
      <c r="AA171" s="50" t="s">
        <v>275</v>
      </c>
      <c r="AB171" s="50" t="s">
        <v>275</v>
      </c>
      <c r="AC171">
        <v>38</v>
      </c>
      <c r="AD171">
        <v>18</v>
      </c>
      <c r="AE171" s="89">
        <f t="shared" si="17"/>
        <v>0.10588235294117647</v>
      </c>
      <c r="AF171">
        <v>1</v>
      </c>
      <c r="AG171">
        <v>1</v>
      </c>
    </row>
    <row r="172" spans="1:33">
      <c r="A172">
        <v>44183</v>
      </c>
      <c r="B172" t="s">
        <v>159</v>
      </c>
      <c r="C172" s="29">
        <v>2013</v>
      </c>
      <c r="D172" s="50">
        <v>86</v>
      </c>
      <c r="E172" s="50">
        <v>30</v>
      </c>
      <c r="F172" s="50">
        <v>32</v>
      </c>
      <c r="G172" s="50">
        <v>24</v>
      </c>
      <c r="H172" s="50">
        <v>36</v>
      </c>
      <c r="I172" s="50">
        <v>29</v>
      </c>
      <c r="J172" s="97">
        <v>0.19800000000000001</v>
      </c>
      <c r="K172" s="97">
        <v>0.14000000000000001</v>
      </c>
      <c r="L172" s="97">
        <v>0.72099999999999997</v>
      </c>
      <c r="M172" s="50">
        <v>19</v>
      </c>
      <c r="N172" s="50">
        <v>66</v>
      </c>
      <c r="O172" s="50">
        <v>95</v>
      </c>
      <c r="P172" s="50">
        <v>90</v>
      </c>
      <c r="Q172" s="50">
        <v>38</v>
      </c>
      <c r="R172" s="50">
        <v>14</v>
      </c>
      <c r="S172" s="50">
        <v>3</v>
      </c>
      <c r="T172" s="50">
        <v>50</v>
      </c>
      <c r="U172" s="89">
        <f t="shared" si="12"/>
        <v>5.0666666666666665E-2</v>
      </c>
      <c r="V172" s="89">
        <f t="shared" si="13"/>
        <v>0.17599999999999999</v>
      </c>
      <c r="W172" s="97">
        <f t="shared" si="14"/>
        <v>0.25333333333333335</v>
      </c>
      <c r="X172" s="97">
        <f t="shared" si="15"/>
        <v>0.24</v>
      </c>
      <c r="Y172" s="97">
        <f t="shared" si="16"/>
        <v>0.14666666666666667</v>
      </c>
      <c r="Z172" s="50">
        <v>35</v>
      </c>
      <c r="AA172" s="50" t="s">
        <v>275</v>
      </c>
      <c r="AB172" s="50" t="s">
        <v>275</v>
      </c>
      <c r="AC172">
        <v>22</v>
      </c>
      <c r="AD172">
        <v>9</v>
      </c>
      <c r="AE172" s="89">
        <f t="shared" si="17"/>
        <v>0.13333333333333333</v>
      </c>
      <c r="AF172">
        <v>0</v>
      </c>
      <c r="AG172">
        <v>1</v>
      </c>
    </row>
    <row r="173" spans="1:33">
      <c r="A173">
        <v>44184</v>
      </c>
      <c r="B173" t="s">
        <v>160</v>
      </c>
      <c r="C173" s="29">
        <v>2013</v>
      </c>
      <c r="D173" s="50">
        <v>2283</v>
      </c>
      <c r="E173" s="50">
        <v>758</v>
      </c>
      <c r="F173" s="50">
        <v>731</v>
      </c>
      <c r="G173" s="50">
        <v>794</v>
      </c>
      <c r="H173" s="50">
        <v>700</v>
      </c>
      <c r="I173" s="50">
        <v>674</v>
      </c>
      <c r="J173" s="97">
        <v>0.122</v>
      </c>
      <c r="K173" s="97">
        <v>9.8000000000000004E-2</v>
      </c>
      <c r="L173" s="97">
        <v>0.57499999999999996</v>
      </c>
      <c r="M173" s="50">
        <v>3409</v>
      </c>
      <c r="N173" s="50">
        <v>6614</v>
      </c>
      <c r="O173" s="50">
        <v>2498</v>
      </c>
      <c r="P173" s="50">
        <v>1076</v>
      </c>
      <c r="Q173" s="50">
        <v>645</v>
      </c>
      <c r="R173" s="50">
        <v>295</v>
      </c>
      <c r="S173" s="50">
        <v>214</v>
      </c>
      <c r="T173" s="50">
        <v>939</v>
      </c>
      <c r="U173" s="89">
        <f t="shared" si="12"/>
        <v>0.21727214786488208</v>
      </c>
      <c r="V173" s="89">
        <f t="shared" si="13"/>
        <v>0.42154238368387509</v>
      </c>
      <c r="W173" s="97">
        <f t="shared" si="14"/>
        <v>0.15920968769917146</v>
      </c>
      <c r="X173" s="97">
        <f t="shared" si="15"/>
        <v>6.8578712555768001E-2</v>
      </c>
      <c r="Y173" s="97">
        <f t="shared" si="16"/>
        <v>7.355003186743149E-2</v>
      </c>
      <c r="Z173" s="50">
        <v>573</v>
      </c>
      <c r="AA173" s="50">
        <v>15</v>
      </c>
      <c r="AB173" s="50">
        <v>29</v>
      </c>
      <c r="AC173">
        <v>460</v>
      </c>
      <c r="AD173">
        <v>372</v>
      </c>
      <c r="AE173" s="89">
        <f t="shared" si="17"/>
        <v>5.9847036328871894E-2</v>
      </c>
      <c r="AF173">
        <v>2</v>
      </c>
      <c r="AG173">
        <v>12</v>
      </c>
    </row>
    <row r="174" spans="1:33">
      <c r="A174">
        <v>44185</v>
      </c>
      <c r="B174" t="s">
        <v>64</v>
      </c>
      <c r="C174" s="29">
        <v>2013</v>
      </c>
      <c r="D174" s="50">
        <v>105</v>
      </c>
      <c r="E174" s="50">
        <v>33</v>
      </c>
      <c r="F174" s="50">
        <v>41</v>
      </c>
      <c r="G174" s="50">
        <v>31</v>
      </c>
      <c r="H174" s="50">
        <v>27</v>
      </c>
      <c r="I174" s="50">
        <v>36</v>
      </c>
      <c r="J174" s="97">
        <v>0.152</v>
      </c>
      <c r="K174" s="97">
        <v>9.5000000000000001E-2</v>
      </c>
      <c r="L174" s="97">
        <v>0.58099999999999996</v>
      </c>
      <c r="M174" s="50">
        <v>63</v>
      </c>
      <c r="N174" s="50">
        <v>177</v>
      </c>
      <c r="O174" s="50">
        <v>90</v>
      </c>
      <c r="P174" s="50">
        <v>72</v>
      </c>
      <c r="Q174" s="50">
        <v>34</v>
      </c>
      <c r="R174" s="50">
        <v>10</v>
      </c>
      <c r="S174" s="50">
        <v>6</v>
      </c>
      <c r="T174" s="50">
        <v>47</v>
      </c>
      <c r="U174" s="89">
        <f t="shared" si="12"/>
        <v>0.12625250501002003</v>
      </c>
      <c r="V174" s="89">
        <f t="shared" si="13"/>
        <v>0.35470941883767537</v>
      </c>
      <c r="W174" s="97">
        <f t="shared" si="14"/>
        <v>0.18036072144288579</v>
      </c>
      <c r="X174" s="97">
        <f t="shared" si="15"/>
        <v>0.14428857715430862</v>
      </c>
      <c r="Y174" s="97">
        <f t="shared" si="16"/>
        <v>0.10020040080160321</v>
      </c>
      <c r="Z174" s="50">
        <v>40</v>
      </c>
      <c r="AA174" s="50" t="s">
        <v>275</v>
      </c>
      <c r="AB174" s="50" t="s">
        <v>275</v>
      </c>
      <c r="AC174">
        <v>25</v>
      </c>
      <c r="AD174">
        <v>15</v>
      </c>
      <c r="AE174" s="89">
        <f t="shared" si="17"/>
        <v>9.4188376753507011E-2</v>
      </c>
      <c r="AF174">
        <v>0</v>
      </c>
      <c r="AG174">
        <v>1</v>
      </c>
    </row>
    <row r="175" spans="1:33">
      <c r="A175">
        <v>44186</v>
      </c>
      <c r="B175" t="s">
        <v>146</v>
      </c>
      <c r="C175" s="29">
        <v>2013</v>
      </c>
      <c r="D175" s="50">
        <v>287</v>
      </c>
      <c r="E175" s="50">
        <v>93</v>
      </c>
      <c r="F175" s="50">
        <v>85</v>
      </c>
      <c r="G175" s="50">
        <v>109</v>
      </c>
      <c r="H175" s="50">
        <v>111</v>
      </c>
      <c r="I175" s="50">
        <v>92</v>
      </c>
      <c r="J175" s="97">
        <v>0.125</v>
      </c>
      <c r="K175" s="97">
        <v>0.22600000000000001</v>
      </c>
      <c r="L175" s="97">
        <v>0.78400000000000003</v>
      </c>
      <c r="M175" s="50">
        <v>50</v>
      </c>
      <c r="N175" s="50">
        <v>198</v>
      </c>
      <c r="O175" s="50">
        <v>234</v>
      </c>
      <c r="P175" s="50">
        <v>218</v>
      </c>
      <c r="Q175" s="50">
        <v>170</v>
      </c>
      <c r="R175" s="50">
        <v>68</v>
      </c>
      <c r="S175" s="50">
        <v>33</v>
      </c>
      <c r="T175" s="50">
        <v>96</v>
      </c>
      <c r="U175" s="89">
        <f t="shared" si="12"/>
        <v>4.6860356138706656E-2</v>
      </c>
      <c r="V175" s="89">
        <f t="shared" si="13"/>
        <v>0.18556701030927836</v>
      </c>
      <c r="W175" s="97">
        <f t="shared" si="14"/>
        <v>0.21930646672914714</v>
      </c>
      <c r="X175" s="97">
        <f t="shared" si="15"/>
        <v>0.204311152764761</v>
      </c>
      <c r="Y175" s="97">
        <f t="shared" si="16"/>
        <v>0.25398313027179009</v>
      </c>
      <c r="Z175" s="50">
        <v>171</v>
      </c>
      <c r="AA175" s="50" t="s">
        <v>275</v>
      </c>
      <c r="AB175" s="50" t="s">
        <v>275</v>
      </c>
      <c r="AC175">
        <v>116</v>
      </c>
      <c r="AD175">
        <v>20</v>
      </c>
      <c r="AE175" s="89">
        <f t="shared" si="17"/>
        <v>8.9971883786316778E-2</v>
      </c>
      <c r="AF175">
        <v>0</v>
      </c>
      <c r="AG175">
        <v>1</v>
      </c>
    </row>
    <row r="176" spans="1:33">
      <c r="A176">
        <v>44187</v>
      </c>
      <c r="B176" t="s">
        <v>65</v>
      </c>
      <c r="C176" s="29">
        <v>2013</v>
      </c>
      <c r="D176" s="50">
        <v>161</v>
      </c>
      <c r="E176" s="50">
        <v>60</v>
      </c>
      <c r="F176" s="50">
        <v>47</v>
      </c>
      <c r="G176" s="50">
        <v>54</v>
      </c>
      <c r="H176" s="50">
        <v>61</v>
      </c>
      <c r="I176" s="50">
        <v>55</v>
      </c>
      <c r="J176" s="97">
        <v>0.155</v>
      </c>
      <c r="K176" s="97">
        <v>0.17399999999999999</v>
      </c>
      <c r="L176" s="97">
        <v>0.70799999999999996</v>
      </c>
      <c r="M176" s="50">
        <v>61</v>
      </c>
      <c r="N176" s="50">
        <v>178</v>
      </c>
      <c r="O176" s="50">
        <v>146</v>
      </c>
      <c r="P176" s="50">
        <v>131</v>
      </c>
      <c r="Q176" s="50">
        <v>72</v>
      </c>
      <c r="R176" s="50">
        <v>19</v>
      </c>
      <c r="S176" s="50">
        <v>5</v>
      </c>
      <c r="T176" s="50">
        <v>60</v>
      </c>
      <c r="U176" s="89">
        <f t="shared" si="12"/>
        <v>9.0773809523809521E-2</v>
      </c>
      <c r="V176" s="89">
        <f t="shared" si="13"/>
        <v>0.26488095238095238</v>
      </c>
      <c r="W176" s="97">
        <f t="shared" si="14"/>
        <v>0.21726190476190477</v>
      </c>
      <c r="X176" s="97">
        <f t="shared" si="15"/>
        <v>0.19494047619047619</v>
      </c>
      <c r="Y176" s="97">
        <f t="shared" si="16"/>
        <v>0.14285714285714285</v>
      </c>
      <c r="Z176" s="50">
        <v>72</v>
      </c>
      <c r="AA176" s="50" t="s">
        <v>275</v>
      </c>
      <c r="AB176" s="50" t="s">
        <v>275</v>
      </c>
      <c r="AC176">
        <v>56</v>
      </c>
      <c r="AD176">
        <v>30</v>
      </c>
      <c r="AE176" s="89">
        <f t="shared" si="17"/>
        <v>8.9285714285714288E-2</v>
      </c>
      <c r="AF176">
        <v>0</v>
      </c>
      <c r="AG176">
        <v>1</v>
      </c>
    </row>
    <row r="177" spans="1:33">
      <c r="A177">
        <v>44188</v>
      </c>
      <c r="B177" t="s">
        <v>81</v>
      </c>
      <c r="C177" s="29">
        <v>2013</v>
      </c>
      <c r="D177" s="50">
        <v>358</v>
      </c>
      <c r="E177" s="50">
        <v>124</v>
      </c>
      <c r="F177" s="50">
        <v>118</v>
      </c>
      <c r="G177" s="50">
        <v>116</v>
      </c>
      <c r="H177" s="50">
        <v>126</v>
      </c>
      <c r="I177" s="50">
        <v>131</v>
      </c>
      <c r="J177" s="97">
        <v>0.154</v>
      </c>
      <c r="K177" s="97">
        <v>0.17899999999999999</v>
      </c>
      <c r="L177" s="97">
        <v>0.76</v>
      </c>
      <c r="M177" s="50">
        <v>91</v>
      </c>
      <c r="N177" s="50">
        <v>253</v>
      </c>
      <c r="O177" s="50">
        <v>290</v>
      </c>
      <c r="P177" s="50">
        <v>293</v>
      </c>
      <c r="Q177" s="50">
        <v>198</v>
      </c>
      <c r="R177" s="50">
        <v>77</v>
      </c>
      <c r="S177" s="50">
        <v>43</v>
      </c>
      <c r="T177" s="50">
        <v>129</v>
      </c>
      <c r="U177" s="89">
        <f t="shared" si="12"/>
        <v>6.6229985443959249E-2</v>
      </c>
      <c r="V177" s="89">
        <f t="shared" si="13"/>
        <v>0.18413391557496361</v>
      </c>
      <c r="W177" s="97">
        <f t="shared" si="14"/>
        <v>0.21106259097525473</v>
      </c>
      <c r="X177" s="97">
        <f t="shared" si="15"/>
        <v>0.21324599708879186</v>
      </c>
      <c r="Y177" s="97">
        <f t="shared" si="16"/>
        <v>0.23144104803493451</v>
      </c>
      <c r="Z177" s="50">
        <v>195</v>
      </c>
      <c r="AA177" s="50" t="s">
        <v>275</v>
      </c>
      <c r="AB177" s="50" t="s">
        <v>275</v>
      </c>
      <c r="AC177">
        <v>134</v>
      </c>
      <c r="AD177">
        <v>37</v>
      </c>
      <c r="AE177" s="89">
        <f t="shared" si="17"/>
        <v>9.3886462882096067E-2</v>
      </c>
      <c r="AF177">
        <v>1</v>
      </c>
      <c r="AG177">
        <v>1</v>
      </c>
    </row>
    <row r="178" spans="1:33">
      <c r="A178">
        <v>44189</v>
      </c>
      <c r="B178" t="s">
        <v>61</v>
      </c>
      <c r="C178" s="29">
        <v>2013</v>
      </c>
      <c r="D178" s="50">
        <v>104</v>
      </c>
      <c r="E178" s="50">
        <v>37</v>
      </c>
      <c r="F178" s="50">
        <v>26</v>
      </c>
      <c r="G178" s="50">
        <v>41</v>
      </c>
      <c r="H178" s="50">
        <v>39</v>
      </c>
      <c r="I178" s="50">
        <v>29</v>
      </c>
      <c r="J178" s="97">
        <v>0.14400000000000002</v>
      </c>
      <c r="K178" s="97">
        <v>0.17300000000000001</v>
      </c>
      <c r="L178" s="97">
        <v>0.73099999999999998</v>
      </c>
      <c r="M178" s="50">
        <v>22</v>
      </c>
      <c r="N178" s="50">
        <v>89</v>
      </c>
      <c r="O178" s="50">
        <v>85</v>
      </c>
      <c r="P178" s="50">
        <v>91</v>
      </c>
      <c r="Q178" s="50">
        <v>39</v>
      </c>
      <c r="R178" s="50">
        <v>9</v>
      </c>
      <c r="S178" s="50">
        <v>4</v>
      </c>
      <c r="T178" s="50">
        <v>24</v>
      </c>
      <c r="U178" s="89">
        <f t="shared" si="12"/>
        <v>6.0606060606060608E-2</v>
      </c>
      <c r="V178" s="89">
        <f t="shared" si="13"/>
        <v>0.24517906336088155</v>
      </c>
      <c r="W178" s="97">
        <f t="shared" si="14"/>
        <v>0.23415977961432508</v>
      </c>
      <c r="X178" s="97">
        <f t="shared" si="15"/>
        <v>0.25068870523415976</v>
      </c>
      <c r="Y178" s="97">
        <f t="shared" si="16"/>
        <v>0.14325068870523416</v>
      </c>
      <c r="Z178" s="50">
        <v>50</v>
      </c>
      <c r="AA178" s="50" t="s">
        <v>275</v>
      </c>
      <c r="AB178" s="50" t="s">
        <v>275</v>
      </c>
      <c r="AC178">
        <v>33</v>
      </c>
      <c r="AD178">
        <v>0</v>
      </c>
      <c r="AE178" s="89">
        <f t="shared" si="17"/>
        <v>6.6115702479338845E-2</v>
      </c>
      <c r="AF178">
        <v>0</v>
      </c>
      <c r="AG178">
        <v>0</v>
      </c>
    </row>
    <row r="179" spans="1:33">
      <c r="A179">
        <v>44190</v>
      </c>
      <c r="B179" t="s">
        <v>237</v>
      </c>
      <c r="C179" s="29">
        <v>2013</v>
      </c>
      <c r="D179" s="50">
        <v>756</v>
      </c>
      <c r="E179" s="50">
        <v>256</v>
      </c>
      <c r="F179" s="50">
        <v>242</v>
      </c>
      <c r="G179" s="50">
        <v>258</v>
      </c>
      <c r="H179" s="50">
        <v>247</v>
      </c>
      <c r="I179" s="50">
        <v>272</v>
      </c>
      <c r="J179" s="97">
        <v>9.0999999999999998E-2</v>
      </c>
      <c r="K179" s="97">
        <v>0.16300000000000001</v>
      </c>
      <c r="L179" s="97">
        <v>0.745</v>
      </c>
      <c r="M179" s="50">
        <v>699</v>
      </c>
      <c r="N179" s="50">
        <v>1122</v>
      </c>
      <c r="O179" s="50">
        <v>664</v>
      </c>
      <c r="P179" s="50">
        <v>418</v>
      </c>
      <c r="Q179" s="50">
        <v>324</v>
      </c>
      <c r="R179" s="50">
        <v>184</v>
      </c>
      <c r="S179" s="50">
        <v>199</v>
      </c>
      <c r="T179" s="50">
        <v>419</v>
      </c>
      <c r="U179" s="89">
        <f t="shared" si="12"/>
        <v>0.1734921816827997</v>
      </c>
      <c r="V179" s="89">
        <f t="shared" si="13"/>
        <v>0.27848101265822783</v>
      </c>
      <c r="W179" s="97">
        <f t="shared" si="14"/>
        <v>0.16480516257135766</v>
      </c>
      <c r="X179" s="97">
        <f t="shared" si="15"/>
        <v>0.10374782824522213</v>
      </c>
      <c r="Y179" s="97">
        <f t="shared" si="16"/>
        <v>0.17547778605112932</v>
      </c>
      <c r="Z179" s="50">
        <v>298</v>
      </c>
      <c r="AA179" s="50">
        <v>12</v>
      </c>
      <c r="AB179" s="50">
        <v>7</v>
      </c>
      <c r="AC179">
        <v>233</v>
      </c>
      <c r="AD179">
        <v>261</v>
      </c>
      <c r="AE179" s="89">
        <f t="shared" si="17"/>
        <v>0.10399602879126334</v>
      </c>
      <c r="AF179">
        <v>0</v>
      </c>
      <c r="AG179">
        <v>6</v>
      </c>
    </row>
    <row r="180" spans="1:33">
      <c r="A180">
        <v>44191</v>
      </c>
      <c r="B180" t="s">
        <v>161</v>
      </c>
      <c r="C180" s="29">
        <v>2013</v>
      </c>
      <c r="D180" s="50">
        <v>37</v>
      </c>
      <c r="E180" s="50">
        <v>11</v>
      </c>
      <c r="F180" s="50">
        <v>12</v>
      </c>
      <c r="G180" s="50">
        <v>14</v>
      </c>
      <c r="H180" s="50">
        <v>11</v>
      </c>
      <c r="I180" s="50">
        <v>9</v>
      </c>
      <c r="J180" s="97">
        <v>0.10800000000000001</v>
      </c>
      <c r="K180" s="97">
        <v>0.21600000000000003</v>
      </c>
      <c r="L180" s="97">
        <v>0.67599999999999993</v>
      </c>
      <c r="M180" s="50">
        <v>9</v>
      </c>
      <c r="N180" s="50">
        <v>22</v>
      </c>
      <c r="O180" s="50">
        <v>14</v>
      </c>
      <c r="P180" s="50">
        <v>32</v>
      </c>
      <c r="Q180" s="50">
        <v>10</v>
      </c>
      <c r="R180" s="50">
        <v>2</v>
      </c>
      <c r="S180" s="50" t="s">
        <v>284</v>
      </c>
      <c r="T180" s="50">
        <v>2</v>
      </c>
      <c r="U180" s="89">
        <f t="shared" si="12"/>
        <v>9.8901098901098897E-2</v>
      </c>
      <c r="V180" s="89">
        <f t="shared" si="13"/>
        <v>0.24175824175824176</v>
      </c>
      <c r="W180" s="97">
        <f t="shared" si="14"/>
        <v>0.15384615384615385</v>
      </c>
      <c r="X180" s="97">
        <f t="shared" si="15"/>
        <v>0.35164835164835168</v>
      </c>
      <c r="Y180" s="97">
        <f t="shared" si="16"/>
        <v>0.13186813186813187</v>
      </c>
      <c r="Z180" s="50">
        <v>25</v>
      </c>
      <c r="AA180" s="50" t="s">
        <v>275</v>
      </c>
      <c r="AB180" s="50" t="s">
        <v>275</v>
      </c>
      <c r="AC180">
        <v>9</v>
      </c>
      <c r="AD180">
        <v>0</v>
      </c>
      <c r="AE180" s="89">
        <f t="shared" si="17"/>
        <v>2.197802197802198E-2</v>
      </c>
      <c r="AF180">
        <v>0</v>
      </c>
      <c r="AG180">
        <v>0</v>
      </c>
    </row>
    <row r="181" spans="1:33">
      <c r="A181">
        <v>44192</v>
      </c>
      <c r="B181" t="s">
        <v>66</v>
      </c>
      <c r="C181" s="29">
        <v>2013</v>
      </c>
      <c r="D181" s="50">
        <v>110</v>
      </c>
      <c r="E181" s="50">
        <v>32</v>
      </c>
      <c r="F181" s="50">
        <v>42</v>
      </c>
      <c r="G181" s="50">
        <v>36</v>
      </c>
      <c r="H181" s="50">
        <v>36</v>
      </c>
      <c r="I181" s="50">
        <v>39</v>
      </c>
      <c r="J181" s="97">
        <v>0.182</v>
      </c>
      <c r="K181" s="97">
        <v>0.191</v>
      </c>
      <c r="L181" s="97">
        <v>0.77300000000000002</v>
      </c>
      <c r="M181" s="50">
        <v>17</v>
      </c>
      <c r="N181" s="50">
        <v>65</v>
      </c>
      <c r="O181" s="50">
        <v>90</v>
      </c>
      <c r="P181" s="50">
        <v>84</v>
      </c>
      <c r="Q181" s="50">
        <v>49</v>
      </c>
      <c r="R181" s="50">
        <v>10</v>
      </c>
      <c r="S181" s="50">
        <v>3</v>
      </c>
      <c r="T181" s="50">
        <v>24</v>
      </c>
      <c r="U181" s="89">
        <f t="shared" si="12"/>
        <v>4.9707602339181284E-2</v>
      </c>
      <c r="V181" s="89">
        <f t="shared" si="13"/>
        <v>0.19005847953216373</v>
      </c>
      <c r="W181" s="97">
        <f t="shared" si="14"/>
        <v>0.26315789473684209</v>
      </c>
      <c r="X181" s="97">
        <f t="shared" si="15"/>
        <v>0.24561403508771928</v>
      </c>
      <c r="Y181" s="97">
        <f t="shared" si="16"/>
        <v>0.18128654970760233</v>
      </c>
      <c r="Z181" s="50">
        <v>50</v>
      </c>
      <c r="AA181" s="50" t="s">
        <v>275</v>
      </c>
      <c r="AB181" s="50" t="s">
        <v>275</v>
      </c>
      <c r="AC181">
        <v>35</v>
      </c>
      <c r="AD181">
        <v>0</v>
      </c>
      <c r="AE181" s="89">
        <f t="shared" si="17"/>
        <v>7.0175438596491224E-2</v>
      </c>
      <c r="AF181">
        <v>0</v>
      </c>
      <c r="AG181">
        <v>0</v>
      </c>
    </row>
    <row r="182" spans="1:33">
      <c r="A182">
        <v>44193</v>
      </c>
      <c r="B182" t="s">
        <v>67</v>
      </c>
      <c r="C182" s="29">
        <v>2013</v>
      </c>
      <c r="D182" s="50">
        <v>64</v>
      </c>
      <c r="E182" s="50">
        <v>22</v>
      </c>
      <c r="F182" s="50">
        <v>21</v>
      </c>
      <c r="G182" s="50">
        <v>21</v>
      </c>
      <c r="H182" s="50">
        <v>27</v>
      </c>
      <c r="I182" s="50">
        <v>19</v>
      </c>
      <c r="J182" s="97">
        <v>0.109</v>
      </c>
      <c r="K182" s="97">
        <v>0.156</v>
      </c>
      <c r="L182" s="97">
        <v>0.57799999999999996</v>
      </c>
      <c r="M182" s="50">
        <v>22</v>
      </c>
      <c r="N182" s="50">
        <v>75</v>
      </c>
      <c r="O182" s="50">
        <v>66</v>
      </c>
      <c r="P182" s="50">
        <v>51</v>
      </c>
      <c r="Q182" s="50">
        <v>13</v>
      </c>
      <c r="R182" s="50">
        <v>2</v>
      </c>
      <c r="S182" s="50">
        <v>2</v>
      </c>
      <c r="T182" s="50">
        <v>16</v>
      </c>
      <c r="U182" s="89">
        <f t="shared" si="12"/>
        <v>8.9068825910931168E-2</v>
      </c>
      <c r="V182" s="89">
        <f t="shared" si="13"/>
        <v>0.30364372469635625</v>
      </c>
      <c r="W182" s="97">
        <f t="shared" si="14"/>
        <v>0.26720647773279355</v>
      </c>
      <c r="X182" s="97">
        <f t="shared" si="15"/>
        <v>0.20647773279352227</v>
      </c>
      <c r="Y182" s="97">
        <f t="shared" si="16"/>
        <v>6.8825910931174086E-2</v>
      </c>
      <c r="Z182" s="50">
        <v>25</v>
      </c>
      <c r="AA182" s="50" t="s">
        <v>275</v>
      </c>
      <c r="AB182" s="50" t="s">
        <v>275</v>
      </c>
      <c r="AC182">
        <v>13</v>
      </c>
      <c r="AD182">
        <v>12</v>
      </c>
      <c r="AE182" s="89">
        <f t="shared" si="17"/>
        <v>6.4777327935222673E-2</v>
      </c>
      <c r="AF182">
        <v>0</v>
      </c>
      <c r="AG182">
        <v>1</v>
      </c>
    </row>
    <row r="183" spans="1:33">
      <c r="A183">
        <v>44194</v>
      </c>
      <c r="B183" t="s">
        <v>162</v>
      </c>
      <c r="C183" s="29">
        <v>2013</v>
      </c>
      <c r="D183" s="50">
        <v>169</v>
      </c>
      <c r="E183" s="50">
        <v>62</v>
      </c>
      <c r="F183" s="50">
        <v>42</v>
      </c>
      <c r="G183" s="50">
        <v>65</v>
      </c>
      <c r="H183" s="50">
        <v>63</v>
      </c>
      <c r="I183" s="50">
        <v>68</v>
      </c>
      <c r="J183" s="97">
        <v>0.11800000000000001</v>
      </c>
      <c r="K183" s="97">
        <v>0.13</v>
      </c>
      <c r="L183" s="97">
        <v>0.7340000000000001</v>
      </c>
      <c r="M183" s="50">
        <v>93</v>
      </c>
      <c r="N183" s="50">
        <v>179</v>
      </c>
      <c r="O183" s="50">
        <v>122</v>
      </c>
      <c r="P183" s="50">
        <v>77</v>
      </c>
      <c r="Q183" s="50">
        <v>73</v>
      </c>
      <c r="R183" s="50">
        <v>64</v>
      </c>
      <c r="S183" s="50">
        <v>100</v>
      </c>
      <c r="T183" s="50">
        <v>169</v>
      </c>
      <c r="U183" s="89">
        <f t="shared" si="12"/>
        <v>0.10604332953249715</v>
      </c>
      <c r="V183" s="89">
        <f t="shared" si="13"/>
        <v>0.20410490307867732</v>
      </c>
      <c r="W183" s="97">
        <f t="shared" si="14"/>
        <v>0.13911060433295325</v>
      </c>
      <c r="X183" s="97">
        <f t="shared" si="15"/>
        <v>8.7799315849486886E-2</v>
      </c>
      <c r="Y183" s="97">
        <f t="shared" si="16"/>
        <v>0.27023945267958949</v>
      </c>
      <c r="Z183" s="50">
        <v>58</v>
      </c>
      <c r="AA183" s="50" t="s">
        <v>275</v>
      </c>
      <c r="AB183" s="50">
        <v>6</v>
      </c>
      <c r="AC183">
        <v>58</v>
      </c>
      <c r="AD183">
        <v>70</v>
      </c>
      <c r="AE183" s="89">
        <f t="shared" si="17"/>
        <v>0.19270239452679588</v>
      </c>
      <c r="AF183">
        <v>0</v>
      </c>
      <c r="AG183">
        <v>2</v>
      </c>
    </row>
    <row r="184" spans="1:33">
      <c r="A184">
        <v>44195</v>
      </c>
      <c r="B184" t="s">
        <v>163</v>
      </c>
      <c r="C184" s="29">
        <v>2013</v>
      </c>
      <c r="D184" s="50">
        <v>305</v>
      </c>
      <c r="E184" s="50">
        <v>93</v>
      </c>
      <c r="F184" s="50">
        <v>106</v>
      </c>
      <c r="G184" s="50">
        <v>106</v>
      </c>
      <c r="H184" s="50">
        <v>141</v>
      </c>
      <c r="I184" s="50">
        <v>123</v>
      </c>
      <c r="J184" s="97">
        <v>9.8000000000000004E-2</v>
      </c>
      <c r="K184" s="97">
        <v>0.17699999999999999</v>
      </c>
      <c r="L184" s="97">
        <v>0.76400000000000001</v>
      </c>
      <c r="M184" s="50">
        <v>138</v>
      </c>
      <c r="N184" s="50">
        <v>518</v>
      </c>
      <c r="O184" s="50">
        <v>297</v>
      </c>
      <c r="P184" s="50">
        <v>219</v>
      </c>
      <c r="Q184" s="50">
        <v>193</v>
      </c>
      <c r="R184" s="50">
        <v>109</v>
      </c>
      <c r="S184" s="50">
        <v>76</v>
      </c>
      <c r="T184" s="50">
        <v>122</v>
      </c>
      <c r="U184" s="89">
        <f t="shared" si="12"/>
        <v>8.2535885167464115E-2</v>
      </c>
      <c r="V184" s="89">
        <f t="shared" si="13"/>
        <v>0.30980861244019137</v>
      </c>
      <c r="W184" s="97">
        <f t="shared" si="14"/>
        <v>0.17763157894736842</v>
      </c>
      <c r="X184" s="97">
        <f t="shared" si="15"/>
        <v>0.13098086124401914</v>
      </c>
      <c r="Y184" s="97">
        <f t="shared" si="16"/>
        <v>0.22607655502392343</v>
      </c>
      <c r="Z184" s="50">
        <v>196</v>
      </c>
      <c r="AA184" s="50">
        <v>6</v>
      </c>
      <c r="AB184" s="50" t="s">
        <v>275</v>
      </c>
      <c r="AC184">
        <v>123</v>
      </c>
      <c r="AD184">
        <v>24</v>
      </c>
      <c r="AE184" s="89">
        <f t="shared" si="17"/>
        <v>7.2966507177033499E-2</v>
      </c>
      <c r="AF184">
        <v>0</v>
      </c>
      <c r="AG184">
        <v>1</v>
      </c>
    </row>
    <row r="185" spans="1:33">
      <c r="A185">
        <v>44196</v>
      </c>
      <c r="B185" t="s">
        <v>68</v>
      </c>
      <c r="C185" s="29">
        <v>2013</v>
      </c>
      <c r="D185" s="50">
        <v>65</v>
      </c>
      <c r="E185" s="50">
        <v>16</v>
      </c>
      <c r="F185" s="50">
        <v>31</v>
      </c>
      <c r="G185" s="50">
        <v>18</v>
      </c>
      <c r="H185" s="50">
        <v>30</v>
      </c>
      <c r="I185" s="50">
        <v>19</v>
      </c>
      <c r="J185" s="97">
        <v>0.24600000000000002</v>
      </c>
      <c r="K185" s="97">
        <v>0.2</v>
      </c>
      <c r="L185" s="97">
        <v>0.56899999999999995</v>
      </c>
      <c r="M185" s="50">
        <v>15</v>
      </c>
      <c r="N185" s="50">
        <v>54</v>
      </c>
      <c r="O185" s="50">
        <v>63</v>
      </c>
      <c r="P185" s="50">
        <v>50</v>
      </c>
      <c r="Q185" s="50">
        <v>27</v>
      </c>
      <c r="R185" s="50">
        <v>2</v>
      </c>
      <c r="S185" s="50">
        <v>1</v>
      </c>
      <c r="T185" s="50">
        <v>12</v>
      </c>
      <c r="U185" s="89">
        <f t="shared" si="12"/>
        <v>6.6964285714285712E-2</v>
      </c>
      <c r="V185" s="89">
        <f t="shared" si="13"/>
        <v>0.24107142857142858</v>
      </c>
      <c r="W185" s="97">
        <f t="shared" si="14"/>
        <v>0.28125</v>
      </c>
      <c r="X185" s="97">
        <f t="shared" si="15"/>
        <v>0.22321428571428573</v>
      </c>
      <c r="Y185" s="97">
        <f t="shared" si="16"/>
        <v>0.13392857142857142</v>
      </c>
      <c r="Z185" s="50">
        <v>33</v>
      </c>
      <c r="AA185" s="50" t="s">
        <v>275</v>
      </c>
      <c r="AB185" s="50" t="s">
        <v>275</v>
      </c>
      <c r="AC185">
        <v>17</v>
      </c>
      <c r="AD185">
        <v>0</v>
      </c>
      <c r="AE185" s="89">
        <f t="shared" si="17"/>
        <v>5.3571428571428568E-2</v>
      </c>
      <c r="AF185">
        <v>0</v>
      </c>
      <c r="AG185">
        <v>0</v>
      </c>
    </row>
    <row r="186" spans="1:33">
      <c r="A186">
        <v>44197</v>
      </c>
      <c r="B186" t="s">
        <v>69</v>
      </c>
      <c r="C186" s="29">
        <v>2013</v>
      </c>
      <c r="D186" s="50">
        <v>53</v>
      </c>
      <c r="E186" s="50">
        <v>17</v>
      </c>
      <c r="F186" s="50">
        <v>20</v>
      </c>
      <c r="G186" s="50">
        <v>16</v>
      </c>
      <c r="H186" s="50">
        <v>24</v>
      </c>
      <c r="I186" s="50">
        <v>20</v>
      </c>
      <c r="J186" s="97">
        <v>0.113</v>
      </c>
      <c r="K186" s="97">
        <v>0.18899999999999997</v>
      </c>
      <c r="L186" s="97">
        <v>0.71700000000000008</v>
      </c>
      <c r="M186" s="50">
        <v>31</v>
      </c>
      <c r="N186" s="50">
        <v>72</v>
      </c>
      <c r="O186" s="50">
        <v>53</v>
      </c>
      <c r="P186" s="50">
        <v>36</v>
      </c>
      <c r="Q186" s="50">
        <v>22</v>
      </c>
      <c r="R186" s="50">
        <v>5</v>
      </c>
      <c r="S186" s="50" t="s">
        <v>284</v>
      </c>
      <c r="T186" s="50">
        <v>14</v>
      </c>
      <c r="U186" s="89">
        <f t="shared" si="12"/>
        <v>0.13304721030042918</v>
      </c>
      <c r="V186" s="89">
        <f t="shared" si="13"/>
        <v>0.30901287553648071</v>
      </c>
      <c r="W186" s="97">
        <f t="shared" si="14"/>
        <v>0.22746781115879827</v>
      </c>
      <c r="X186" s="97">
        <f t="shared" si="15"/>
        <v>0.15450643776824036</v>
      </c>
      <c r="Y186" s="97">
        <f t="shared" si="16"/>
        <v>0.11587982832618025</v>
      </c>
      <c r="Z186" s="50">
        <v>27</v>
      </c>
      <c r="AA186" s="50" t="s">
        <v>275</v>
      </c>
      <c r="AB186" s="50" t="s">
        <v>275</v>
      </c>
      <c r="AC186">
        <v>19</v>
      </c>
      <c r="AD186">
        <v>0</v>
      </c>
      <c r="AE186" s="89">
        <f t="shared" si="17"/>
        <v>6.0085836909871244E-2</v>
      </c>
      <c r="AF186">
        <v>0</v>
      </c>
      <c r="AG186">
        <v>0</v>
      </c>
    </row>
    <row r="187" spans="1:33">
      <c r="A187">
        <v>44198</v>
      </c>
      <c r="B187" t="s">
        <v>238</v>
      </c>
      <c r="C187" s="29">
        <v>2013</v>
      </c>
      <c r="D187" s="50">
        <v>296</v>
      </c>
      <c r="E187" s="50">
        <v>101</v>
      </c>
      <c r="F187" s="50">
        <v>94</v>
      </c>
      <c r="G187" s="50">
        <v>101</v>
      </c>
      <c r="H187" s="50">
        <v>93</v>
      </c>
      <c r="I187" s="50">
        <v>96</v>
      </c>
      <c r="J187" s="97">
        <v>0.10099999999999999</v>
      </c>
      <c r="K187" s="97">
        <v>0.20600000000000002</v>
      </c>
      <c r="L187" s="97">
        <v>0.78700000000000003</v>
      </c>
      <c r="M187" s="50">
        <v>84</v>
      </c>
      <c r="N187" s="50">
        <v>217</v>
      </c>
      <c r="O187" s="50">
        <v>226</v>
      </c>
      <c r="P187" s="50">
        <v>188</v>
      </c>
      <c r="Q187" s="50">
        <v>166</v>
      </c>
      <c r="R187" s="50">
        <v>53</v>
      </c>
      <c r="S187" s="50">
        <v>65</v>
      </c>
      <c r="T187" s="50">
        <v>181</v>
      </c>
      <c r="U187" s="89">
        <f t="shared" si="12"/>
        <v>7.1186440677966104E-2</v>
      </c>
      <c r="V187" s="89">
        <f t="shared" si="13"/>
        <v>0.18389830508474575</v>
      </c>
      <c r="W187" s="97">
        <f t="shared" si="14"/>
        <v>0.19152542372881357</v>
      </c>
      <c r="X187" s="97">
        <f t="shared" si="15"/>
        <v>0.15932203389830507</v>
      </c>
      <c r="Y187" s="97">
        <f t="shared" si="16"/>
        <v>0.24067796610169492</v>
      </c>
      <c r="Z187" s="50">
        <v>161</v>
      </c>
      <c r="AA187" s="50">
        <v>7</v>
      </c>
      <c r="AB187" s="50" t="s">
        <v>275</v>
      </c>
      <c r="AC187">
        <v>112</v>
      </c>
      <c r="AD187">
        <v>30</v>
      </c>
      <c r="AE187" s="89">
        <f t="shared" si="17"/>
        <v>0.15338983050847457</v>
      </c>
      <c r="AF187">
        <v>1</v>
      </c>
      <c r="AG187">
        <v>1</v>
      </c>
    </row>
    <row r="188" spans="1:33">
      <c r="A188">
        <v>44199</v>
      </c>
      <c r="B188" t="s">
        <v>70</v>
      </c>
      <c r="C188" s="29">
        <v>2013</v>
      </c>
      <c r="D188" s="50">
        <v>75</v>
      </c>
      <c r="E188" s="50">
        <v>24</v>
      </c>
      <c r="F188" s="50">
        <v>23</v>
      </c>
      <c r="G188" s="50">
        <v>28</v>
      </c>
      <c r="H188" s="50">
        <v>24</v>
      </c>
      <c r="I188" s="50">
        <v>24</v>
      </c>
      <c r="J188" s="97">
        <v>0.14699999999999999</v>
      </c>
      <c r="K188" s="97">
        <v>0.22699999999999998</v>
      </c>
      <c r="L188" s="97">
        <v>0.747</v>
      </c>
      <c r="M188" s="50">
        <v>14</v>
      </c>
      <c r="N188" s="50">
        <v>68</v>
      </c>
      <c r="O188" s="50">
        <v>59</v>
      </c>
      <c r="P188" s="50">
        <v>63</v>
      </c>
      <c r="Q188" s="50">
        <v>29</v>
      </c>
      <c r="R188" s="50">
        <v>2</v>
      </c>
      <c r="S188" s="50">
        <v>3</v>
      </c>
      <c r="T188" s="50">
        <v>28</v>
      </c>
      <c r="U188" s="89">
        <f t="shared" si="12"/>
        <v>5.2631578947368418E-2</v>
      </c>
      <c r="V188" s="89">
        <f t="shared" si="13"/>
        <v>0.25563909774436089</v>
      </c>
      <c r="W188" s="97">
        <f t="shared" si="14"/>
        <v>0.22180451127819548</v>
      </c>
      <c r="X188" s="97">
        <f t="shared" si="15"/>
        <v>0.23684210526315788</v>
      </c>
      <c r="Y188" s="97">
        <f t="shared" si="16"/>
        <v>0.12781954887218044</v>
      </c>
      <c r="Z188" s="50">
        <v>42</v>
      </c>
      <c r="AA188" s="50" t="s">
        <v>275</v>
      </c>
      <c r="AB188" s="50" t="s">
        <v>275</v>
      </c>
      <c r="AC188">
        <v>20</v>
      </c>
      <c r="AD188">
        <v>0</v>
      </c>
      <c r="AE188" s="89">
        <f t="shared" si="17"/>
        <v>0.10526315789473684</v>
      </c>
      <c r="AF188">
        <v>0</v>
      </c>
      <c r="AG188">
        <v>0</v>
      </c>
    </row>
    <row r="189" spans="1:33">
      <c r="A189">
        <v>44200</v>
      </c>
      <c r="B189" t="s">
        <v>71</v>
      </c>
      <c r="C189" s="29">
        <v>2013</v>
      </c>
      <c r="D189" s="50">
        <v>12</v>
      </c>
      <c r="E189" s="50" t="s">
        <v>275</v>
      </c>
      <c r="F189" s="50" t="s">
        <v>275</v>
      </c>
      <c r="G189" s="50">
        <v>5</v>
      </c>
      <c r="H189" s="50">
        <v>6</v>
      </c>
      <c r="I189" s="50" t="s">
        <v>275</v>
      </c>
      <c r="J189" s="97">
        <v>8.3000000000000004E-2</v>
      </c>
      <c r="K189" s="97">
        <v>0.16699999999999998</v>
      </c>
      <c r="L189" s="97">
        <v>0.83299999999999996</v>
      </c>
      <c r="M189" s="50">
        <v>6</v>
      </c>
      <c r="N189" s="50">
        <v>18</v>
      </c>
      <c r="O189" s="50">
        <v>13</v>
      </c>
      <c r="P189" s="50">
        <v>9</v>
      </c>
      <c r="Q189" s="50">
        <v>3</v>
      </c>
      <c r="R189" s="50">
        <v>1</v>
      </c>
      <c r="S189" s="50" t="s">
        <v>284</v>
      </c>
      <c r="T189" s="50">
        <v>2</v>
      </c>
      <c r="U189" s="89">
        <f t="shared" si="12"/>
        <v>0.11538461538461539</v>
      </c>
      <c r="V189" s="89">
        <f t="shared" si="13"/>
        <v>0.34615384615384615</v>
      </c>
      <c r="W189" s="97">
        <f t="shared" si="14"/>
        <v>0.25</v>
      </c>
      <c r="X189" s="97">
        <f t="shared" si="15"/>
        <v>0.17307692307692307</v>
      </c>
      <c r="Y189" s="97">
        <f t="shared" si="16"/>
        <v>7.6923076923076927E-2</v>
      </c>
      <c r="Z189" s="50">
        <v>6</v>
      </c>
      <c r="AA189" s="50" t="s">
        <v>275</v>
      </c>
      <c r="AB189" s="50" t="s">
        <v>275</v>
      </c>
      <c r="AC189">
        <v>3</v>
      </c>
      <c r="AD189">
        <v>0</v>
      </c>
      <c r="AE189" s="89">
        <f t="shared" si="17"/>
        <v>3.8461538461538464E-2</v>
      </c>
      <c r="AF189">
        <v>0</v>
      </c>
      <c r="AG189">
        <v>0</v>
      </c>
    </row>
    <row r="190" spans="1:33">
      <c r="A190">
        <v>44201</v>
      </c>
      <c r="B190" t="s">
        <v>239</v>
      </c>
      <c r="C190" s="29">
        <v>2013</v>
      </c>
      <c r="D190" s="50">
        <v>196</v>
      </c>
      <c r="E190" s="50">
        <v>69</v>
      </c>
      <c r="F190" s="50">
        <v>61</v>
      </c>
      <c r="G190" s="50">
        <v>66</v>
      </c>
      <c r="H190" s="50">
        <v>82</v>
      </c>
      <c r="I190" s="50">
        <v>63</v>
      </c>
      <c r="J190" s="97">
        <v>0.11199999999999999</v>
      </c>
      <c r="K190" s="97">
        <v>0.18899999999999997</v>
      </c>
      <c r="L190" s="97">
        <v>0.80599999999999994</v>
      </c>
      <c r="M190" s="50">
        <v>66</v>
      </c>
      <c r="N190" s="50">
        <v>142</v>
      </c>
      <c r="O190" s="50">
        <v>101</v>
      </c>
      <c r="P190" s="50">
        <v>100</v>
      </c>
      <c r="Q190" s="50">
        <v>107</v>
      </c>
      <c r="R190" s="50">
        <v>80</v>
      </c>
      <c r="S190" s="50">
        <v>109</v>
      </c>
      <c r="T190" s="50">
        <v>187</v>
      </c>
      <c r="U190" s="89">
        <f t="shared" si="12"/>
        <v>7.3991031390134535E-2</v>
      </c>
      <c r="V190" s="89">
        <f t="shared" si="13"/>
        <v>0.15919282511210761</v>
      </c>
      <c r="W190" s="97">
        <f t="shared" si="14"/>
        <v>0.1132286995515695</v>
      </c>
      <c r="X190" s="97">
        <f t="shared" si="15"/>
        <v>0.11210762331838565</v>
      </c>
      <c r="Y190" s="97">
        <f t="shared" si="16"/>
        <v>0.33183856502242154</v>
      </c>
      <c r="Z190" s="50">
        <v>100</v>
      </c>
      <c r="AA190" s="50" t="s">
        <v>275</v>
      </c>
      <c r="AB190" s="50">
        <v>20</v>
      </c>
      <c r="AC190">
        <v>53</v>
      </c>
      <c r="AD190">
        <v>30</v>
      </c>
      <c r="AE190" s="89">
        <f t="shared" si="17"/>
        <v>0.20964125560538116</v>
      </c>
      <c r="AF190">
        <v>0</v>
      </c>
      <c r="AG190">
        <v>2</v>
      </c>
    </row>
    <row r="191" spans="1:33">
      <c r="A191">
        <v>44202</v>
      </c>
      <c r="B191" t="s">
        <v>72</v>
      </c>
      <c r="C191" s="29">
        <v>2013</v>
      </c>
      <c r="D191" s="50">
        <v>80</v>
      </c>
      <c r="E191" s="50">
        <v>25</v>
      </c>
      <c r="F191" s="50">
        <v>24</v>
      </c>
      <c r="G191" s="50">
        <v>31</v>
      </c>
      <c r="H191" s="50">
        <v>25</v>
      </c>
      <c r="I191" s="50">
        <v>24</v>
      </c>
      <c r="J191" s="97">
        <v>0.1</v>
      </c>
      <c r="K191" s="97">
        <v>0.27500000000000002</v>
      </c>
      <c r="L191" s="97">
        <v>0.86299999999999999</v>
      </c>
      <c r="M191" s="50">
        <v>31</v>
      </c>
      <c r="N191" s="50">
        <v>88</v>
      </c>
      <c r="O191" s="50">
        <v>59</v>
      </c>
      <c r="P191" s="50">
        <v>76</v>
      </c>
      <c r="Q191" s="50">
        <v>29</v>
      </c>
      <c r="R191" s="50">
        <v>14</v>
      </c>
      <c r="S191" s="50">
        <v>4</v>
      </c>
      <c r="T191" s="50">
        <v>15</v>
      </c>
      <c r="U191" s="89">
        <f t="shared" si="12"/>
        <v>9.8101265822784806E-2</v>
      </c>
      <c r="V191" s="89">
        <f t="shared" si="13"/>
        <v>0.27848101265822783</v>
      </c>
      <c r="W191" s="97">
        <f t="shared" si="14"/>
        <v>0.18670886075949367</v>
      </c>
      <c r="X191" s="97">
        <f t="shared" si="15"/>
        <v>0.24050632911392406</v>
      </c>
      <c r="Y191" s="97">
        <f t="shared" si="16"/>
        <v>0.14873417721518986</v>
      </c>
      <c r="Z191" s="50">
        <v>48</v>
      </c>
      <c r="AA191" s="50" t="s">
        <v>275</v>
      </c>
      <c r="AB191" s="50" t="s">
        <v>275</v>
      </c>
      <c r="AC191">
        <v>26</v>
      </c>
      <c r="AD191">
        <v>0</v>
      </c>
      <c r="AE191" s="89">
        <f t="shared" si="17"/>
        <v>4.746835443037975E-2</v>
      </c>
      <c r="AF191">
        <v>0</v>
      </c>
      <c r="AG191">
        <v>0</v>
      </c>
    </row>
    <row r="192" spans="1:33">
      <c r="A192">
        <v>44203</v>
      </c>
      <c r="B192" t="s">
        <v>116</v>
      </c>
      <c r="C192" s="29">
        <v>2013</v>
      </c>
      <c r="D192" s="50">
        <v>91</v>
      </c>
      <c r="E192" s="50">
        <v>20</v>
      </c>
      <c r="F192" s="50">
        <v>30</v>
      </c>
      <c r="G192" s="50">
        <v>41</v>
      </c>
      <c r="H192" s="50">
        <v>27</v>
      </c>
      <c r="I192" s="50">
        <v>26</v>
      </c>
      <c r="J192" s="97">
        <v>0.13200000000000001</v>
      </c>
      <c r="K192" s="97">
        <v>0.14300000000000002</v>
      </c>
      <c r="L192" s="97">
        <v>0.81299999999999994</v>
      </c>
      <c r="M192" s="50">
        <v>19</v>
      </c>
      <c r="N192" s="50">
        <v>26</v>
      </c>
      <c r="O192" s="50">
        <v>62</v>
      </c>
      <c r="P192" s="50">
        <v>67</v>
      </c>
      <c r="Q192" s="50">
        <v>54</v>
      </c>
      <c r="R192" s="50">
        <v>18</v>
      </c>
      <c r="S192" s="50">
        <v>11</v>
      </c>
      <c r="T192" s="50">
        <v>38</v>
      </c>
      <c r="U192" s="89">
        <f t="shared" si="12"/>
        <v>6.4406779661016947E-2</v>
      </c>
      <c r="V192" s="89">
        <f t="shared" si="13"/>
        <v>8.8135593220338981E-2</v>
      </c>
      <c r="W192" s="97">
        <f t="shared" si="14"/>
        <v>0.21016949152542372</v>
      </c>
      <c r="X192" s="97">
        <f t="shared" si="15"/>
        <v>0.22711864406779661</v>
      </c>
      <c r="Y192" s="97">
        <f t="shared" si="16"/>
        <v>0.28135593220338984</v>
      </c>
      <c r="Z192" s="50">
        <v>54</v>
      </c>
      <c r="AA192" s="50" t="s">
        <v>275</v>
      </c>
      <c r="AB192" s="50" t="s">
        <v>275</v>
      </c>
      <c r="AC192">
        <v>41</v>
      </c>
      <c r="AD192">
        <v>0</v>
      </c>
      <c r="AE192" s="89">
        <f t="shared" si="17"/>
        <v>0.12881355932203389</v>
      </c>
      <c r="AF192">
        <v>0</v>
      </c>
      <c r="AG192">
        <v>0</v>
      </c>
    </row>
    <row r="193" spans="1:33">
      <c r="A193">
        <v>44204</v>
      </c>
      <c r="B193" t="s">
        <v>240</v>
      </c>
      <c r="C193" s="29">
        <v>2013</v>
      </c>
      <c r="D193" s="50">
        <v>319</v>
      </c>
      <c r="E193" s="50">
        <v>104</v>
      </c>
      <c r="F193" s="50">
        <v>110</v>
      </c>
      <c r="G193" s="50">
        <v>105</v>
      </c>
      <c r="H193" s="50">
        <v>108</v>
      </c>
      <c r="I193" s="50">
        <v>104</v>
      </c>
      <c r="J193" s="97">
        <v>0.14400000000000002</v>
      </c>
      <c r="K193" s="97">
        <v>0.185</v>
      </c>
      <c r="L193" s="97">
        <v>0.755</v>
      </c>
      <c r="M193" s="50">
        <v>133</v>
      </c>
      <c r="N193" s="50">
        <v>298</v>
      </c>
      <c r="O193" s="50">
        <v>231</v>
      </c>
      <c r="P193" s="50">
        <v>200</v>
      </c>
      <c r="Q193" s="50">
        <v>172</v>
      </c>
      <c r="R193" s="50">
        <v>109</v>
      </c>
      <c r="S193" s="50">
        <v>98</v>
      </c>
      <c r="T193" s="50">
        <v>194</v>
      </c>
      <c r="U193" s="89">
        <f t="shared" si="12"/>
        <v>9.2682926829268292E-2</v>
      </c>
      <c r="V193" s="89">
        <f t="shared" si="13"/>
        <v>0.20766550522648083</v>
      </c>
      <c r="W193" s="97">
        <f t="shared" si="14"/>
        <v>0.16097560975609757</v>
      </c>
      <c r="X193" s="97">
        <f t="shared" si="15"/>
        <v>0.13937282229965156</v>
      </c>
      <c r="Y193" s="97">
        <f t="shared" si="16"/>
        <v>0.26411149825783969</v>
      </c>
      <c r="Z193" s="50">
        <v>157</v>
      </c>
      <c r="AA193" s="50" t="s">
        <v>275</v>
      </c>
      <c r="AB193" s="50" t="s">
        <v>275</v>
      </c>
      <c r="AC193">
        <v>89</v>
      </c>
      <c r="AD193">
        <v>50</v>
      </c>
      <c r="AE193" s="89">
        <f t="shared" si="17"/>
        <v>0.13519163763066203</v>
      </c>
      <c r="AF193">
        <v>0</v>
      </c>
      <c r="AG193">
        <v>1</v>
      </c>
    </row>
    <row r="194" spans="1:33">
      <c r="A194">
        <v>44205</v>
      </c>
      <c r="B194" t="s">
        <v>118</v>
      </c>
      <c r="C194" s="29">
        <v>2013</v>
      </c>
      <c r="D194" s="50">
        <v>97</v>
      </c>
      <c r="E194" s="50">
        <v>27</v>
      </c>
      <c r="F194" s="50">
        <v>36</v>
      </c>
      <c r="G194" s="50">
        <v>34</v>
      </c>
      <c r="H194" s="50">
        <v>35</v>
      </c>
      <c r="I194" s="50">
        <v>38</v>
      </c>
      <c r="J194" s="97">
        <v>0.14400000000000002</v>
      </c>
      <c r="K194" s="97">
        <v>0.23699999999999999</v>
      </c>
      <c r="L194" s="97">
        <v>0.753</v>
      </c>
      <c r="M194" s="50">
        <v>32</v>
      </c>
      <c r="N194" s="50">
        <v>123</v>
      </c>
      <c r="O194" s="50">
        <v>77</v>
      </c>
      <c r="P194" s="50">
        <v>97</v>
      </c>
      <c r="Q194" s="50">
        <v>43</v>
      </c>
      <c r="R194" s="50">
        <v>23</v>
      </c>
      <c r="S194" s="50">
        <v>8</v>
      </c>
      <c r="T194" s="50">
        <v>26</v>
      </c>
      <c r="U194" s="89">
        <f t="shared" si="12"/>
        <v>7.4592074592074592E-2</v>
      </c>
      <c r="V194" s="89">
        <f t="shared" si="13"/>
        <v>0.28671328671328672</v>
      </c>
      <c r="W194" s="97">
        <f t="shared" si="14"/>
        <v>0.17948717948717949</v>
      </c>
      <c r="X194" s="97">
        <f t="shared" si="15"/>
        <v>0.22610722610722611</v>
      </c>
      <c r="Y194" s="97">
        <f t="shared" si="16"/>
        <v>0.17249417249417248</v>
      </c>
      <c r="Z194" s="50">
        <v>67</v>
      </c>
      <c r="AA194" s="50" t="s">
        <v>275</v>
      </c>
      <c r="AB194" s="50" t="s">
        <v>275</v>
      </c>
      <c r="AC194">
        <v>37</v>
      </c>
      <c r="AD194">
        <v>12</v>
      </c>
      <c r="AE194" s="89">
        <f t="shared" si="17"/>
        <v>6.0606060606060608E-2</v>
      </c>
      <c r="AF194">
        <v>0</v>
      </c>
      <c r="AG194">
        <v>1</v>
      </c>
    </row>
    <row r="195" spans="1:33">
      <c r="A195">
        <v>44206</v>
      </c>
      <c r="B195" t="s">
        <v>164</v>
      </c>
      <c r="C195" s="29">
        <v>2013</v>
      </c>
      <c r="D195" s="50">
        <v>85</v>
      </c>
      <c r="E195" s="50">
        <v>32</v>
      </c>
      <c r="F195" s="50">
        <v>17</v>
      </c>
      <c r="G195" s="50">
        <v>36</v>
      </c>
      <c r="H195" s="50">
        <v>24</v>
      </c>
      <c r="I195" s="50">
        <v>27</v>
      </c>
      <c r="J195" s="97">
        <v>0.17600000000000002</v>
      </c>
      <c r="K195" s="97">
        <v>0.153</v>
      </c>
      <c r="L195" s="97">
        <v>0.67099999999999993</v>
      </c>
      <c r="M195" s="50">
        <v>28</v>
      </c>
      <c r="N195" s="50">
        <v>83</v>
      </c>
      <c r="O195" s="50">
        <v>76</v>
      </c>
      <c r="P195" s="50">
        <v>60</v>
      </c>
      <c r="Q195" s="50">
        <v>30</v>
      </c>
      <c r="R195" s="50">
        <v>5</v>
      </c>
      <c r="S195" s="50">
        <v>6</v>
      </c>
      <c r="T195" s="50">
        <v>16</v>
      </c>
      <c r="U195" s="89">
        <f t="shared" ref="U195:U213" si="18">M195/SUM($M195:$T195)</f>
        <v>9.2105263157894732E-2</v>
      </c>
      <c r="V195" s="89">
        <f t="shared" ref="V195:V213" si="19">N195/SUM(M195:T195)</f>
        <v>0.27302631578947367</v>
      </c>
      <c r="W195" s="97">
        <f t="shared" ref="W195:W213" si="20">O195/SUM(M195:T195)</f>
        <v>0.25</v>
      </c>
      <c r="X195" s="97">
        <f t="shared" ref="X195:X213" si="21">P195/SUM(M195:T195)</f>
        <v>0.19736842105263158</v>
      </c>
      <c r="Y195" s="97">
        <f t="shared" ref="Y195:Y213" si="22">SUM(Q195:S195)/SUM(M195:T195)</f>
        <v>0.13486842105263158</v>
      </c>
      <c r="Z195" s="50">
        <v>47</v>
      </c>
      <c r="AA195" s="50" t="s">
        <v>275</v>
      </c>
      <c r="AB195" s="50" t="s">
        <v>275</v>
      </c>
      <c r="AC195">
        <v>30</v>
      </c>
      <c r="AD195">
        <v>0</v>
      </c>
      <c r="AE195" s="89">
        <f t="shared" ref="AE195:AE213" si="23">T195/SUM(M195:T195)</f>
        <v>5.2631578947368418E-2</v>
      </c>
      <c r="AF195">
        <v>0</v>
      </c>
      <c r="AG195">
        <v>0</v>
      </c>
    </row>
    <row r="196" spans="1:33">
      <c r="A196">
        <v>44207</v>
      </c>
      <c r="B196" t="s">
        <v>73</v>
      </c>
      <c r="C196" s="29">
        <v>2013</v>
      </c>
      <c r="D196" s="50">
        <v>47</v>
      </c>
      <c r="E196" s="50">
        <v>13</v>
      </c>
      <c r="F196" s="50">
        <v>18</v>
      </c>
      <c r="G196" s="50">
        <v>16</v>
      </c>
      <c r="H196" s="50">
        <v>18</v>
      </c>
      <c r="I196" s="50">
        <v>23</v>
      </c>
      <c r="J196" s="97">
        <v>0.14899999999999999</v>
      </c>
      <c r="K196" s="97">
        <v>0.106</v>
      </c>
      <c r="L196" s="97">
        <v>0.61699999999999999</v>
      </c>
      <c r="M196" s="50">
        <v>10</v>
      </c>
      <c r="N196" s="50">
        <v>64</v>
      </c>
      <c r="O196" s="50">
        <v>40</v>
      </c>
      <c r="P196" s="50">
        <v>43</v>
      </c>
      <c r="Q196" s="50">
        <v>22</v>
      </c>
      <c r="R196" s="50">
        <v>2</v>
      </c>
      <c r="S196" s="50">
        <v>4</v>
      </c>
      <c r="T196" s="50">
        <v>11</v>
      </c>
      <c r="U196" s="89">
        <f t="shared" si="18"/>
        <v>5.1020408163265307E-2</v>
      </c>
      <c r="V196" s="89">
        <f t="shared" si="19"/>
        <v>0.32653061224489793</v>
      </c>
      <c r="W196" s="97">
        <f t="shared" si="20"/>
        <v>0.20408163265306123</v>
      </c>
      <c r="X196" s="97">
        <f t="shared" si="21"/>
        <v>0.21938775510204081</v>
      </c>
      <c r="Y196" s="97">
        <f t="shared" si="22"/>
        <v>0.14285714285714285</v>
      </c>
      <c r="Z196" s="50">
        <v>23</v>
      </c>
      <c r="AA196" s="50" t="s">
        <v>275</v>
      </c>
      <c r="AB196" s="50" t="s">
        <v>275</v>
      </c>
      <c r="AC196">
        <v>15</v>
      </c>
      <c r="AD196">
        <v>0</v>
      </c>
      <c r="AE196" s="89">
        <f t="shared" si="23"/>
        <v>5.6122448979591837E-2</v>
      </c>
      <c r="AF196">
        <v>0</v>
      </c>
      <c r="AG196">
        <v>0</v>
      </c>
    </row>
    <row r="197" spans="1:33">
      <c r="A197">
        <v>44208</v>
      </c>
      <c r="B197" t="s">
        <v>165</v>
      </c>
      <c r="C197" s="29">
        <v>2013</v>
      </c>
      <c r="D197" s="50">
        <v>58</v>
      </c>
      <c r="E197" s="50">
        <v>10</v>
      </c>
      <c r="F197" s="50">
        <v>24</v>
      </c>
      <c r="G197" s="50">
        <v>24</v>
      </c>
      <c r="H197" s="50">
        <v>12</v>
      </c>
      <c r="I197" s="50">
        <v>18</v>
      </c>
      <c r="J197" s="97">
        <v>0.155</v>
      </c>
      <c r="K197" s="97">
        <v>0.155</v>
      </c>
      <c r="L197" s="97">
        <v>0.621</v>
      </c>
      <c r="M197" s="50">
        <v>16</v>
      </c>
      <c r="N197" s="50">
        <v>44</v>
      </c>
      <c r="O197" s="50">
        <v>30</v>
      </c>
      <c r="P197" s="50">
        <v>34</v>
      </c>
      <c r="Q197" s="50">
        <v>13</v>
      </c>
      <c r="R197" s="50">
        <v>4</v>
      </c>
      <c r="S197" s="50">
        <v>4</v>
      </c>
      <c r="T197" s="50">
        <v>6</v>
      </c>
      <c r="U197" s="89">
        <f t="shared" si="18"/>
        <v>0.10596026490066225</v>
      </c>
      <c r="V197" s="89">
        <f t="shared" si="19"/>
        <v>0.29139072847682118</v>
      </c>
      <c r="W197" s="97">
        <f t="shared" si="20"/>
        <v>0.19867549668874171</v>
      </c>
      <c r="X197" s="97">
        <f t="shared" si="21"/>
        <v>0.2251655629139073</v>
      </c>
      <c r="Y197" s="97">
        <f t="shared" si="22"/>
        <v>0.13907284768211919</v>
      </c>
      <c r="Z197" s="50">
        <v>26</v>
      </c>
      <c r="AA197" s="50" t="s">
        <v>275</v>
      </c>
      <c r="AB197" s="50" t="s">
        <v>275</v>
      </c>
      <c r="AC197">
        <v>12</v>
      </c>
      <c r="AD197">
        <v>0</v>
      </c>
      <c r="AE197" s="89">
        <f t="shared" si="23"/>
        <v>3.9735099337748346E-2</v>
      </c>
      <c r="AF197">
        <v>0</v>
      </c>
      <c r="AG197">
        <v>0</v>
      </c>
    </row>
    <row r="198" spans="1:33">
      <c r="A198">
        <v>44209</v>
      </c>
      <c r="B198" t="s">
        <v>241</v>
      </c>
      <c r="C198" s="29">
        <v>2013</v>
      </c>
      <c r="D198" s="50">
        <v>285</v>
      </c>
      <c r="E198" s="50">
        <v>87</v>
      </c>
      <c r="F198" s="50">
        <v>83</v>
      </c>
      <c r="G198" s="50">
        <v>115</v>
      </c>
      <c r="H198" s="50">
        <v>99</v>
      </c>
      <c r="I198" s="50">
        <v>106</v>
      </c>
      <c r="J198" s="97">
        <v>8.1000000000000003E-2</v>
      </c>
      <c r="K198" s="97">
        <v>0.22800000000000001</v>
      </c>
      <c r="L198" s="97">
        <v>0.82499999999999996</v>
      </c>
      <c r="M198" s="50">
        <v>77</v>
      </c>
      <c r="N198" s="50">
        <v>148</v>
      </c>
      <c r="O198" s="50">
        <v>133</v>
      </c>
      <c r="P198" s="50">
        <v>149</v>
      </c>
      <c r="Q198" s="50">
        <v>188</v>
      </c>
      <c r="R198" s="50">
        <v>123</v>
      </c>
      <c r="S198" s="50">
        <v>94</v>
      </c>
      <c r="T198" s="50">
        <v>287</v>
      </c>
      <c r="U198" s="89">
        <f t="shared" si="18"/>
        <v>6.4220183486238536E-2</v>
      </c>
      <c r="V198" s="89">
        <f t="shared" si="19"/>
        <v>0.12343619683069225</v>
      </c>
      <c r="W198" s="97">
        <f t="shared" si="20"/>
        <v>0.11092577147623019</v>
      </c>
      <c r="X198" s="97">
        <f t="shared" si="21"/>
        <v>0.12427022518765637</v>
      </c>
      <c r="Y198" s="97">
        <f t="shared" si="22"/>
        <v>0.33778148457047541</v>
      </c>
      <c r="Z198" s="50">
        <v>174</v>
      </c>
      <c r="AA198" s="50" t="s">
        <v>275</v>
      </c>
      <c r="AB198" s="50" t="s">
        <v>275</v>
      </c>
      <c r="AC198">
        <v>92</v>
      </c>
      <c r="AD198">
        <v>42</v>
      </c>
      <c r="AE198" s="89">
        <f t="shared" si="23"/>
        <v>0.23936613844870724</v>
      </c>
      <c r="AF198">
        <v>0</v>
      </c>
      <c r="AG198">
        <v>3</v>
      </c>
    </row>
    <row r="199" spans="1:33">
      <c r="A199">
        <v>44210</v>
      </c>
      <c r="B199" t="s">
        <v>242</v>
      </c>
      <c r="C199" s="29">
        <v>2013</v>
      </c>
      <c r="D199" s="50">
        <v>306</v>
      </c>
      <c r="E199" s="50">
        <v>106</v>
      </c>
      <c r="F199" s="50">
        <v>96</v>
      </c>
      <c r="G199" s="50">
        <v>104</v>
      </c>
      <c r="H199" s="50">
        <v>81</v>
      </c>
      <c r="I199" s="50">
        <v>92</v>
      </c>
      <c r="J199" s="97">
        <v>0.111</v>
      </c>
      <c r="K199" s="97">
        <v>0.13100000000000001</v>
      </c>
      <c r="L199" s="97">
        <v>0.627</v>
      </c>
      <c r="M199" s="50">
        <v>191</v>
      </c>
      <c r="N199" s="50">
        <v>480</v>
      </c>
      <c r="O199" s="50">
        <v>294</v>
      </c>
      <c r="P199" s="50">
        <v>202</v>
      </c>
      <c r="Q199" s="50">
        <v>115</v>
      </c>
      <c r="R199" s="50">
        <v>32</v>
      </c>
      <c r="S199" s="50">
        <v>11</v>
      </c>
      <c r="T199" s="50">
        <v>82</v>
      </c>
      <c r="U199" s="89">
        <f t="shared" si="18"/>
        <v>0.13574982231698648</v>
      </c>
      <c r="V199" s="89">
        <f t="shared" si="19"/>
        <v>0.34115138592750532</v>
      </c>
      <c r="W199" s="97">
        <f t="shared" si="20"/>
        <v>0.20895522388059701</v>
      </c>
      <c r="X199" s="97">
        <f t="shared" si="21"/>
        <v>0.14356787491115849</v>
      </c>
      <c r="Y199" s="97">
        <f t="shared" si="22"/>
        <v>0.1122956645344705</v>
      </c>
      <c r="Z199" s="50">
        <v>94</v>
      </c>
      <c r="AA199" s="50" t="s">
        <v>275</v>
      </c>
      <c r="AB199" s="50" t="s">
        <v>275</v>
      </c>
      <c r="AC199">
        <v>65</v>
      </c>
      <c r="AD199">
        <v>73</v>
      </c>
      <c r="AE199" s="89">
        <f t="shared" si="23"/>
        <v>5.8280028429282163E-2</v>
      </c>
      <c r="AF199">
        <v>0</v>
      </c>
      <c r="AG199">
        <v>2</v>
      </c>
    </row>
    <row r="200" spans="1:33">
      <c r="A200">
        <v>44211</v>
      </c>
      <c r="B200" t="s">
        <v>105</v>
      </c>
      <c r="C200" s="29">
        <v>2013</v>
      </c>
      <c r="D200" s="50">
        <v>88</v>
      </c>
      <c r="E200" s="50">
        <v>29</v>
      </c>
      <c r="F200" s="50">
        <v>27</v>
      </c>
      <c r="G200" s="50">
        <v>32</v>
      </c>
      <c r="H200" s="50">
        <v>39</v>
      </c>
      <c r="I200" s="50">
        <v>32</v>
      </c>
      <c r="J200" s="97">
        <v>9.0999999999999998E-2</v>
      </c>
      <c r="K200" s="97">
        <v>0.21600000000000003</v>
      </c>
      <c r="L200" s="97">
        <v>0.84099999999999997</v>
      </c>
      <c r="M200" s="50">
        <v>83</v>
      </c>
      <c r="N200" s="50">
        <v>175</v>
      </c>
      <c r="O200" s="50">
        <v>92</v>
      </c>
      <c r="P200" s="50">
        <v>66</v>
      </c>
      <c r="Q200" s="50">
        <v>36</v>
      </c>
      <c r="R200" s="50">
        <v>10</v>
      </c>
      <c r="S200" s="50">
        <v>13</v>
      </c>
      <c r="T200" s="50">
        <v>55</v>
      </c>
      <c r="U200" s="89">
        <f t="shared" si="18"/>
        <v>0.15660377358490565</v>
      </c>
      <c r="V200" s="89">
        <f t="shared" si="19"/>
        <v>0.330188679245283</v>
      </c>
      <c r="W200" s="97">
        <f t="shared" si="20"/>
        <v>0.17358490566037735</v>
      </c>
      <c r="X200" s="97">
        <f t="shared" si="21"/>
        <v>0.12452830188679245</v>
      </c>
      <c r="Y200" s="97">
        <f t="shared" si="22"/>
        <v>0.11132075471698114</v>
      </c>
      <c r="Z200" s="50">
        <v>43</v>
      </c>
      <c r="AA200" s="50" t="s">
        <v>275</v>
      </c>
      <c r="AB200" s="50" t="s">
        <v>275</v>
      </c>
      <c r="AC200">
        <v>28</v>
      </c>
      <c r="AD200">
        <v>20</v>
      </c>
      <c r="AE200" s="89">
        <f t="shared" si="23"/>
        <v>0.10377358490566038</v>
      </c>
      <c r="AF200">
        <v>0</v>
      </c>
      <c r="AG200">
        <v>1</v>
      </c>
    </row>
    <row r="201" spans="1:33">
      <c r="A201">
        <v>44212</v>
      </c>
      <c r="B201" t="s">
        <v>166</v>
      </c>
      <c r="C201" s="29">
        <v>2013</v>
      </c>
      <c r="D201" s="50">
        <v>308</v>
      </c>
      <c r="E201" s="50">
        <v>103</v>
      </c>
      <c r="F201" s="50">
        <v>106</v>
      </c>
      <c r="G201" s="50">
        <v>99</v>
      </c>
      <c r="H201" s="50">
        <v>123</v>
      </c>
      <c r="I201" s="50">
        <v>109</v>
      </c>
      <c r="J201" s="97">
        <v>0.10400000000000001</v>
      </c>
      <c r="K201" s="97">
        <v>0.20499999999999999</v>
      </c>
      <c r="L201" s="97">
        <v>0.81200000000000006</v>
      </c>
      <c r="M201" s="50">
        <v>102</v>
      </c>
      <c r="N201" s="50">
        <v>268</v>
      </c>
      <c r="O201" s="50">
        <v>258</v>
      </c>
      <c r="P201" s="50">
        <v>270</v>
      </c>
      <c r="Q201" s="50">
        <v>171</v>
      </c>
      <c r="R201" s="50">
        <v>81</v>
      </c>
      <c r="S201" s="50">
        <v>53</v>
      </c>
      <c r="T201" s="50">
        <v>143</v>
      </c>
      <c r="U201" s="89">
        <f t="shared" si="18"/>
        <v>7.5780089153046057E-2</v>
      </c>
      <c r="V201" s="89">
        <f t="shared" si="19"/>
        <v>0.19910846953937592</v>
      </c>
      <c r="W201" s="97">
        <f t="shared" si="20"/>
        <v>0.19167904903417535</v>
      </c>
      <c r="X201" s="97">
        <f t="shared" si="21"/>
        <v>0.20059435364041606</v>
      </c>
      <c r="Y201" s="97">
        <f t="shared" si="22"/>
        <v>0.22659732540861813</v>
      </c>
      <c r="Z201" s="50">
        <v>208</v>
      </c>
      <c r="AA201" s="50" t="s">
        <v>275</v>
      </c>
      <c r="AB201" s="50" t="s">
        <v>275</v>
      </c>
      <c r="AC201">
        <v>122</v>
      </c>
      <c r="AD201">
        <v>40</v>
      </c>
      <c r="AE201" s="89">
        <f t="shared" si="23"/>
        <v>0.1062407132243685</v>
      </c>
      <c r="AF201">
        <v>1</v>
      </c>
      <c r="AG201">
        <v>2</v>
      </c>
    </row>
    <row r="202" spans="1:33">
      <c r="A202">
        <v>44213</v>
      </c>
      <c r="B202" t="s">
        <v>78</v>
      </c>
      <c r="C202" s="29">
        <v>2013</v>
      </c>
      <c r="D202" s="50">
        <v>328</v>
      </c>
      <c r="E202" s="50">
        <v>105</v>
      </c>
      <c r="F202" s="50">
        <v>101</v>
      </c>
      <c r="G202" s="50">
        <v>122</v>
      </c>
      <c r="H202" s="50">
        <v>106</v>
      </c>
      <c r="I202" s="50">
        <v>113</v>
      </c>
      <c r="J202" s="97">
        <v>0.13400000000000001</v>
      </c>
      <c r="K202" s="97">
        <v>0.18600000000000003</v>
      </c>
      <c r="L202" s="97">
        <v>0.73199999999999998</v>
      </c>
      <c r="M202" s="50">
        <v>85</v>
      </c>
      <c r="N202" s="50">
        <v>308</v>
      </c>
      <c r="O202" s="50">
        <v>277</v>
      </c>
      <c r="P202" s="50">
        <v>241</v>
      </c>
      <c r="Q202" s="50">
        <v>122</v>
      </c>
      <c r="R202" s="50">
        <v>38</v>
      </c>
      <c r="S202" s="50">
        <v>15</v>
      </c>
      <c r="T202" s="50">
        <v>64</v>
      </c>
      <c r="U202" s="89">
        <f t="shared" si="18"/>
        <v>7.3913043478260873E-2</v>
      </c>
      <c r="V202" s="89">
        <f t="shared" si="19"/>
        <v>0.26782608695652171</v>
      </c>
      <c r="W202" s="97">
        <f t="shared" si="20"/>
        <v>0.24086956521739131</v>
      </c>
      <c r="X202" s="97">
        <f t="shared" si="21"/>
        <v>0.20956521739130435</v>
      </c>
      <c r="Y202" s="97">
        <f t="shared" si="22"/>
        <v>0.15217391304347827</v>
      </c>
      <c r="Z202" s="50">
        <v>180</v>
      </c>
      <c r="AA202" s="50" t="s">
        <v>275</v>
      </c>
      <c r="AB202" s="50" t="s">
        <v>275</v>
      </c>
      <c r="AC202">
        <v>130</v>
      </c>
      <c r="AD202">
        <v>26</v>
      </c>
      <c r="AE202" s="89">
        <f t="shared" si="23"/>
        <v>5.565217391304348E-2</v>
      </c>
      <c r="AF202">
        <v>1</v>
      </c>
      <c r="AG202">
        <v>2</v>
      </c>
    </row>
    <row r="203" spans="1:33">
      <c r="A203">
        <v>44214</v>
      </c>
      <c r="B203" t="s">
        <v>167</v>
      </c>
      <c r="C203" s="29">
        <v>2013</v>
      </c>
      <c r="D203" s="50">
        <v>98</v>
      </c>
      <c r="E203" s="50">
        <v>36</v>
      </c>
      <c r="F203" s="50">
        <v>26</v>
      </c>
      <c r="G203" s="50">
        <v>36</v>
      </c>
      <c r="H203" s="50">
        <v>33</v>
      </c>
      <c r="I203" s="50">
        <v>43</v>
      </c>
      <c r="J203" s="97">
        <v>0.13300000000000001</v>
      </c>
      <c r="K203" s="97">
        <v>0.23499999999999999</v>
      </c>
      <c r="L203" s="97">
        <v>0.80599999999999994</v>
      </c>
      <c r="M203" s="50">
        <v>9</v>
      </c>
      <c r="N203" s="50">
        <v>57</v>
      </c>
      <c r="O203" s="50">
        <v>83</v>
      </c>
      <c r="P203" s="50">
        <v>92</v>
      </c>
      <c r="Q203" s="50">
        <v>41</v>
      </c>
      <c r="R203" s="50">
        <v>11</v>
      </c>
      <c r="S203" s="50">
        <v>4</v>
      </c>
      <c r="T203" s="50">
        <v>17</v>
      </c>
      <c r="U203" s="89">
        <f t="shared" si="18"/>
        <v>2.8662420382165606E-2</v>
      </c>
      <c r="V203" s="89">
        <f t="shared" si="19"/>
        <v>0.18152866242038215</v>
      </c>
      <c r="W203" s="97">
        <f t="shared" si="20"/>
        <v>0.2643312101910828</v>
      </c>
      <c r="X203" s="97">
        <f t="shared" si="21"/>
        <v>0.2929936305732484</v>
      </c>
      <c r="Y203" s="97">
        <f t="shared" si="22"/>
        <v>0.17834394904458598</v>
      </c>
      <c r="Z203" s="50">
        <v>54</v>
      </c>
      <c r="AA203" s="50" t="s">
        <v>275</v>
      </c>
      <c r="AB203" s="50" t="s">
        <v>275</v>
      </c>
      <c r="AC203">
        <v>28</v>
      </c>
      <c r="AD203">
        <v>0</v>
      </c>
      <c r="AE203" s="89">
        <f t="shared" si="23"/>
        <v>5.4140127388535034E-2</v>
      </c>
      <c r="AF203">
        <v>0</v>
      </c>
      <c r="AG203">
        <v>0</v>
      </c>
    </row>
    <row r="204" spans="1:33">
      <c r="A204">
        <v>44215</v>
      </c>
      <c r="B204" t="s">
        <v>168</v>
      </c>
      <c r="C204" s="29">
        <v>2013</v>
      </c>
      <c r="D204" s="50">
        <v>644</v>
      </c>
      <c r="E204" s="50">
        <v>174</v>
      </c>
      <c r="F204" s="50">
        <v>234</v>
      </c>
      <c r="G204" s="50">
        <v>236</v>
      </c>
      <c r="H204" s="50">
        <v>208</v>
      </c>
      <c r="I204" s="50">
        <v>208</v>
      </c>
      <c r="J204" s="97">
        <v>8.6999999999999994E-2</v>
      </c>
      <c r="K204" s="97">
        <v>0.182</v>
      </c>
      <c r="L204" s="97">
        <v>0.78400000000000003</v>
      </c>
      <c r="M204" s="50">
        <v>343</v>
      </c>
      <c r="N204" s="50">
        <v>759</v>
      </c>
      <c r="O204" s="50">
        <v>535</v>
      </c>
      <c r="P204" s="50">
        <v>333</v>
      </c>
      <c r="Q204" s="50">
        <v>273</v>
      </c>
      <c r="R204" s="50">
        <v>185</v>
      </c>
      <c r="S204" s="50">
        <v>285</v>
      </c>
      <c r="T204" s="50">
        <v>552</v>
      </c>
      <c r="U204" s="89">
        <f t="shared" si="18"/>
        <v>0.10505359877488514</v>
      </c>
      <c r="V204" s="89">
        <f t="shared" si="19"/>
        <v>0.23246554364471669</v>
      </c>
      <c r="W204" s="97">
        <f t="shared" si="20"/>
        <v>0.16385911179173049</v>
      </c>
      <c r="X204" s="97">
        <f t="shared" si="21"/>
        <v>0.10199081163859111</v>
      </c>
      <c r="Y204" s="97">
        <f t="shared" si="22"/>
        <v>0.22756508422664626</v>
      </c>
      <c r="Z204" s="50">
        <v>343</v>
      </c>
      <c r="AA204" s="50">
        <v>13</v>
      </c>
      <c r="AB204" s="50">
        <v>32</v>
      </c>
      <c r="AC204">
        <v>195</v>
      </c>
      <c r="AD204">
        <v>79</v>
      </c>
      <c r="AE204" s="89">
        <f t="shared" si="23"/>
        <v>0.16906584992343032</v>
      </c>
      <c r="AF204">
        <v>2</v>
      </c>
      <c r="AG204">
        <v>5</v>
      </c>
    </row>
    <row r="205" spans="1:33">
      <c r="A205">
        <v>44216</v>
      </c>
      <c r="B205" t="s">
        <v>169</v>
      </c>
      <c r="C205" s="29">
        <v>2013</v>
      </c>
      <c r="D205" s="50">
        <v>128</v>
      </c>
      <c r="E205" s="50">
        <v>39</v>
      </c>
      <c r="F205" s="50">
        <v>46</v>
      </c>
      <c r="G205" s="50">
        <v>43</v>
      </c>
      <c r="H205" s="50">
        <v>51</v>
      </c>
      <c r="I205" s="50">
        <v>57</v>
      </c>
      <c r="J205" s="97">
        <v>0.17199999999999999</v>
      </c>
      <c r="K205" s="97">
        <v>0.19500000000000001</v>
      </c>
      <c r="L205" s="97">
        <v>0.66400000000000003</v>
      </c>
      <c r="M205" s="50">
        <v>30</v>
      </c>
      <c r="N205" s="50">
        <v>134</v>
      </c>
      <c r="O205" s="50">
        <v>147</v>
      </c>
      <c r="P205" s="50">
        <v>115</v>
      </c>
      <c r="Q205" s="50">
        <v>69</v>
      </c>
      <c r="R205" s="50">
        <v>23</v>
      </c>
      <c r="S205" s="50">
        <v>17</v>
      </c>
      <c r="T205" s="50">
        <v>42</v>
      </c>
      <c r="U205" s="89">
        <f t="shared" si="18"/>
        <v>5.1993067590987867E-2</v>
      </c>
      <c r="V205" s="89">
        <f t="shared" si="19"/>
        <v>0.23223570190641249</v>
      </c>
      <c r="W205" s="97">
        <f t="shared" si="20"/>
        <v>0.25476603119584057</v>
      </c>
      <c r="X205" s="97">
        <f t="shared" si="21"/>
        <v>0.19930675909878684</v>
      </c>
      <c r="Y205" s="97">
        <f t="shared" si="22"/>
        <v>0.18890814558058924</v>
      </c>
      <c r="Z205" s="50">
        <v>66</v>
      </c>
      <c r="AA205" s="50" t="s">
        <v>275</v>
      </c>
      <c r="AB205" s="50">
        <v>8</v>
      </c>
      <c r="AC205">
        <v>63</v>
      </c>
      <c r="AD205">
        <v>22</v>
      </c>
      <c r="AE205" s="89">
        <f t="shared" si="23"/>
        <v>7.2790294627383012E-2</v>
      </c>
      <c r="AF205">
        <v>0</v>
      </c>
      <c r="AG205">
        <v>2</v>
      </c>
    </row>
    <row r="206" spans="1:33">
      <c r="A206">
        <v>44217</v>
      </c>
      <c r="B206" t="s">
        <v>170</v>
      </c>
      <c r="C206" s="29">
        <v>2013</v>
      </c>
      <c r="D206" s="50">
        <v>222</v>
      </c>
      <c r="E206" s="50">
        <v>61</v>
      </c>
      <c r="F206" s="50">
        <v>81</v>
      </c>
      <c r="G206" s="50">
        <v>80</v>
      </c>
      <c r="H206" s="50">
        <v>82</v>
      </c>
      <c r="I206" s="50">
        <v>66</v>
      </c>
      <c r="J206" s="97">
        <v>7.6999999999999999E-2</v>
      </c>
      <c r="K206" s="97">
        <v>0.20300000000000001</v>
      </c>
      <c r="L206" s="97">
        <v>0.82900000000000007</v>
      </c>
      <c r="M206" s="50">
        <v>37</v>
      </c>
      <c r="N206" s="50">
        <v>107</v>
      </c>
      <c r="O206" s="50">
        <v>87</v>
      </c>
      <c r="P206" s="50">
        <v>131</v>
      </c>
      <c r="Q206" s="50">
        <v>122</v>
      </c>
      <c r="R206" s="50">
        <v>81</v>
      </c>
      <c r="S206" s="50">
        <v>80</v>
      </c>
      <c r="T206" s="50">
        <v>125</v>
      </c>
      <c r="U206" s="89">
        <f t="shared" si="18"/>
        <v>4.8051948051948054E-2</v>
      </c>
      <c r="V206" s="89">
        <f t="shared" si="19"/>
        <v>0.13896103896103895</v>
      </c>
      <c r="W206" s="97">
        <f t="shared" si="20"/>
        <v>0.11298701298701298</v>
      </c>
      <c r="X206" s="97">
        <f t="shared" si="21"/>
        <v>0.17012987012987013</v>
      </c>
      <c r="Y206" s="97">
        <f t="shared" si="22"/>
        <v>0.36753246753246754</v>
      </c>
      <c r="Z206" s="50">
        <v>152</v>
      </c>
      <c r="AA206" s="50" t="s">
        <v>275</v>
      </c>
      <c r="AB206" s="50" t="s">
        <v>275</v>
      </c>
      <c r="AC206">
        <v>66</v>
      </c>
      <c r="AD206">
        <v>13</v>
      </c>
      <c r="AE206" s="89">
        <f t="shared" si="23"/>
        <v>0.16233766233766234</v>
      </c>
      <c r="AF206">
        <v>1</v>
      </c>
      <c r="AG206">
        <v>1</v>
      </c>
    </row>
    <row r="207" spans="1:33">
      <c r="A207">
        <v>44218</v>
      </c>
      <c r="B207" t="s">
        <v>74</v>
      </c>
      <c r="C207" s="29">
        <v>2013</v>
      </c>
      <c r="D207" s="50">
        <v>22</v>
      </c>
      <c r="E207" s="50">
        <v>6</v>
      </c>
      <c r="F207" s="50">
        <v>9</v>
      </c>
      <c r="G207" s="50">
        <v>7</v>
      </c>
      <c r="H207" s="50" t="s">
        <v>275</v>
      </c>
      <c r="I207" s="50">
        <v>6</v>
      </c>
      <c r="J207" s="97">
        <v>4.4999999999999998E-2</v>
      </c>
      <c r="K207" s="97">
        <v>0.318</v>
      </c>
      <c r="L207" s="97">
        <v>0.8640000000000001</v>
      </c>
      <c r="M207" s="50">
        <v>5</v>
      </c>
      <c r="N207" s="50">
        <v>26</v>
      </c>
      <c r="O207" s="50">
        <v>18</v>
      </c>
      <c r="P207" s="50">
        <v>19</v>
      </c>
      <c r="Q207" s="50">
        <v>10</v>
      </c>
      <c r="R207" s="50">
        <v>7</v>
      </c>
      <c r="S207" s="50" t="s">
        <v>284</v>
      </c>
      <c r="T207" s="50">
        <v>8</v>
      </c>
      <c r="U207" s="89">
        <f t="shared" si="18"/>
        <v>5.3763440860215055E-2</v>
      </c>
      <c r="V207" s="89">
        <f t="shared" si="19"/>
        <v>0.27956989247311825</v>
      </c>
      <c r="W207" s="97">
        <f t="shared" si="20"/>
        <v>0.19354838709677419</v>
      </c>
      <c r="X207" s="97">
        <f t="shared" si="21"/>
        <v>0.20430107526881722</v>
      </c>
      <c r="Y207" s="97">
        <f t="shared" si="22"/>
        <v>0.18279569892473119</v>
      </c>
      <c r="Z207" s="50">
        <v>18</v>
      </c>
      <c r="AA207" s="50" t="s">
        <v>275</v>
      </c>
      <c r="AB207" s="50" t="s">
        <v>275</v>
      </c>
      <c r="AC207">
        <v>4</v>
      </c>
      <c r="AD207">
        <v>0</v>
      </c>
      <c r="AE207" s="89">
        <f t="shared" si="23"/>
        <v>8.6021505376344093E-2</v>
      </c>
      <c r="AF207">
        <v>0</v>
      </c>
      <c r="AG207">
        <v>0</v>
      </c>
    </row>
    <row r="208" spans="1:33">
      <c r="A208">
        <v>44219</v>
      </c>
      <c r="B208" t="s">
        <v>171</v>
      </c>
      <c r="C208" s="29">
        <v>2013</v>
      </c>
      <c r="D208" s="50">
        <v>28</v>
      </c>
      <c r="E208" s="50">
        <v>8</v>
      </c>
      <c r="F208" s="50">
        <v>7</v>
      </c>
      <c r="G208" s="50">
        <v>13</v>
      </c>
      <c r="H208" s="50">
        <v>9</v>
      </c>
      <c r="I208" s="50">
        <v>13</v>
      </c>
      <c r="J208" s="97">
        <v>7.0999999999999994E-2</v>
      </c>
      <c r="K208" s="97">
        <v>0.25</v>
      </c>
      <c r="L208" s="97">
        <v>0.82099999999999995</v>
      </c>
      <c r="M208" s="50">
        <v>8</v>
      </c>
      <c r="N208" s="50">
        <v>36</v>
      </c>
      <c r="O208" s="50">
        <v>18</v>
      </c>
      <c r="P208" s="50">
        <v>27</v>
      </c>
      <c r="Q208" s="50">
        <v>7</v>
      </c>
      <c r="R208" s="50">
        <v>2</v>
      </c>
      <c r="S208" s="50">
        <v>3</v>
      </c>
      <c r="T208" s="50">
        <v>4</v>
      </c>
      <c r="U208" s="89">
        <f t="shared" si="18"/>
        <v>7.6190476190476197E-2</v>
      </c>
      <c r="V208" s="89">
        <f t="shared" si="19"/>
        <v>0.34285714285714286</v>
      </c>
      <c r="W208" s="97">
        <f t="shared" si="20"/>
        <v>0.17142857142857143</v>
      </c>
      <c r="X208" s="97">
        <f t="shared" si="21"/>
        <v>0.25714285714285712</v>
      </c>
      <c r="Y208" s="97">
        <f t="shared" si="22"/>
        <v>0.11428571428571428</v>
      </c>
      <c r="Z208" s="50">
        <v>19</v>
      </c>
      <c r="AA208" s="50" t="s">
        <v>275</v>
      </c>
      <c r="AB208" s="50" t="s">
        <v>275</v>
      </c>
      <c r="AC208">
        <v>6</v>
      </c>
      <c r="AD208">
        <v>0</v>
      </c>
      <c r="AE208" s="89">
        <f t="shared" si="23"/>
        <v>3.8095238095238099E-2</v>
      </c>
      <c r="AF208">
        <v>0</v>
      </c>
      <c r="AG208">
        <v>0</v>
      </c>
    </row>
    <row r="209" spans="1:33">
      <c r="A209">
        <v>44220</v>
      </c>
      <c r="B209" t="s">
        <v>172</v>
      </c>
      <c r="C209" s="29">
        <v>2013</v>
      </c>
      <c r="D209" s="50">
        <v>72</v>
      </c>
      <c r="E209" s="50">
        <v>29</v>
      </c>
      <c r="F209" s="50">
        <v>20</v>
      </c>
      <c r="G209" s="50">
        <v>23</v>
      </c>
      <c r="H209" s="50">
        <v>24</v>
      </c>
      <c r="I209" s="50">
        <v>27</v>
      </c>
      <c r="J209" s="97">
        <v>0.16699999999999998</v>
      </c>
      <c r="K209" s="97">
        <v>0.23600000000000002</v>
      </c>
      <c r="L209" s="97">
        <v>0.73599999999999999</v>
      </c>
      <c r="M209" s="50">
        <v>12</v>
      </c>
      <c r="N209" s="50">
        <v>37</v>
      </c>
      <c r="O209" s="50">
        <v>59</v>
      </c>
      <c r="P209" s="50">
        <v>59</v>
      </c>
      <c r="Q209" s="50">
        <v>38</v>
      </c>
      <c r="R209" s="50">
        <v>17</v>
      </c>
      <c r="S209" s="50">
        <v>6</v>
      </c>
      <c r="T209" s="50">
        <v>17</v>
      </c>
      <c r="U209" s="89">
        <f t="shared" si="18"/>
        <v>4.8979591836734691E-2</v>
      </c>
      <c r="V209" s="89">
        <f t="shared" si="19"/>
        <v>0.15102040816326531</v>
      </c>
      <c r="W209" s="97">
        <f t="shared" si="20"/>
        <v>0.24081632653061225</v>
      </c>
      <c r="X209" s="97">
        <f t="shared" si="21"/>
        <v>0.24081632653061225</v>
      </c>
      <c r="Y209" s="97">
        <f t="shared" si="22"/>
        <v>0.24897959183673468</v>
      </c>
      <c r="Z209" s="50">
        <v>46</v>
      </c>
      <c r="AA209" s="50" t="s">
        <v>275</v>
      </c>
      <c r="AB209" s="50" t="s">
        <v>275</v>
      </c>
      <c r="AC209">
        <v>27</v>
      </c>
      <c r="AD209">
        <v>0</v>
      </c>
      <c r="AE209" s="89">
        <f t="shared" si="23"/>
        <v>6.9387755102040816E-2</v>
      </c>
      <c r="AF209">
        <v>0</v>
      </c>
      <c r="AG209">
        <v>0</v>
      </c>
    </row>
    <row r="210" spans="1:33">
      <c r="A210">
        <v>44221</v>
      </c>
      <c r="B210" t="s">
        <v>100</v>
      </c>
      <c r="C210" s="29">
        <v>2013</v>
      </c>
      <c r="D210" s="50">
        <v>90</v>
      </c>
      <c r="E210" s="50">
        <v>25</v>
      </c>
      <c r="F210" s="50">
        <v>38</v>
      </c>
      <c r="G210" s="50">
        <v>27</v>
      </c>
      <c r="H210" s="50">
        <v>37</v>
      </c>
      <c r="I210" s="50">
        <v>33</v>
      </c>
      <c r="J210" s="97">
        <v>0.111</v>
      </c>
      <c r="K210" s="97">
        <v>0.23300000000000001</v>
      </c>
      <c r="L210" s="97">
        <v>0.76700000000000002</v>
      </c>
      <c r="M210" s="50">
        <v>5</v>
      </c>
      <c r="N210" s="50">
        <v>18</v>
      </c>
      <c r="O210" s="50">
        <v>62</v>
      </c>
      <c r="P210" s="50">
        <v>70</v>
      </c>
      <c r="Q210" s="50">
        <v>65</v>
      </c>
      <c r="R210" s="50">
        <v>22</v>
      </c>
      <c r="S210" s="50">
        <v>8</v>
      </c>
      <c r="T210" s="50">
        <v>11</v>
      </c>
      <c r="U210" s="89">
        <f t="shared" si="18"/>
        <v>1.9157088122605363E-2</v>
      </c>
      <c r="V210" s="89">
        <f t="shared" si="19"/>
        <v>6.8965517241379309E-2</v>
      </c>
      <c r="W210" s="97">
        <f t="shared" si="20"/>
        <v>0.23754789272030652</v>
      </c>
      <c r="X210" s="97">
        <f t="shared" si="21"/>
        <v>0.26819923371647508</v>
      </c>
      <c r="Y210" s="97">
        <f t="shared" si="22"/>
        <v>0.36398467432950193</v>
      </c>
      <c r="Z210" s="50">
        <v>55</v>
      </c>
      <c r="AA210" s="50" t="s">
        <v>275</v>
      </c>
      <c r="AB210" s="50" t="s">
        <v>275</v>
      </c>
      <c r="AC210">
        <v>26</v>
      </c>
      <c r="AD210">
        <v>10</v>
      </c>
      <c r="AE210" s="89">
        <f t="shared" si="23"/>
        <v>4.2145593869731802E-2</v>
      </c>
      <c r="AF210">
        <v>0</v>
      </c>
      <c r="AG210">
        <v>1</v>
      </c>
    </row>
    <row r="211" spans="1:33">
      <c r="A211">
        <v>44222</v>
      </c>
      <c r="B211" t="s">
        <v>243</v>
      </c>
      <c r="C211" s="29">
        <v>2013</v>
      </c>
      <c r="D211" s="50">
        <v>54</v>
      </c>
      <c r="E211" s="50">
        <v>17</v>
      </c>
      <c r="F211" s="50">
        <v>16</v>
      </c>
      <c r="G211" s="50">
        <v>21</v>
      </c>
      <c r="H211" s="50">
        <v>26</v>
      </c>
      <c r="I211" s="50">
        <v>16</v>
      </c>
      <c r="J211" s="97">
        <v>0.13</v>
      </c>
      <c r="K211" s="97">
        <v>0.14800000000000002</v>
      </c>
      <c r="L211" s="97">
        <v>0.79599999999999993</v>
      </c>
      <c r="M211" s="50">
        <v>5</v>
      </c>
      <c r="N211" s="50">
        <v>23</v>
      </c>
      <c r="O211" s="50">
        <v>35</v>
      </c>
      <c r="P211" s="50">
        <v>49</v>
      </c>
      <c r="Q211" s="50">
        <v>27</v>
      </c>
      <c r="R211" s="50">
        <v>8</v>
      </c>
      <c r="S211" s="50">
        <v>5</v>
      </c>
      <c r="T211" s="50">
        <v>7</v>
      </c>
      <c r="U211" s="89">
        <f t="shared" si="18"/>
        <v>3.1446540880503145E-2</v>
      </c>
      <c r="V211" s="89">
        <f t="shared" si="19"/>
        <v>0.14465408805031446</v>
      </c>
      <c r="W211" s="97">
        <f t="shared" si="20"/>
        <v>0.22012578616352202</v>
      </c>
      <c r="X211" s="97">
        <f t="shared" si="21"/>
        <v>0.3081761006289308</v>
      </c>
      <c r="Y211" s="97">
        <f t="shared" si="22"/>
        <v>0.25157232704402516</v>
      </c>
      <c r="Z211" s="50">
        <v>34</v>
      </c>
      <c r="AA211" s="50" t="s">
        <v>275</v>
      </c>
      <c r="AB211" s="50" t="s">
        <v>275</v>
      </c>
      <c r="AC211">
        <v>23</v>
      </c>
      <c r="AD211">
        <v>0</v>
      </c>
      <c r="AE211" s="89">
        <f t="shared" si="23"/>
        <v>4.40251572327044E-2</v>
      </c>
      <c r="AF211">
        <v>0</v>
      </c>
      <c r="AG211">
        <v>0</v>
      </c>
    </row>
    <row r="212" spans="1:33">
      <c r="A212">
        <v>44223</v>
      </c>
      <c r="B212" t="s">
        <v>89</v>
      </c>
      <c r="C212" s="29">
        <v>2013</v>
      </c>
      <c r="D212" s="50">
        <v>116</v>
      </c>
      <c r="E212" s="50">
        <v>27</v>
      </c>
      <c r="F212" s="50">
        <v>53</v>
      </c>
      <c r="G212" s="50">
        <v>36</v>
      </c>
      <c r="H212" s="50">
        <v>55</v>
      </c>
      <c r="I212" s="50">
        <v>50</v>
      </c>
      <c r="J212" s="97">
        <v>0.121</v>
      </c>
      <c r="K212" s="97">
        <v>0.21600000000000003</v>
      </c>
      <c r="L212" s="97">
        <v>0.77599999999999991</v>
      </c>
      <c r="M212" s="50">
        <v>28</v>
      </c>
      <c r="N212" s="50">
        <v>92</v>
      </c>
      <c r="O212" s="50">
        <v>124</v>
      </c>
      <c r="P212" s="50">
        <v>114</v>
      </c>
      <c r="Q212" s="50">
        <v>78</v>
      </c>
      <c r="R212" s="50">
        <v>34</v>
      </c>
      <c r="S212" s="50">
        <v>19</v>
      </c>
      <c r="T212" s="50">
        <v>94</v>
      </c>
      <c r="U212" s="89">
        <f t="shared" si="18"/>
        <v>4.8027444253859346E-2</v>
      </c>
      <c r="V212" s="89">
        <f t="shared" si="19"/>
        <v>0.15780445969125215</v>
      </c>
      <c r="W212" s="97">
        <f t="shared" si="20"/>
        <v>0.21269296740994853</v>
      </c>
      <c r="X212" s="97">
        <f t="shared" si="21"/>
        <v>0.19554030874785591</v>
      </c>
      <c r="Y212" s="97">
        <f t="shared" si="22"/>
        <v>0.22469982847341338</v>
      </c>
      <c r="Z212" s="50">
        <v>81</v>
      </c>
      <c r="AA212" s="50" t="s">
        <v>275</v>
      </c>
      <c r="AB212" s="50" t="s">
        <v>275</v>
      </c>
      <c r="AC212">
        <v>67</v>
      </c>
      <c r="AD212">
        <v>0</v>
      </c>
      <c r="AE212" s="89">
        <f t="shared" si="23"/>
        <v>0.16123499142367068</v>
      </c>
      <c r="AF212">
        <v>1</v>
      </c>
      <c r="AG212">
        <v>0</v>
      </c>
    </row>
    <row r="213" spans="1:33">
      <c r="A213">
        <v>44224</v>
      </c>
      <c r="B213" t="s">
        <v>101</v>
      </c>
      <c r="C213" s="29">
        <v>2013</v>
      </c>
      <c r="D213" s="50">
        <v>86</v>
      </c>
      <c r="E213" s="50">
        <v>23</v>
      </c>
      <c r="F213" s="50">
        <v>35</v>
      </c>
      <c r="G213" s="50">
        <v>28</v>
      </c>
      <c r="H213" s="50">
        <v>26</v>
      </c>
      <c r="I213" s="50">
        <v>32</v>
      </c>
      <c r="J213" s="97">
        <v>0.18600000000000003</v>
      </c>
      <c r="K213" s="97">
        <v>0.20899999999999999</v>
      </c>
      <c r="L213" s="97">
        <v>0.75599999999999989</v>
      </c>
      <c r="M213" s="50">
        <v>15</v>
      </c>
      <c r="N213" s="50">
        <v>38</v>
      </c>
      <c r="O213" s="50">
        <v>75</v>
      </c>
      <c r="P213" s="50">
        <v>75</v>
      </c>
      <c r="Q213" s="50">
        <v>32</v>
      </c>
      <c r="R213" s="50">
        <v>10</v>
      </c>
      <c r="S213" s="50">
        <v>6</v>
      </c>
      <c r="T213" s="50">
        <v>21</v>
      </c>
      <c r="U213" s="89">
        <f t="shared" si="18"/>
        <v>5.514705882352941E-2</v>
      </c>
      <c r="V213" s="89">
        <f t="shared" si="19"/>
        <v>0.13970588235294118</v>
      </c>
      <c r="W213" s="97">
        <f t="shared" si="20"/>
        <v>0.27573529411764708</v>
      </c>
      <c r="X213" s="97">
        <f t="shared" si="21"/>
        <v>0.27573529411764708</v>
      </c>
      <c r="Y213" s="97">
        <f t="shared" si="22"/>
        <v>0.17647058823529413</v>
      </c>
      <c r="Z213" s="50">
        <v>50</v>
      </c>
      <c r="AA213" s="50" t="s">
        <v>275</v>
      </c>
      <c r="AB213" s="50" t="s">
        <v>275</v>
      </c>
      <c r="AC213">
        <v>30</v>
      </c>
      <c r="AD213">
        <v>0</v>
      </c>
      <c r="AE213" s="89">
        <f t="shared" si="23"/>
        <v>7.720588235294118E-2</v>
      </c>
      <c r="AF213">
        <v>0</v>
      </c>
      <c r="AG213">
        <v>0</v>
      </c>
    </row>
  </sheetData>
  <pageMargins left="0.7" right="0.7" top="0.75" bottom="0.75" header="0.3" footer="0.3"/>
  <ignoredErrors>
    <ignoredError sqref="V2:Y213 AE2:AE2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13"/>
  <sheetViews>
    <sheetView topLeftCell="K1" workbookViewId="0">
      <selection activeCell="K1" sqref="A1:XFD1"/>
    </sheetView>
  </sheetViews>
  <sheetFormatPr baseColWidth="10" defaultRowHeight="15"/>
  <cols>
    <col min="3" max="25" width="11.42578125" customWidth="1"/>
    <col min="26" max="28" width="11.42578125" style="50" customWidth="1"/>
    <col min="29" max="31" width="11.42578125" customWidth="1"/>
  </cols>
  <sheetData>
    <row r="1" spans="1:33" ht="120">
      <c r="A1" s="87" t="s">
        <v>190</v>
      </c>
      <c r="B1" s="87" t="s">
        <v>191</v>
      </c>
      <c r="C1" s="87" t="s">
        <v>192</v>
      </c>
      <c r="D1" s="88" t="s">
        <v>244</v>
      </c>
      <c r="E1" s="88" t="s">
        <v>245</v>
      </c>
      <c r="F1" s="88" t="s">
        <v>246</v>
      </c>
      <c r="G1" s="88" t="s">
        <v>247</v>
      </c>
      <c r="H1" s="88" t="s">
        <v>248</v>
      </c>
      <c r="I1" s="88" t="s">
        <v>249</v>
      </c>
      <c r="J1" s="88" t="s">
        <v>18</v>
      </c>
      <c r="K1" s="88" t="s">
        <v>19</v>
      </c>
      <c r="L1" s="88" t="s">
        <v>250</v>
      </c>
      <c r="M1" s="88" t="s">
        <v>251</v>
      </c>
      <c r="N1" s="88" t="s">
        <v>252</v>
      </c>
      <c r="O1" s="88" t="s">
        <v>253</v>
      </c>
      <c r="P1" s="88" t="s">
        <v>254</v>
      </c>
      <c r="Q1" s="88" t="s">
        <v>255</v>
      </c>
      <c r="R1" s="88" t="s">
        <v>256</v>
      </c>
      <c r="S1" s="88" t="s">
        <v>257</v>
      </c>
      <c r="T1" s="88" t="s">
        <v>258</v>
      </c>
      <c r="U1" s="88" t="s">
        <v>260</v>
      </c>
      <c r="V1" s="88" t="s">
        <v>264</v>
      </c>
      <c r="W1" s="88" t="s">
        <v>265</v>
      </c>
      <c r="X1" s="88" t="s">
        <v>266</v>
      </c>
      <c r="Y1" s="88" t="s">
        <v>261</v>
      </c>
      <c r="Z1" s="88" t="s">
        <v>270</v>
      </c>
      <c r="AA1" s="88" t="s">
        <v>271</v>
      </c>
      <c r="AB1" s="88" t="s">
        <v>272</v>
      </c>
      <c r="AC1" s="91" t="s">
        <v>273</v>
      </c>
      <c r="AD1" s="91" t="s">
        <v>278</v>
      </c>
      <c r="AE1" s="88" t="s">
        <v>286</v>
      </c>
      <c r="AF1" s="88" t="s">
        <v>288</v>
      </c>
      <c r="AG1" s="88" t="s">
        <v>302</v>
      </c>
    </row>
    <row r="2" spans="1:33">
      <c r="A2">
        <v>44001</v>
      </c>
      <c r="B2" t="s">
        <v>193</v>
      </c>
      <c r="C2" s="29">
        <v>2014</v>
      </c>
      <c r="D2" s="50">
        <v>88</v>
      </c>
      <c r="E2" s="50">
        <v>18</v>
      </c>
      <c r="F2" s="50">
        <v>33</v>
      </c>
      <c r="G2" s="50">
        <v>37</v>
      </c>
      <c r="H2" s="50">
        <v>30</v>
      </c>
      <c r="I2" s="50">
        <v>25</v>
      </c>
      <c r="J2" s="97">
        <v>0.125</v>
      </c>
      <c r="K2" s="97">
        <v>0.17</v>
      </c>
      <c r="L2" s="97">
        <v>0.69299999999999995</v>
      </c>
      <c r="M2" s="50">
        <v>23</v>
      </c>
      <c r="N2" s="50">
        <v>80</v>
      </c>
      <c r="O2" s="50">
        <v>76</v>
      </c>
      <c r="P2" s="50">
        <v>60</v>
      </c>
      <c r="Q2" s="50">
        <v>39</v>
      </c>
      <c r="R2" s="50">
        <v>12</v>
      </c>
      <c r="S2" s="50">
        <v>6</v>
      </c>
      <c r="T2" s="50">
        <v>10</v>
      </c>
      <c r="U2" s="89">
        <f>M2/SUM($M2:$T2)</f>
        <v>7.5163398692810454E-2</v>
      </c>
      <c r="V2" s="89">
        <f>N2/SUM(M2:T2)</f>
        <v>0.26143790849673204</v>
      </c>
      <c r="W2" s="89">
        <f>O2/SUM(M2:T2)</f>
        <v>0.24836601307189543</v>
      </c>
      <c r="X2" s="89">
        <f>P2/SUM(M2:T2)</f>
        <v>0.19607843137254902</v>
      </c>
      <c r="Y2" s="89">
        <f>SUM(Q2:S2)/SUM(M2:T2)</f>
        <v>0.18627450980392157</v>
      </c>
      <c r="Z2" s="50">
        <v>49</v>
      </c>
      <c r="AA2" s="50" t="s">
        <v>275</v>
      </c>
      <c r="AB2" s="50" t="s">
        <v>275</v>
      </c>
      <c r="AC2">
        <v>34</v>
      </c>
      <c r="AD2">
        <v>0</v>
      </c>
      <c r="AE2" s="89">
        <f>T2/SUM(M2:T2)</f>
        <v>3.2679738562091505E-2</v>
      </c>
      <c r="AF2">
        <v>0</v>
      </c>
      <c r="AG2">
        <v>0</v>
      </c>
    </row>
    <row r="3" spans="1:33">
      <c r="A3">
        <v>44002</v>
      </c>
      <c r="B3" t="s">
        <v>83</v>
      </c>
      <c r="C3" s="29">
        <v>2014</v>
      </c>
      <c r="D3" s="50">
        <v>162</v>
      </c>
      <c r="E3" s="50">
        <v>55</v>
      </c>
      <c r="F3" s="50">
        <v>56</v>
      </c>
      <c r="G3" s="50">
        <v>51</v>
      </c>
      <c r="H3" s="50">
        <v>55</v>
      </c>
      <c r="I3" s="50">
        <v>55</v>
      </c>
      <c r="J3" s="97">
        <v>6.2E-2</v>
      </c>
      <c r="K3" s="97">
        <v>0.27200000000000002</v>
      </c>
      <c r="L3" s="97">
        <v>0.84599999999999997</v>
      </c>
      <c r="M3" s="50">
        <v>36</v>
      </c>
      <c r="N3" s="50">
        <v>76</v>
      </c>
      <c r="O3" s="50">
        <v>111</v>
      </c>
      <c r="P3" s="50">
        <v>129</v>
      </c>
      <c r="Q3" s="50">
        <v>111</v>
      </c>
      <c r="R3" s="50">
        <v>55</v>
      </c>
      <c r="S3" s="50">
        <v>26</v>
      </c>
      <c r="T3" s="50">
        <v>61</v>
      </c>
      <c r="U3" s="89">
        <f t="shared" ref="U3:U66" si="0">M3/SUM($M3:$T3)</f>
        <v>5.9504132231404959E-2</v>
      </c>
      <c r="V3" s="89">
        <f t="shared" ref="V3:V66" si="1">N3/SUM(M3:T3)</f>
        <v>0.12561983471074381</v>
      </c>
      <c r="W3" s="89">
        <f t="shared" ref="W3:W66" si="2">O3/SUM(M3:T3)</f>
        <v>0.1834710743801653</v>
      </c>
      <c r="X3" s="89">
        <f t="shared" ref="X3:X66" si="3">P3/SUM(M3:T3)</f>
        <v>0.21322314049586777</v>
      </c>
      <c r="Y3" s="89">
        <f t="shared" ref="Y3:Y66" si="4">SUM(Q3:S3)/SUM(M3:T3)</f>
        <v>0.31735537190082647</v>
      </c>
      <c r="Z3" s="50">
        <v>100</v>
      </c>
      <c r="AA3" s="50" t="s">
        <v>275</v>
      </c>
      <c r="AB3" s="50" t="s">
        <v>275</v>
      </c>
      <c r="AC3">
        <v>54</v>
      </c>
      <c r="AD3">
        <v>18</v>
      </c>
      <c r="AE3" s="89">
        <f t="shared" ref="AE3:AE66" si="5">T3/SUM(M3:T3)</f>
        <v>0.10082644628099173</v>
      </c>
      <c r="AF3">
        <v>0</v>
      </c>
      <c r="AG3">
        <v>1</v>
      </c>
    </row>
    <row r="4" spans="1:33">
      <c r="A4">
        <v>44003</v>
      </c>
      <c r="B4" t="s">
        <v>84</v>
      </c>
      <c r="C4" s="29">
        <v>2014</v>
      </c>
      <c r="D4" s="50">
        <v>220</v>
      </c>
      <c r="E4" s="50">
        <v>65</v>
      </c>
      <c r="F4" s="50">
        <v>74</v>
      </c>
      <c r="G4" s="50">
        <v>81</v>
      </c>
      <c r="H4" s="50">
        <v>64</v>
      </c>
      <c r="I4" s="50">
        <v>70</v>
      </c>
      <c r="J4" s="97">
        <v>8.5999999999999993E-2</v>
      </c>
      <c r="K4" s="97">
        <v>9.5000000000000001E-2</v>
      </c>
      <c r="L4" s="97">
        <v>0.58200000000000007</v>
      </c>
      <c r="M4" s="50">
        <v>258</v>
      </c>
      <c r="N4" s="50">
        <v>653</v>
      </c>
      <c r="O4" s="50">
        <v>250</v>
      </c>
      <c r="P4" s="50">
        <v>134</v>
      </c>
      <c r="Q4" s="50">
        <v>83</v>
      </c>
      <c r="R4" s="50">
        <v>39</v>
      </c>
      <c r="S4" s="50">
        <v>17</v>
      </c>
      <c r="T4" s="50">
        <v>120</v>
      </c>
      <c r="U4" s="89">
        <f t="shared" si="0"/>
        <v>0.16602316602316602</v>
      </c>
      <c r="V4" s="89">
        <f t="shared" si="1"/>
        <v>0.42020592020592018</v>
      </c>
      <c r="W4" s="89">
        <f t="shared" si="2"/>
        <v>0.16087516087516088</v>
      </c>
      <c r="X4" s="89">
        <f t="shared" si="3"/>
        <v>8.6229086229086233E-2</v>
      </c>
      <c r="Y4" s="89">
        <f t="shared" si="4"/>
        <v>8.9446589446589453E-2</v>
      </c>
      <c r="Z4" s="50">
        <v>85</v>
      </c>
      <c r="AA4" s="50" t="s">
        <v>275</v>
      </c>
      <c r="AB4" s="50" t="s">
        <v>275</v>
      </c>
      <c r="AC4">
        <v>90</v>
      </c>
      <c r="AD4">
        <v>40</v>
      </c>
      <c r="AE4" s="89">
        <f t="shared" si="5"/>
        <v>7.7220077220077218E-2</v>
      </c>
      <c r="AF4">
        <v>0</v>
      </c>
      <c r="AG4">
        <v>2</v>
      </c>
    </row>
    <row r="5" spans="1:33">
      <c r="A5">
        <v>44005</v>
      </c>
      <c r="B5" t="s">
        <v>76</v>
      </c>
      <c r="C5" s="29">
        <v>2014</v>
      </c>
      <c r="D5" s="50">
        <v>272</v>
      </c>
      <c r="E5" s="50">
        <v>75</v>
      </c>
      <c r="F5" s="50">
        <v>91</v>
      </c>
      <c r="G5" s="50">
        <v>106</v>
      </c>
      <c r="H5" s="50">
        <v>78</v>
      </c>
      <c r="I5" s="50">
        <v>94</v>
      </c>
      <c r="J5" s="97">
        <v>0.125</v>
      </c>
      <c r="K5" s="97">
        <v>0.217</v>
      </c>
      <c r="L5" s="97">
        <v>0.78700000000000003</v>
      </c>
      <c r="M5" s="50">
        <v>68</v>
      </c>
      <c r="N5" s="50">
        <v>188</v>
      </c>
      <c r="O5" s="50">
        <v>238</v>
      </c>
      <c r="P5" s="50">
        <v>216</v>
      </c>
      <c r="Q5" s="50">
        <v>147</v>
      </c>
      <c r="R5" s="50">
        <v>47</v>
      </c>
      <c r="S5" s="50">
        <v>29</v>
      </c>
      <c r="T5" s="50">
        <v>74</v>
      </c>
      <c r="U5" s="89">
        <f t="shared" si="0"/>
        <v>6.7527308838133071E-2</v>
      </c>
      <c r="V5" s="89">
        <f t="shared" si="1"/>
        <v>0.18669314796425024</v>
      </c>
      <c r="W5" s="89">
        <f t="shared" si="2"/>
        <v>0.23634558093346575</v>
      </c>
      <c r="X5" s="89">
        <f t="shared" si="3"/>
        <v>0.21449851042701093</v>
      </c>
      <c r="Y5" s="89">
        <f t="shared" si="4"/>
        <v>0.2214498510427011</v>
      </c>
      <c r="Z5" s="50">
        <v>174</v>
      </c>
      <c r="AA5" s="50" t="s">
        <v>275</v>
      </c>
      <c r="AB5" s="50">
        <v>12</v>
      </c>
      <c r="AC5">
        <v>104</v>
      </c>
      <c r="AD5">
        <v>20</v>
      </c>
      <c r="AE5" s="89">
        <f t="shared" si="5"/>
        <v>7.3485600794438929E-2</v>
      </c>
      <c r="AF5">
        <v>1</v>
      </c>
      <c r="AG5">
        <v>2</v>
      </c>
    </row>
    <row r="6" spans="1:33">
      <c r="A6">
        <v>44006</v>
      </c>
      <c r="B6" t="s">
        <v>173</v>
      </c>
      <c r="C6" s="29">
        <v>2014</v>
      </c>
      <c r="D6" s="50">
        <v>44</v>
      </c>
      <c r="E6" s="50">
        <v>15</v>
      </c>
      <c r="F6" s="50">
        <v>16</v>
      </c>
      <c r="G6" s="50">
        <v>13</v>
      </c>
      <c r="H6" s="50">
        <v>18</v>
      </c>
      <c r="I6" s="50">
        <v>26</v>
      </c>
      <c r="J6" s="97">
        <v>9.0999999999999998E-2</v>
      </c>
      <c r="K6" s="97">
        <v>0.182</v>
      </c>
      <c r="L6" s="97">
        <v>0.79500000000000004</v>
      </c>
      <c r="M6" s="50">
        <v>26</v>
      </c>
      <c r="N6" s="50">
        <v>82</v>
      </c>
      <c r="O6" s="50">
        <v>51</v>
      </c>
      <c r="P6" s="50">
        <v>58</v>
      </c>
      <c r="Q6" s="50">
        <v>19</v>
      </c>
      <c r="R6" s="50">
        <v>6</v>
      </c>
      <c r="S6" s="50">
        <v>5</v>
      </c>
      <c r="T6" s="50">
        <v>19</v>
      </c>
      <c r="U6" s="89">
        <f t="shared" si="0"/>
        <v>9.7744360902255634E-2</v>
      </c>
      <c r="V6" s="89">
        <f t="shared" si="1"/>
        <v>0.30827067669172931</v>
      </c>
      <c r="W6" s="89">
        <f t="shared" si="2"/>
        <v>0.19172932330827067</v>
      </c>
      <c r="X6" s="89">
        <f t="shared" si="3"/>
        <v>0.21804511278195488</v>
      </c>
      <c r="Y6" s="89">
        <f t="shared" si="4"/>
        <v>0.11278195488721804</v>
      </c>
      <c r="Z6" s="50">
        <v>22</v>
      </c>
      <c r="AA6" s="50" t="s">
        <v>275</v>
      </c>
      <c r="AB6" s="50" t="s">
        <v>275</v>
      </c>
      <c r="AC6">
        <v>21</v>
      </c>
      <c r="AD6">
        <v>0</v>
      </c>
      <c r="AE6" s="89">
        <f t="shared" si="5"/>
        <v>7.1428571428571425E-2</v>
      </c>
      <c r="AF6">
        <v>0</v>
      </c>
      <c r="AG6">
        <v>0</v>
      </c>
    </row>
    <row r="7" spans="1:33">
      <c r="A7">
        <v>44007</v>
      </c>
      <c r="B7" t="s">
        <v>23</v>
      </c>
      <c r="C7" s="29">
        <v>2014</v>
      </c>
      <c r="D7" s="50">
        <v>74</v>
      </c>
      <c r="E7" s="50">
        <v>25</v>
      </c>
      <c r="F7" s="50">
        <v>20</v>
      </c>
      <c r="G7" s="50">
        <v>29</v>
      </c>
      <c r="H7" s="50">
        <v>25</v>
      </c>
      <c r="I7" s="50">
        <v>19</v>
      </c>
      <c r="J7" s="97">
        <v>0.122</v>
      </c>
      <c r="K7" s="97">
        <v>0.13500000000000001</v>
      </c>
      <c r="L7" s="97">
        <v>0.63500000000000001</v>
      </c>
      <c r="M7" s="50">
        <v>33</v>
      </c>
      <c r="N7" s="50">
        <v>113</v>
      </c>
      <c r="O7" s="50">
        <v>81</v>
      </c>
      <c r="P7" s="50">
        <v>68</v>
      </c>
      <c r="Q7" s="50">
        <v>19</v>
      </c>
      <c r="R7" s="50">
        <v>8</v>
      </c>
      <c r="S7" s="50">
        <v>1</v>
      </c>
      <c r="T7" s="50">
        <v>29</v>
      </c>
      <c r="U7" s="89">
        <f t="shared" si="0"/>
        <v>9.375E-2</v>
      </c>
      <c r="V7" s="89">
        <f t="shared" si="1"/>
        <v>0.32102272727272729</v>
      </c>
      <c r="W7" s="89">
        <f t="shared" si="2"/>
        <v>0.23011363636363635</v>
      </c>
      <c r="X7" s="89">
        <f t="shared" si="3"/>
        <v>0.19318181818181818</v>
      </c>
      <c r="Y7" s="89">
        <f t="shared" si="4"/>
        <v>7.9545454545454544E-2</v>
      </c>
      <c r="Z7" s="50">
        <v>34</v>
      </c>
      <c r="AA7" s="50" t="s">
        <v>275</v>
      </c>
      <c r="AB7" s="50" t="s">
        <v>275</v>
      </c>
      <c r="AC7">
        <v>23</v>
      </c>
      <c r="AD7">
        <v>0</v>
      </c>
      <c r="AE7" s="89">
        <f t="shared" si="5"/>
        <v>8.2386363636363633E-2</v>
      </c>
      <c r="AF7">
        <v>0</v>
      </c>
      <c r="AG7">
        <v>0</v>
      </c>
    </row>
    <row r="8" spans="1:33">
      <c r="A8">
        <v>44009</v>
      </c>
      <c r="B8" t="s">
        <v>174</v>
      </c>
      <c r="C8" s="29">
        <v>2014</v>
      </c>
      <c r="D8" s="50">
        <v>206</v>
      </c>
      <c r="E8" s="50">
        <v>66</v>
      </c>
      <c r="F8" s="50">
        <v>77</v>
      </c>
      <c r="G8" s="50">
        <v>63</v>
      </c>
      <c r="H8" s="50">
        <v>63</v>
      </c>
      <c r="I8" s="50">
        <v>84</v>
      </c>
      <c r="J8" s="97">
        <v>8.3000000000000004E-2</v>
      </c>
      <c r="K8" s="97">
        <v>0.18899999999999997</v>
      </c>
      <c r="L8" s="97">
        <v>0.82499999999999996</v>
      </c>
      <c r="M8" s="50">
        <v>99</v>
      </c>
      <c r="N8" s="50">
        <v>212</v>
      </c>
      <c r="O8" s="50">
        <v>178</v>
      </c>
      <c r="P8" s="50">
        <v>138</v>
      </c>
      <c r="Q8" s="50">
        <v>113</v>
      </c>
      <c r="R8" s="50">
        <v>70</v>
      </c>
      <c r="S8" s="50">
        <v>118</v>
      </c>
      <c r="T8" s="50">
        <v>284</v>
      </c>
      <c r="U8" s="89">
        <f t="shared" si="0"/>
        <v>8.1683168316831686E-2</v>
      </c>
      <c r="V8" s="89">
        <f t="shared" si="1"/>
        <v>0.17491749174917492</v>
      </c>
      <c r="W8" s="89">
        <f t="shared" si="2"/>
        <v>0.14686468646864687</v>
      </c>
      <c r="X8" s="89">
        <f t="shared" si="3"/>
        <v>0.11386138613861387</v>
      </c>
      <c r="Y8" s="89">
        <f t="shared" si="4"/>
        <v>0.24834983498349836</v>
      </c>
      <c r="Z8" s="50">
        <v>114</v>
      </c>
      <c r="AA8" s="50" t="s">
        <v>275</v>
      </c>
      <c r="AB8" s="50" t="s">
        <v>275</v>
      </c>
      <c r="AC8">
        <v>85</v>
      </c>
      <c r="AD8">
        <v>20</v>
      </c>
      <c r="AE8" s="89">
        <f t="shared" si="5"/>
        <v>0.23432343234323433</v>
      </c>
      <c r="AF8">
        <v>0</v>
      </c>
      <c r="AG8">
        <v>1</v>
      </c>
    </row>
    <row r="9" spans="1:33">
      <c r="A9">
        <v>44010</v>
      </c>
      <c r="B9" t="s">
        <v>175</v>
      </c>
      <c r="C9" s="29">
        <v>2014</v>
      </c>
      <c r="D9" s="50">
        <v>48</v>
      </c>
      <c r="E9" s="50">
        <v>16</v>
      </c>
      <c r="F9" s="50">
        <v>21</v>
      </c>
      <c r="G9" s="50">
        <v>11</v>
      </c>
      <c r="H9" s="50">
        <v>26</v>
      </c>
      <c r="I9" s="50">
        <v>19</v>
      </c>
      <c r="J9" s="97">
        <v>0.22899999999999998</v>
      </c>
      <c r="K9" s="97">
        <v>6.3E-2</v>
      </c>
      <c r="L9" s="97">
        <v>0.66700000000000004</v>
      </c>
      <c r="M9" s="50">
        <v>50</v>
      </c>
      <c r="N9" s="50">
        <v>141</v>
      </c>
      <c r="O9" s="50">
        <v>84</v>
      </c>
      <c r="P9" s="50">
        <v>41</v>
      </c>
      <c r="Q9" s="50">
        <v>21</v>
      </c>
      <c r="R9" s="50">
        <v>9</v>
      </c>
      <c r="S9" s="50">
        <v>7</v>
      </c>
      <c r="T9" s="50">
        <v>35</v>
      </c>
      <c r="U9" s="89">
        <f t="shared" si="0"/>
        <v>0.12886597938144329</v>
      </c>
      <c r="V9" s="89">
        <f t="shared" si="1"/>
        <v>0.36340206185567009</v>
      </c>
      <c r="W9" s="89">
        <f t="shared" si="2"/>
        <v>0.21649484536082475</v>
      </c>
      <c r="X9" s="89">
        <f t="shared" si="3"/>
        <v>0.1056701030927835</v>
      </c>
      <c r="Y9" s="89">
        <f t="shared" si="4"/>
        <v>9.5360824742268036E-2</v>
      </c>
      <c r="Z9" s="50">
        <v>18</v>
      </c>
      <c r="AA9" s="50" t="s">
        <v>275</v>
      </c>
      <c r="AB9" s="50" t="s">
        <v>275</v>
      </c>
      <c r="AC9">
        <v>12</v>
      </c>
      <c r="AD9">
        <v>0</v>
      </c>
      <c r="AE9" s="89">
        <f t="shared" si="5"/>
        <v>9.0206185567010308E-2</v>
      </c>
      <c r="AF9">
        <v>0</v>
      </c>
      <c r="AG9">
        <v>0</v>
      </c>
    </row>
    <row r="10" spans="1:33">
      <c r="A10">
        <v>44012</v>
      </c>
      <c r="B10" t="s">
        <v>95</v>
      </c>
      <c r="C10" s="29">
        <v>2014</v>
      </c>
      <c r="D10" s="50">
        <v>50</v>
      </c>
      <c r="E10" s="50">
        <v>16</v>
      </c>
      <c r="F10" s="50">
        <v>24</v>
      </c>
      <c r="G10" s="50">
        <v>10</v>
      </c>
      <c r="H10" s="50">
        <v>16</v>
      </c>
      <c r="I10" s="50">
        <v>16</v>
      </c>
      <c r="J10" s="97">
        <v>0.12</v>
      </c>
      <c r="K10" s="97">
        <v>0.28000000000000003</v>
      </c>
      <c r="L10" s="97">
        <v>0.8</v>
      </c>
      <c r="M10" s="50">
        <v>42</v>
      </c>
      <c r="N10" s="50">
        <v>118</v>
      </c>
      <c r="O10" s="50">
        <v>70</v>
      </c>
      <c r="P10" s="50">
        <v>40</v>
      </c>
      <c r="Q10" s="50">
        <v>25</v>
      </c>
      <c r="R10" s="50">
        <v>7</v>
      </c>
      <c r="S10" s="50">
        <v>8</v>
      </c>
      <c r="T10" s="50">
        <v>26</v>
      </c>
      <c r="U10" s="89">
        <f t="shared" si="0"/>
        <v>0.125</v>
      </c>
      <c r="V10" s="89">
        <f t="shared" si="1"/>
        <v>0.35119047619047616</v>
      </c>
      <c r="W10" s="89">
        <f t="shared" si="2"/>
        <v>0.20833333333333334</v>
      </c>
      <c r="X10" s="89">
        <f t="shared" si="3"/>
        <v>0.11904761904761904</v>
      </c>
      <c r="Y10" s="89">
        <f t="shared" si="4"/>
        <v>0.11904761904761904</v>
      </c>
      <c r="Z10" s="50">
        <v>20</v>
      </c>
      <c r="AA10" s="50" t="s">
        <v>275</v>
      </c>
      <c r="AB10" s="50" t="s">
        <v>275</v>
      </c>
      <c r="AC10">
        <v>12</v>
      </c>
      <c r="AD10">
        <v>18</v>
      </c>
      <c r="AE10" s="89">
        <f t="shared" si="5"/>
        <v>7.7380952380952384E-2</v>
      </c>
      <c r="AF10">
        <v>0</v>
      </c>
      <c r="AG10">
        <v>1</v>
      </c>
    </row>
    <row r="11" spans="1:33">
      <c r="A11">
        <v>44013</v>
      </c>
      <c r="B11" t="s">
        <v>194</v>
      </c>
      <c r="C11" s="29">
        <v>2014</v>
      </c>
      <c r="D11" s="50">
        <v>169</v>
      </c>
      <c r="E11" s="50">
        <v>55</v>
      </c>
      <c r="F11" s="50">
        <v>57</v>
      </c>
      <c r="G11" s="50">
        <v>57</v>
      </c>
      <c r="H11" s="50">
        <v>40</v>
      </c>
      <c r="I11" s="50">
        <v>56</v>
      </c>
      <c r="J11" s="97">
        <v>8.900000000000001E-2</v>
      </c>
      <c r="K11" s="97">
        <v>0.20100000000000001</v>
      </c>
      <c r="L11" s="97">
        <v>0.81099999999999994</v>
      </c>
      <c r="M11" s="50">
        <v>22</v>
      </c>
      <c r="N11" s="50">
        <v>60</v>
      </c>
      <c r="O11" s="50">
        <v>87</v>
      </c>
      <c r="P11" s="50">
        <v>109</v>
      </c>
      <c r="Q11" s="50">
        <v>90</v>
      </c>
      <c r="R11" s="50">
        <v>43</v>
      </c>
      <c r="S11" s="50">
        <v>18</v>
      </c>
      <c r="T11" s="50">
        <v>44</v>
      </c>
      <c r="U11" s="89">
        <f t="shared" si="0"/>
        <v>4.6511627906976744E-2</v>
      </c>
      <c r="V11" s="89">
        <f t="shared" si="1"/>
        <v>0.12684989429175475</v>
      </c>
      <c r="W11" s="89">
        <f t="shared" si="2"/>
        <v>0.1839323467230444</v>
      </c>
      <c r="X11" s="89">
        <f t="shared" si="3"/>
        <v>0.23044397463002114</v>
      </c>
      <c r="Y11" s="89">
        <f t="shared" si="4"/>
        <v>0.31923890063424948</v>
      </c>
      <c r="Z11" s="50">
        <v>86</v>
      </c>
      <c r="AA11" s="50" t="s">
        <v>275</v>
      </c>
      <c r="AB11" s="50" t="s">
        <v>275</v>
      </c>
      <c r="AC11">
        <v>59</v>
      </c>
      <c r="AD11">
        <v>20</v>
      </c>
      <c r="AE11" s="89">
        <f t="shared" si="5"/>
        <v>9.3023255813953487E-2</v>
      </c>
      <c r="AF11">
        <v>0</v>
      </c>
      <c r="AG11">
        <v>1</v>
      </c>
    </row>
    <row r="12" spans="1:33">
      <c r="A12">
        <v>44014</v>
      </c>
      <c r="B12" t="s">
        <v>107</v>
      </c>
      <c r="C12" s="29">
        <v>2014</v>
      </c>
      <c r="D12" s="50">
        <v>143</v>
      </c>
      <c r="E12" s="50">
        <v>51</v>
      </c>
      <c r="F12" s="50">
        <v>54</v>
      </c>
      <c r="G12" s="50">
        <v>38</v>
      </c>
      <c r="H12" s="50">
        <v>48</v>
      </c>
      <c r="I12" s="50">
        <v>50</v>
      </c>
      <c r="J12" s="97">
        <v>7.6999999999999999E-2</v>
      </c>
      <c r="K12" s="97">
        <v>0.27300000000000002</v>
      </c>
      <c r="L12" s="97">
        <v>0.82499999999999996</v>
      </c>
      <c r="M12" s="50">
        <v>32</v>
      </c>
      <c r="N12" s="50">
        <v>78</v>
      </c>
      <c r="O12" s="50">
        <v>91</v>
      </c>
      <c r="P12" s="50">
        <v>97</v>
      </c>
      <c r="Q12" s="50">
        <v>85</v>
      </c>
      <c r="R12" s="50">
        <v>40</v>
      </c>
      <c r="S12" s="50">
        <v>30</v>
      </c>
      <c r="T12" s="50">
        <v>111</v>
      </c>
      <c r="U12" s="89">
        <f t="shared" si="0"/>
        <v>5.6737588652482268E-2</v>
      </c>
      <c r="V12" s="89">
        <f t="shared" si="1"/>
        <v>0.13829787234042554</v>
      </c>
      <c r="W12" s="89">
        <f t="shared" si="2"/>
        <v>0.16134751773049646</v>
      </c>
      <c r="X12" s="89">
        <f t="shared" si="3"/>
        <v>0.17198581560283688</v>
      </c>
      <c r="Y12" s="89">
        <f t="shared" si="4"/>
        <v>0.27482269503546097</v>
      </c>
      <c r="Z12" s="50">
        <v>89</v>
      </c>
      <c r="AA12" s="50" t="s">
        <v>275</v>
      </c>
      <c r="AB12" s="50" t="s">
        <v>275</v>
      </c>
      <c r="AC12">
        <v>40</v>
      </c>
      <c r="AD12">
        <v>20</v>
      </c>
      <c r="AE12" s="89">
        <f t="shared" si="5"/>
        <v>0.19680851063829788</v>
      </c>
      <c r="AF12">
        <v>0</v>
      </c>
      <c r="AG12">
        <v>1</v>
      </c>
    </row>
    <row r="13" spans="1:33">
      <c r="A13">
        <v>44015</v>
      </c>
      <c r="B13" t="s">
        <v>176</v>
      </c>
      <c r="C13" s="29">
        <v>2014</v>
      </c>
      <c r="D13" s="50">
        <v>329</v>
      </c>
      <c r="E13" s="50">
        <v>99</v>
      </c>
      <c r="F13" s="50">
        <v>128</v>
      </c>
      <c r="G13" s="50">
        <v>102</v>
      </c>
      <c r="H13" s="50">
        <v>109</v>
      </c>
      <c r="I13" s="50">
        <v>139</v>
      </c>
      <c r="J13" s="97">
        <v>0.125</v>
      </c>
      <c r="K13" s="97">
        <v>0.188</v>
      </c>
      <c r="L13" s="97">
        <v>0.70499999999999996</v>
      </c>
      <c r="M13" s="50">
        <v>180</v>
      </c>
      <c r="N13" s="50">
        <v>493</v>
      </c>
      <c r="O13" s="50">
        <v>355</v>
      </c>
      <c r="P13" s="50">
        <v>290</v>
      </c>
      <c r="Q13" s="50">
        <v>174</v>
      </c>
      <c r="R13" s="50">
        <v>61</v>
      </c>
      <c r="S13" s="50">
        <v>26</v>
      </c>
      <c r="T13" s="50">
        <v>134</v>
      </c>
      <c r="U13" s="89">
        <f t="shared" si="0"/>
        <v>0.10507880910683012</v>
      </c>
      <c r="V13" s="89">
        <f t="shared" si="1"/>
        <v>0.28779918272037364</v>
      </c>
      <c r="W13" s="89">
        <f t="shared" si="2"/>
        <v>0.20723876240513719</v>
      </c>
      <c r="X13" s="89">
        <f t="shared" si="3"/>
        <v>0.16929363689433741</v>
      </c>
      <c r="Y13" s="89">
        <f t="shared" si="4"/>
        <v>0.15236427320490367</v>
      </c>
      <c r="Z13" s="50">
        <v>164</v>
      </c>
      <c r="AA13" s="50" t="s">
        <v>275</v>
      </c>
      <c r="AB13" s="50" t="s">
        <v>275</v>
      </c>
      <c r="AC13">
        <v>150</v>
      </c>
      <c r="AD13">
        <v>30</v>
      </c>
      <c r="AE13" s="89">
        <f t="shared" si="5"/>
        <v>7.8225335668417981E-2</v>
      </c>
      <c r="AF13">
        <v>0</v>
      </c>
      <c r="AG13">
        <v>1</v>
      </c>
    </row>
    <row r="14" spans="1:33">
      <c r="A14">
        <v>44016</v>
      </c>
      <c r="B14" t="s">
        <v>195</v>
      </c>
      <c r="C14" s="29">
        <v>2014</v>
      </c>
      <c r="D14" s="50">
        <v>52</v>
      </c>
      <c r="E14" s="50">
        <v>14</v>
      </c>
      <c r="F14" s="50">
        <v>14</v>
      </c>
      <c r="G14" s="50">
        <v>24</v>
      </c>
      <c r="H14" s="50">
        <v>19</v>
      </c>
      <c r="I14" s="50">
        <v>17</v>
      </c>
      <c r="J14" s="97">
        <v>7.6999999999999999E-2</v>
      </c>
      <c r="K14" s="97">
        <v>0.25</v>
      </c>
      <c r="L14" s="97">
        <v>0.78799999999999992</v>
      </c>
      <c r="M14" s="50">
        <v>4</v>
      </c>
      <c r="N14" s="50">
        <v>18</v>
      </c>
      <c r="O14" s="50">
        <v>39</v>
      </c>
      <c r="P14" s="50">
        <v>54</v>
      </c>
      <c r="Q14" s="50">
        <v>24</v>
      </c>
      <c r="R14" s="50">
        <v>13</v>
      </c>
      <c r="S14" s="50"/>
      <c r="T14" s="50">
        <v>12</v>
      </c>
      <c r="U14" s="89">
        <f t="shared" si="0"/>
        <v>2.4390243902439025E-2</v>
      </c>
      <c r="V14" s="89">
        <f t="shared" si="1"/>
        <v>0.10975609756097561</v>
      </c>
      <c r="W14" s="89">
        <f t="shared" si="2"/>
        <v>0.23780487804878048</v>
      </c>
      <c r="X14" s="89">
        <f t="shared" si="3"/>
        <v>0.32926829268292684</v>
      </c>
      <c r="Y14" s="89">
        <f t="shared" si="4"/>
        <v>0.22560975609756098</v>
      </c>
      <c r="Z14" s="50">
        <v>36</v>
      </c>
      <c r="AA14" s="50" t="s">
        <v>275</v>
      </c>
      <c r="AB14" s="50" t="s">
        <v>275</v>
      </c>
      <c r="AC14">
        <v>20</v>
      </c>
      <c r="AD14">
        <v>0</v>
      </c>
      <c r="AE14" s="89">
        <f t="shared" si="5"/>
        <v>7.3170731707317069E-2</v>
      </c>
      <c r="AF14">
        <v>0</v>
      </c>
      <c r="AG14">
        <v>0</v>
      </c>
    </row>
    <row r="15" spans="1:33">
      <c r="A15">
        <v>44017</v>
      </c>
      <c r="B15" t="s">
        <v>196</v>
      </c>
      <c r="C15" s="29">
        <v>2014</v>
      </c>
      <c r="D15" s="50">
        <v>22</v>
      </c>
      <c r="E15" s="50">
        <v>7</v>
      </c>
      <c r="F15" s="50">
        <v>6</v>
      </c>
      <c r="G15" s="50">
        <v>9</v>
      </c>
      <c r="H15" s="50" t="s">
        <v>275</v>
      </c>
      <c r="I15" s="50">
        <v>6</v>
      </c>
      <c r="J15" s="97">
        <v>4.4999999999999998E-2</v>
      </c>
      <c r="K15" s="97">
        <v>0.27300000000000002</v>
      </c>
      <c r="L15" s="97">
        <v>0.77300000000000002</v>
      </c>
      <c r="M15" s="50">
        <v>4</v>
      </c>
      <c r="N15" s="50">
        <v>28</v>
      </c>
      <c r="O15" s="50">
        <v>15</v>
      </c>
      <c r="P15" s="50">
        <v>12</v>
      </c>
      <c r="Q15" s="50">
        <v>6</v>
      </c>
      <c r="R15" s="50">
        <v>3</v>
      </c>
      <c r="S15" s="50">
        <v>2</v>
      </c>
      <c r="T15" s="50">
        <v>5</v>
      </c>
      <c r="U15" s="89">
        <f t="shared" si="0"/>
        <v>5.3333333333333337E-2</v>
      </c>
      <c r="V15" s="89">
        <f t="shared" si="1"/>
        <v>0.37333333333333335</v>
      </c>
      <c r="W15" s="89">
        <f t="shared" si="2"/>
        <v>0.2</v>
      </c>
      <c r="X15" s="89">
        <f t="shared" si="3"/>
        <v>0.16</v>
      </c>
      <c r="Y15" s="89">
        <f t="shared" si="4"/>
        <v>0.14666666666666667</v>
      </c>
      <c r="Z15" s="50">
        <v>13</v>
      </c>
      <c r="AA15" s="50" t="s">
        <v>275</v>
      </c>
      <c r="AB15" s="50" t="s">
        <v>275</v>
      </c>
      <c r="AC15">
        <v>3</v>
      </c>
      <c r="AD15">
        <v>0</v>
      </c>
      <c r="AE15" s="89">
        <f t="shared" si="5"/>
        <v>6.6666666666666666E-2</v>
      </c>
      <c r="AF15">
        <v>0</v>
      </c>
      <c r="AG15">
        <v>0</v>
      </c>
    </row>
    <row r="16" spans="1:33">
      <c r="A16">
        <v>44018</v>
      </c>
      <c r="B16" t="s">
        <v>177</v>
      </c>
      <c r="C16" s="29">
        <v>2014</v>
      </c>
      <c r="D16" s="50">
        <v>292</v>
      </c>
      <c r="E16" s="50">
        <v>97</v>
      </c>
      <c r="F16" s="50">
        <v>97</v>
      </c>
      <c r="G16" s="50">
        <v>98</v>
      </c>
      <c r="H16" s="50">
        <v>93</v>
      </c>
      <c r="I16" s="50">
        <v>88</v>
      </c>
      <c r="J16" s="97">
        <v>0.11599999999999999</v>
      </c>
      <c r="K16" s="97">
        <v>0.17100000000000001</v>
      </c>
      <c r="L16" s="97">
        <v>0.80099999999999993</v>
      </c>
      <c r="M16" s="50">
        <v>51</v>
      </c>
      <c r="N16" s="50">
        <v>209</v>
      </c>
      <c r="O16" s="50">
        <v>210</v>
      </c>
      <c r="P16" s="50">
        <v>185</v>
      </c>
      <c r="Q16" s="50">
        <v>153</v>
      </c>
      <c r="R16" s="50">
        <v>85</v>
      </c>
      <c r="S16" s="50">
        <v>83</v>
      </c>
      <c r="T16" s="50">
        <v>134</v>
      </c>
      <c r="U16" s="89">
        <f t="shared" si="0"/>
        <v>4.5945945945945948E-2</v>
      </c>
      <c r="V16" s="89">
        <f t="shared" si="1"/>
        <v>0.18828828828828828</v>
      </c>
      <c r="W16" s="89">
        <f t="shared" si="2"/>
        <v>0.1891891891891892</v>
      </c>
      <c r="X16" s="89">
        <f t="shared" si="3"/>
        <v>0.16666666666666666</v>
      </c>
      <c r="Y16" s="89">
        <f t="shared" si="4"/>
        <v>0.28918918918918918</v>
      </c>
      <c r="Z16" s="50">
        <v>176</v>
      </c>
      <c r="AA16" s="50" t="s">
        <v>275</v>
      </c>
      <c r="AB16" s="50" t="s">
        <v>275</v>
      </c>
      <c r="AC16">
        <v>85</v>
      </c>
      <c r="AD16">
        <v>25</v>
      </c>
      <c r="AE16" s="89">
        <f t="shared" si="5"/>
        <v>0.12072072072072072</v>
      </c>
      <c r="AF16">
        <v>0</v>
      </c>
      <c r="AG16">
        <v>1</v>
      </c>
    </row>
    <row r="17" spans="1:33">
      <c r="A17">
        <v>44019</v>
      </c>
      <c r="B17" t="s">
        <v>197</v>
      </c>
      <c r="C17" s="29">
        <v>2014</v>
      </c>
      <c r="D17" s="50">
        <v>39</v>
      </c>
      <c r="E17" s="50">
        <v>9</v>
      </c>
      <c r="F17" s="50">
        <v>14</v>
      </c>
      <c r="G17" s="50">
        <v>16</v>
      </c>
      <c r="H17" s="50">
        <v>7</v>
      </c>
      <c r="I17" s="50">
        <v>17</v>
      </c>
      <c r="J17" s="97">
        <v>0.128</v>
      </c>
      <c r="K17" s="97">
        <v>0.23100000000000001</v>
      </c>
      <c r="L17" s="97">
        <v>0.71799999999999997</v>
      </c>
      <c r="M17" s="50">
        <v>8</v>
      </c>
      <c r="N17" s="50">
        <v>13</v>
      </c>
      <c r="O17" s="50">
        <v>30</v>
      </c>
      <c r="P17" s="50">
        <v>35</v>
      </c>
      <c r="Q17" s="50">
        <v>23</v>
      </c>
      <c r="R17" s="50">
        <v>7</v>
      </c>
      <c r="S17" s="50">
        <v>3</v>
      </c>
      <c r="T17" s="50">
        <v>11</v>
      </c>
      <c r="U17" s="89">
        <f t="shared" si="0"/>
        <v>6.1538461538461542E-2</v>
      </c>
      <c r="V17" s="89">
        <f t="shared" si="1"/>
        <v>0.1</v>
      </c>
      <c r="W17" s="89">
        <f t="shared" si="2"/>
        <v>0.23076923076923078</v>
      </c>
      <c r="X17" s="89">
        <f t="shared" si="3"/>
        <v>0.26923076923076922</v>
      </c>
      <c r="Y17" s="89">
        <f t="shared" si="4"/>
        <v>0.25384615384615383</v>
      </c>
      <c r="Z17" s="50">
        <v>22</v>
      </c>
      <c r="AA17" s="50" t="s">
        <v>275</v>
      </c>
      <c r="AB17" s="50" t="s">
        <v>275</v>
      </c>
      <c r="AC17">
        <v>13</v>
      </c>
      <c r="AD17">
        <v>0</v>
      </c>
      <c r="AE17" s="89">
        <f t="shared" si="5"/>
        <v>8.461538461538462E-2</v>
      </c>
      <c r="AF17">
        <v>0</v>
      </c>
      <c r="AG17">
        <v>0</v>
      </c>
    </row>
    <row r="18" spans="1:33">
      <c r="A18">
        <v>44020</v>
      </c>
      <c r="B18" t="s">
        <v>82</v>
      </c>
      <c r="C18" s="29">
        <v>2014</v>
      </c>
      <c r="D18" s="50">
        <v>810</v>
      </c>
      <c r="E18" s="50">
        <v>268</v>
      </c>
      <c r="F18" s="50">
        <v>260</v>
      </c>
      <c r="G18" s="50">
        <v>282</v>
      </c>
      <c r="H18" s="50">
        <v>275</v>
      </c>
      <c r="I18" s="50">
        <v>273</v>
      </c>
      <c r="J18" s="97">
        <v>0.08</v>
      </c>
      <c r="K18" s="97">
        <v>0.14599999999999999</v>
      </c>
      <c r="L18" s="97">
        <v>0.68099999999999994</v>
      </c>
      <c r="M18" s="50">
        <v>476</v>
      </c>
      <c r="N18" s="50">
        <v>1200</v>
      </c>
      <c r="O18" s="50">
        <v>628</v>
      </c>
      <c r="P18" s="50">
        <v>384</v>
      </c>
      <c r="Q18" s="50">
        <v>283</v>
      </c>
      <c r="R18" s="50">
        <v>146</v>
      </c>
      <c r="S18" s="50">
        <v>120</v>
      </c>
      <c r="T18" s="50">
        <v>380</v>
      </c>
      <c r="U18" s="89">
        <f t="shared" si="0"/>
        <v>0.13160077412220073</v>
      </c>
      <c r="V18" s="89">
        <f t="shared" si="1"/>
        <v>0.33176665745092621</v>
      </c>
      <c r="W18" s="89">
        <f t="shared" si="2"/>
        <v>0.17362455073265137</v>
      </c>
      <c r="X18" s="89">
        <f t="shared" si="3"/>
        <v>0.10616533038429637</v>
      </c>
      <c r="Y18" s="89">
        <f t="shared" si="4"/>
        <v>0.15178324578379873</v>
      </c>
      <c r="Z18" s="50">
        <v>323</v>
      </c>
      <c r="AA18" s="50">
        <v>5</v>
      </c>
      <c r="AB18" s="50">
        <v>9</v>
      </c>
      <c r="AC18">
        <v>231</v>
      </c>
      <c r="AD18">
        <v>161</v>
      </c>
      <c r="AE18" s="89">
        <f t="shared" si="5"/>
        <v>0.10505944152612662</v>
      </c>
      <c r="AF18">
        <v>1</v>
      </c>
      <c r="AG18">
        <v>5</v>
      </c>
    </row>
    <row r="19" spans="1:33">
      <c r="A19">
        <v>44021</v>
      </c>
      <c r="B19" t="s">
        <v>80</v>
      </c>
      <c r="C19" s="29">
        <v>2014</v>
      </c>
      <c r="D19" s="50">
        <v>146</v>
      </c>
      <c r="E19" s="50">
        <v>40</v>
      </c>
      <c r="F19" s="50">
        <v>48</v>
      </c>
      <c r="G19" s="50">
        <v>58</v>
      </c>
      <c r="H19" s="50">
        <v>69</v>
      </c>
      <c r="I19" s="50">
        <v>64</v>
      </c>
      <c r="J19" s="97">
        <v>0.17100000000000001</v>
      </c>
      <c r="K19" s="97">
        <v>0.192</v>
      </c>
      <c r="L19" s="97">
        <v>0.69900000000000007</v>
      </c>
      <c r="M19" s="50">
        <v>63</v>
      </c>
      <c r="N19" s="50">
        <v>180</v>
      </c>
      <c r="O19" s="50">
        <v>158</v>
      </c>
      <c r="P19" s="50">
        <v>150</v>
      </c>
      <c r="Q19" s="50">
        <v>72</v>
      </c>
      <c r="R19" s="50">
        <v>29</v>
      </c>
      <c r="S19" s="50">
        <v>9</v>
      </c>
      <c r="T19" s="50">
        <v>78</v>
      </c>
      <c r="U19" s="89">
        <f t="shared" si="0"/>
        <v>8.5250338294993233E-2</v>
      </c>
      <c r="V19" s="89">
        <f t="shared" si="1"/>
        <v>0.24357239512855211</v>
      </c>
      <c r="W19" s="89">
        <f t="shared" si="2"/>
        <v>0.21380243572395127</v>
      </c>
      <c r="X19" s="89">
        <f t="shared" si="3"/>
        <v>0.20297699594046009</v>
      </c>
      <c r="Y19" s="89">
        <f t="shared" si="4"/>
        <v>0.14884979702300405</v>
      </c>
      <c r="Z19" s="50">
        <v>81</v>
      </c>
      <c r="AA19" s="50" t="s">
        <v>275</v>
      </c>
      <c r="AB19" s="50" t="s">
        <v>275</v>
      </c>
      <c r="AC19">
        <v>82</v>
      </c>
      <c r="AD19">
        <v>0</v>
      </c>
      <c r="AE19" s="89">
        <f t="shared" si="5"/>
        <v>0.10554803788903924</v>
      </c>
      <c r="AF19">
        <v>1</v>
      </c>
      <c r="AG19">
        <v>0</v>
      </c>
    </row>
    <row r="20" spans="1:33">
      <c r="A20">
        <v>44022</v>
      </c>
      <c r="B20" t="s">
        <v>178</v>
      </c>
      <c r="C20" s="29">
        <v>2014</v>
      </c>
      <c r="D20" s="50">
        <v>87</v>
      </c>
      <c r="E20" s="50">
        <v>38</v>
      </c>
      <c r="F20" s="50">
        <v>23</v>
      </c>
      <c r="G20" s="50">
        <v>26</v>
      </c>
      <c r="H20" s="50">
        <v>27</v>
      </c>
      <c r="I20" s="50">
        <v>25</v>
      </c>
      <c r="J20" s="97">
        <v>9.1999999999999998E-2</v>
      </c>
      <c r="K20" s="97">
        <v>0.10300000000000001</v>
      </c>
      <c r="L20" s="97">
        <v>0.77</v>
      </c>
      <c r="M20" s="50">
        <v>17</v>
      </c>
      <c r="N20" s="50">
        <v>85</v>
      </c>
      <c r="O20" s="50">
        <v>70</v>
      </c>
      <c r="P20" s="50">
        <v>83</v>
      </c>
      <c r="Q20" s="50">
        <v>56</v>
      </c>
      <c r="R20" s="50">
        <v>9</v>
      </c>
      <c r="S20" s="50">
        <v>5</v>
      </c>
      <c r="T20" s="50">
        <v>37</v>
      </c>
      <c r="U20" s="89">
        <f t="shared" si="0"/>
        <v>4.6961325966850827E-2</v>
      </c>
      <c r="V20" s="89">
        <f t="shared" si="1"/>
        <v>0.23480662983425415</v>
      </c>
      <c r="W20" s="89">
        <f t="shared" si="2"/>
        <v>0.19337016574585636</v>
      </c>
      <c r="X20" s="89">
        <f t="shared" si="3"/>
        <v>0.2292817679558011</v>
      </c>
      <c r="Y20" s="89">
        <f t="shared" si="4"/>
        <v>0.19337016574585636</v>
      </c>
      <c r="Z20" s="50">
        <v>49</v>
      </c>
      <c r="AA20" s="50" t="s">
        <v>275</v>
      </c>
      <c r="AB20" s="50" t="s">
        <v>275</v>
      </c>
      <c r="AC20">
        <v>26</v>
      </c>
      <c r="AD20">
        <v>0</v>
      </c>
      <c r="AE20" s="89">
        <f t="shared" si="5"/>
        <v>0.10220994475138122</v>
      </c>
      <c r="AF20">
        <v>0</v>
      </c>
      <c r="AG20">
        <v>0</v>
      </c>
    </row>
    <row r="21" spans="1:33">
      <c r="A21">
        <v>44023</v>
      </c>
      <c r="B21" t="s">
        <v>179</v>
      </c>
      <c r="C21" s="29">
        <v>2014</v>
      </c>
      <c r="D21" s="50">
        <v>130</v>
      </c>
      <c r="E21" s="50">
        <v>34</v>
      </c>
      <c r="F21" s="50">
        <v>46</v>
      </c>
      <c r="G21" s="50">
        <v>50</v>
      </c>
      <c r="H21" s="50">
        <v>44</v>
      </c>
      <c r="I21" s="50">
        <v>48</v>
      </c>
      <c r="J21" s="97">
        <v>0.13100000000000001</v>
      </c>
      <c r="K21" s="97">
        <v>0.215</v>
      </c>
      <c r="L21" s="97">
        <v>0.754</v>
      </c>
      <c r="M21" s="50">
        <v>32</v>
      </c>
      <c r="N21" s="50">
        <v>123</v>
      </c>
      <c r="O21" s="50">
        <v>101</v>
      </c>
      <c r="P21" s="50">
        <v>90</v>
      </c>
      <c r="Q21" s="50">
        <v>61</v>
      </c>
      <c r="R21" s="50">
        <v>20</v>
      </c>
      <c r="S21" s="50">
        <v>19</v>
      </c>
      <c r="T21" s="50">
        <v>41</v>
      </c>
      <c r="U21" s="89">
        <f t="shared" si="0"/>
        <v>6.5708418891170434E-2</v>
      </c>
      <c r="V21" s="89">
        <f t="shared" si="1"/>
        <v>0.25256673511293637</v>
      </c>
      <c r="W21" s="89">
        <f t="shared" si="2"/>
        <v>0.20739219712525667</v>
      </c>
      <c r="X21" s="89">
        <f t="shared" si="3"/>
        <v>0.18480492813141683</v>
      </c>
      <c r="Y21" s="89">
        <f t="shared" si="4"/>
        <v>0.20533880903490759</v>
      </c>
      <c r="Z21" s="50">
        <v>73</v>
      </c>
      <c r="AA21" s="50" t="s">
        <v>275</v>
      </c>
      <c r="AB21" s="50" t="s">
        <v>275</v>
      </c>
      <c r="AC21">
        <v>48</v>
      </c>
      <c r="AD21">
        <v>10</v>
      </c>
      <c r="AE21" s="89">
        <f t="shared" si="5"/>
        <v>8.4188911704312114E-2</v>
      </c>
      <c r="AF21">
        <v>0</v>
      </c>
      <c r="AG21">
        <v>1</v>
      </c>
    </row>
    <row r="22" spans="1:33">
      <c r="A22">
        <v>44024</v>
      </c>
      <c r="B22" t="s">
        <v>180</v>
      </c>
      <c r="C22" s="29">
        <v>2014</v>
      </c>
      <c r="D22" s="50">
        <v>105</v>
      </c>
      <c r="E22" s="50">
        <v>33</v>
      </c>
      <c r="F22" s="50">
        <v>29</v>
      </c>
      <c r="G22" s="50">
        <v>43</v>
      </c>
      <c r="H22" s="50">
        <v>30</v>
      </c>
      <c r="I22" s="50">
        <v>32</v>
      </c>
      <c r="J22" s="97">
        <v>0.14300000000000002</v>
      </c>
      <c r="K22" s="97">
        <v>0.14300000000000002</v>
      </c>
      <c r="L22" s="97">
        <v>0.79</v>
      </c>
      <c r="M22" s="50">
        <v>14</v>
      </c>
      <c r="N22" s="50">
        <v>44</v>
      </c>
      <c r="O22" s="50">
        <v>53</v>
      </c>
      <c r="P22" s="50">
        <v>91</v>
      </c>
      <c r="Q22" s="50">
        <v>61</v>
      </c>
      <c r="R22" s="50">
        <v>35</v>
      </c>
      <c r="S22" s="50">
        <v>16</v>
      </c>
      <c r="T22" s="50">
        <v>64</v>
      </c>
      <c r="U22" s="89">
        <f t="shared" si="0"/>
        <v>3.7037037037037035E-2</v>
      </c>
      <c r="V22" s="89">
        <f t="shared" si="1"/>
        <v>0.1164021164021164</v>
      </c>
      <c r="W22" s="89">
        <f t="shared" si="2"/>
        <v>0.1402116402116402</v>
      </c>
      <c r="X22" s="89">
        <f t="shared" si="3"/>
        <v>0.24074074074074073</v>
      </c>
      <c r="Y22" s="89">
        <f t="shared" si="4"/>
        <v>0.29629629629629628</v>
      </c>
      <c r="Z22" s="50">
        <v>60</v>
      </c>
      <c r="AA22" s="50" t="s">
        <v>275</v>
      </c>
      <c r="AB22" s="50" t="s">
        <v>275</v>
      </c>
      <c r="AC22">
        <v>47</v>
      </c>
      <c r="AD22">
        <v>0</v>
      </c>
      <c r="AE22" s="89">
        <f t="shared" si="5"/>
        <v>0.1693121693121693</v>
      </c>
      <c r="AF22">
        <v>0</v>
      </c>
      <c r="AG22">
        <v>0</v>
      </c>
    </row>
    <row r="23" spans="1:33">
      <c r="A23">
        <v>44025</v>
      </c>
      <c r="B23" t="s">
        <v>181</v>
      </c>
      <c r="C23" s="29">
        <v>2014</v>
      </c>
      <c r="D23" s="50">
        <v>147</v>
      </c>
      <c r="E23" s="50">
        <v>39</v>
      </c>
      <c r="F23" s="50">
        <v>64</v>
      </c>
      <c r="G23" s="50">
        <v>44</v>
      </c>
      <c r="H23" s="50">
        <v>51</v>
      </c>
      <c r="I23" s="50">
        <v>54</v>
      </c>
      <c r="J23" s="97">
        <v>0.122</v>
      </c>
      <c r="K23" s="97">
        <v>0.27200000000000002</v>
      </c>
      <c r="L23" s="97">
        <v>0.80299999999999994</v>
      </c>
      <c r="M23" s="50">
        <v>26</v>
      </c>
      <c r="N23" s="50">
        <v>99</v>
      </c>
      <c r="O23" s="50">
        <v>127</v>
      </c>
      <c r="P23" s="50">
        <v>148</v>
      </c>
      <c r="Q23" s="50">
        <v>87</v>
      </c>
      <c r="R23" s="50">
        <v>35</v>
      </c>
      <c r="S23" s="50">
        <v>23</v>
      </c>
      <c r="T23" s="50">
        <v>56</v>
      </c>
      <c r="U23" s="89">
        <f t="shared" si="0"/>
        <v>4.3261231281198007E-2</v>
      </c>
      <c r="V23" s="89">
        <f t="shared" si="1"/>
        <v>0.16472545757071547</v>
      </c>
      <c r="W23" s="89">
        <f t="shared" si="2"/>
        <v>0.2113144758735441</v>
      </c>
      <c r="X23" s="89">
        <f t="shared" si="3"/>
        <v>0.24625623960066556</v>
      </c>
      <c r="Y23" s="89">
        <f t="shared" si="4"/>
        <v>0.24126455906821964</v>
      </c>
      <c r="Z23" s="50">
        <v>93</v>
      </c>
      <c r="AA23" s="50" t="s">
        <v>275</v>
      </c>
      <c r="AB23" s="50" t="s">
        <v>275</v>
      </c>
      <c r="AC23">
        <v>67</v>
      </c>
      <c r="AD23">
        <v>20</v>
      </c>
      <c r="AE23" s="89">
        <f t="shared" si="5"/>
        <v>9.3178036605657238E-2</v>
      </c>
      <c r="AF23">
        <v>0</v>
      </c>
      <c r="AG23">
        <v>1</v>
      </c>
    </row>
    <row r="24" spans="1:33">
      <c r="A24">
        <v>44026</v>
      </c>
      <c r="B24" t="s">
        <v>182</v>
      </c>
      <c r="C24" s="29">
        <v>2014</v>
      </c>
      <c r="D24" s="50">
        <v>502</v>
      </c>
      <c r="E24" s="50">
        <v>138</v>
      </c>
      <c r="F24" s="50">
        <v>181</v>
      </c>
      <c r="G24" s="50">
        <v>183</v>
      </c>
      <c r="H24" s="50">
        <v>179</v>
      </c>
      <c r="I24" s="50">
        <v>204</v>
      </c>
      <c r="J24" s="97">
        <v>0.09</v>
      </c>
      <c r="K24" s="97">
        <v>0.20300000000000001</v>
      </c>
      <c r="L24" s="97">
        <v>0.80299999999999994</v>
      </c>
      <c r="M24" s="50">
        <v>1014</v>
      </c>
      <c r="N24" s="50">
        <v>552</v>
      </c>
      <c r="O24" s="50">
        <v>383</v>
      </c>
      <c r="P24" s="50">
        <v>280</v>
      </c>
      <c r="Q24" s="50">
        <v>248</v>
      </c>
      <c r="R24" s="50">
        <v>165</v>
      </c>
      <c r="S24" s="50">
        <v>215</v>
      </c>
      <c r="T24" s="50">
        <v>562</v>
      </c>
      <c r="U24" s="89">
        <f t="shared" si="0"/>
        <v>0.29657794676806082</v>
      </c>
      <c r="V24" s="89">
        <f t="shared" si="1"/>
        <v>0.16145071658379642</v>
      </c>
      <c r="W24" s="89">
        <f t="shared" si="2"/>
        <v>0.11202105878911962</v>
      </c>
      <c r="X24" s="89">
        <f t="shared" si="3"/>
        <v>8.18952910207663E-2</v>
      </c>
      <c r="Y24" s="89">
        <f t="shared" si="4"/>
        <v>0.18367943843229015</v>
      </c>
      <c r="Z24" s="50">
        <v>246</v>
      </c>
      <c r="AA24" s="50">
        <v>10</v>
      </c>
      <c r="AB24" s="50" t="s">
        <v>275</v>
      </c>
      <c r="AC24">
        <v>166</v>
      </c>
      <c r="AD24">
        <v>154</v>
      </c>
      <c r="AE24" s="89">
        <f t="shared" si="5"/>
        <v>0.16437554840596666</v>
      </c>
      <c r="AF24">
        <v>1</v>
      </c>
      <c r="AG24">
        <v>5</v>
      </c>
    </row>
    <row r="25" spans="1:33">
      <c r="A25">
        <v>44027</v>
      </c>
      <c r="B25" t="s">
        <v>183</v>
      </c>
      <c r="C25" s="29">
        <v>2014</v>
      </c>
      <c r="D25" s="50">
        <v>75</v>
      </c>
      <c r="E25" s="50">
        <v>24</v>
      </c>
      <c r="F25" s="50">
        <v>22</v>
      </c>
      <c r="G25" s="50">
        <v>29</v>
      </c>
      <c r="H25" s="50">
        <v>28</v>
      </c>
      <c r="I25" s="50">
        <v>32</v>
      </c>
      <c r="J25" s="97">
        <v>0.13300000000000001</v>
      </c>
      <c r="K25" s="97">
        <v>0.21299999999999999</v>
      </c>
      <c r="L25" s="97">
        <v>0.76</v>
      </c>
      <c r="M25" s="50">
        <v>17</v>
      </c>
      <c r="N25" s="50">
        <v>34</v>
      </c>
      <c r="O25" s="50">
        <v>58</v>
      </c>
      <c r="P25" s="50">
        <v>77</v>
      </c>
      <c r="Q25" s="50">
        <v>71</v>
      </c>
      <c r="R25" s="50">
        <v>30</v>
      </c>
      <c r="S25" s="50">
        <v>20</v>
      </c>
      <c r="T25" s="50">
        <v>43</v>
      </c>
      <c r="U25" s="89">
        <f t="shared" si="0"/>
        <v>4.8571428571428571E-2</v>
      </c>
      <c r="V25" s="89">
        <f t="shared" si="1"/>
        <v>9.7142857142857142E-2</v>
      </c>
      <c r="W25" s="89">
        <f t="shared" si="2"/>
        <v>0.1657142857142857</v>
      </c>
      <c r="X25" s="89">
        <f t="shared" si="3"/>
        <v>0.22</v>
      </c>
      <c r="Y25" s="89">
        <f t="shared" si="4"/>
        <v>0.3457142857142857</v>
      </c>
      <c r="Z25" s="50">
        <v>52</v>
      </c>
      <c r="AA25" s="50" t="s">
        <v>275</v>
      </c>
      <c r="AB25" s="50" t="s">
        <v>275</v>
      </c>
      <c r="AC25">
        <v>34</v>
      </c>
      <c r="AD25">
        <v>12</v>
      </c>
      <c r="AE25" s="89">
        <f t="shared" si="5"/>
        <v>0.12285714285714286</v>
      </c>
      <c r="AF25">
        <v>0</v>
      </c>
      <c r="AG25">
        <v>1</v>
      </c>
    </row>
    <row r="26" spans="1:33">
      <c r="A26">
        <v>44028</v>
      </c>
      <c r="B26" t="s">
        <v>108</v>
      </c>
      <c r="C26" s="29">
        <v>2014</v>
      </c>
      <c r="D26" s="50">
        <v>127</v>
      </c>
      <c r="E26" s="50">
        <v>28</v>
      </c>
      <c r="F26" s="50">
        <v>44</v>
      </c>
      <c r="G26" s="50">
        <v>55</v>
      </c>
      <c r="H26" s="50">
        <v>39</v>
      </c>
      <c r="I26" s="50">
        <v>38</v>
      </c>
      <c r="J26" s="97">
        <v>1.6E-2</v>
      </c>
      <c r="K26" s="97">
        <v>0.21299999999999999</v>
      </c>
      <c r="L26" s="97">
        <v>0.86599999999999999</v>
      </c>
      <c r="M26" s="50">
        <v>27</v>
      </c>
      <c r="N26" s="50">
        <v>81</v>
      </c>
      <c r="O26" s="50">
        <v>83</v>
      </c>
      <c r="P26" s="50">
        <v>69</v>
      </c>
      <c r="Q26" s="50">
        <v>86</v>
      </c>
      <c r="R26" s="50">
        <v>44</v>
      </c>
      <c r="S26" s="50">
        <v>34</v>
      </c>
      <c r="T26" s="50">
        <v>84</v>
      </c>
      <c r="U26" s="89">
        <f t="shared" si="0"/>
        <v>5.3149606299212601E-2</v>
      </c>
      <c r="V26" s="89">
        <f t="shared" si="1"/>
        <v>0.15944881889763779</v>
      </c>
      <c r="W26" s="89">
        <f t="shared" si="2"/>
        <v>0.16338582677165353</v>
      </c>
      <c r="X26" s="89">
        <f t="shared" si="3"/>
        <v>0.13582677165354332</v>
      </c>
      <c r="Y26" s="89">
        <f t="shared" si="4"/>
        <v>0.32283464566929132</v>
      </c>
      <c r="Z26" s="50">
        <v>97</v>
      </c>
      <c r="AA26" s="50" t="s">
        <v>275</v>
      </c>
      <c r="AB26" s="50" t="s">
        <v>275</v>
      </c>
      <c r="AC26">
        <v>40</v>
      </c>
      <c r="AD26">
        <v>32</v>
      </c>
      <c r="AE26" s="89">
        <f t="shared" si="5"/>
        <v>0.16535433070866143</v>
      </c>
      <c r="AF26">
        <v>1</v>
      </c>
      <c r="AG26">
        <v>1</v>
      </c>
    </row>
    <row r="27" spans="1:33">
      <c r="A27">
        <v>44029</v>
      </c>
      <c r="B27" t="s">
        <v>77</v>
      </c>
      <c r="C27" s="29">
        <v>2014</v>
      </c>
      <c r="D27" s="50">
        <v>276</v>
      </c>
      <c r="E27" s="50">
        <v>79</v>
      </c>
      <c r="F27" s="50">
        <v>89</v>
      </c>
      <c r="G27" s="50">
        <v>108</v>
      </c>
      <c r="H27" s="50">
        <v>66</v>
      </c>
      <c r="I27" s="50">
        <v>82</v>
      </c>
      <c r="J27" s="97">
        <v>8.6999999999999994E-2</v>
      </c>
      <c r="K27" s="97">
        <v>0.23199999999999998</v>
      </c>
      <c r="L27" s="97">
        <v>0.81499999999999995</v>
      </c>
      <c r="M27" s="50">
        <v>58</v>
      </c>
      <c r="N27" s="50">
        <v>141</v>
      </c>
      <c r="O27" s="50">
        <v>166</v>
      </c>
      <c r="P27" s="50">
        <v>200</v>
      </c>
      <c r="Q27" s="50">
        <v>178</v>
      </c>
      <c r="R27" s="50">
        <v>74</v>
      </c>
      <c r="S27" s="50">
        <v>44</v>
      </c>
      <c r="T27" s="50">
        <v>100</v>
      </c>
      <c r="U27" s="89">
        <f t="shared" si="0"/>
        <v>6.0353798126951096E-2</v>
      </c>
      <c r="V27" s="89">
        <f t="shared" si="1"/>
        <v>0.14672216441207075</v>
      </c>
      <c r="W27" s="89">
        <f t="shared" si="2"/>
        <v>0.17273673257023933</v>
      </c>
      <c r="X27" s="89">
        <f t="shared" si="3"/>
        <v>0.20811654526534859</v>
      </c>
      <c r="Y27" s="89">
        <f t="shared" si="4"/>
        <v>0.30801248699271594</v>
      </c>
      <c r="Z27" s="50">
        <v>186</v>
      </c>
      <c r="AA27" s="50" t="s">
        <v>275</v>
      </c>
      <c r="AB27" s="50" t="s">
        <v>275</v>
      </c>
      <c r="AC27">
        <v>91</v>
      </c>
      <c r="AD27">
        <v>17</v>
      </c>
      <c r="AE27" s="89">
        <f t="shared" si="5"/>
        <v>0.1040582726326743</v>
      </c>
      <c r="AF27">
        <v>1</v>
      </c>
      <c r="AG27">
        <v>2</v>
      </c>
    </row>
    <row r="28" spans="1:33">
      <c r="A28">
        <v>44030</v>
      </c>
      <c r="B28" t="s">
        <v>97</v>
      </c>
      <c r="C28" s="29">
        <v>2014</v>
      </c>
      <c r="D28" s="50">
        <v>174</v>
      </c>
      <c r="E28" s="50">
        <v>56</v>
      </c>
      <c r="F28" s="50">
        <v>46</v>
      </c>
      <c r="G28" s="50">
        <v>72</v>
      </c>
      <c r="H28" s="50">
        <v>48</v>
      </c>
      <c r="I28" s="50">
        <v>52</v>
      </c>
      <c r="J28" s="97">
        <v>0.155</v>
      </c>
      <c r="K28" s="97">
        <v>0.17800000000000002</v>
      </c>
      <c r="L28" s="97">
        <v>0.66700000000000004</v>
      </c>
      <c r="M28" s="50">
        <v>35</v>
      </c>
      <c r="N28" s="50">
        <v>159</v>
      </c>
      <c r="O28" s="50">
        <v>153</v>
      </c>
      <c r="P28" s="50">
        <v>144</v>
      </c>
      <c r="Q28" s="50">
        <v>72</v>
      </c>
      <c r="R28" s="50">
        <v>25</v>
      </c>
      <c r="S28" s="50">
        <v>4</v>
      </c>
      <c r="T28" s="50">
        <v>75</v>
      </c>
      <c r="U28" s="89">
        <f t="shared" si="0"/>
        <v>5.2473763118440778E-2</v>
      </c>
      <c r="V28" s="89">
        <f t="shared" si="1"/>
        <v>0.23838080959520239</v>
      </c>
      <c r="W28" s="89">
        <f t="shared" si="2"/>
        <v>0.22938530734632684</v>
      </c>
      <c r="X28" s="89">
        <f t="shared" si="3"/>
        <v>0.2158920539730135</v>
      </c>
      <c r="Y28" s="89">
        <f t="shared" si="4"/>
        <v>0.15142428785607195</v>
      </c>
      <c r="Z28" s="50">
        <v>75</v>
      </c>
      <c r="AA28" s="50" t="s">
        <v>275</v>
      </c>
      <c r="AB28" s="50" t="s">
        <v>275</v>
      </c>
      <c r="AC28">
        <v>61</v>
      </c>
      <c r="AD28">
        <v>20</v>
      </c>
      <c r="AE28" s="89">
        <f t="shared" si="5"/>
        <v>0.11244377811094453</v>
      </c>
      <c r="AF28">
        <v>0</v>
      </c>
      <c r="AG28">
        <v>1</v>
      </c>
    </row>
    <row r="29" spans="1:33">
      <c r="A29">
        <v>44031</v>
      </c>
      <c r="B29" t="s">
        <v>198</v>
      </c>
      <c r="C29" s="29">
        <v>2014</v>
      </c>
      <c r="D29" s="50">
        <v>26</v>
      </c>
      <c r="E29" s="50">
        <v>12</v>
      </c>
      <c r="F29" s="50">
        <v>5</v>
      </c>
      <c r="G29" s="50">
        <v>9</v>
      </c>
      <c r="H29" s="50">
        <v>10</v>
      </c>
      <c r="I29" s="50">
        <v>10</v>
      </c>
      <c r="J29" s="97">
        <v>7.6999999999999999E-2</v>
      </c>
      <c r="K29" s="97">
        <v>0.26899999999999996</v>
      </c>
      <c r="L29" s="97">
        <v>0.80799999999999994</v>
      </c>
      <c r="M29" s="50">
        <v>17</v>
      </c>
      <c r="N29" s="50">
        <v>29</v>
      </c>
      <c r="O29" s="50">
        <v>18</v>
      </c>
      <c r="P29" s="50">
        <v>24</v>
      </c>
      <c r="Q29" s="50">
        <v>7</v>
      </c>
      <c r="R29" s="50">
        <v>1</v>
      </c>
      <c r="S29" s="50"/>
      <c r="T29" s="50">
        <v>4</v>
      </c>
      <c r="U29" s="89">
        <f t="shared" si="0"/>
        <v>0.17</v>
      </c>
      <c r="V29" s="89">
        <f t="shared" si="1"/>
        <v>0.28999999999999998</v>
      </c>
      <c r="W29" s="89">
        <f t="shared" si="2"/>
        <v>0.18</v>
      </c>
      <c r="X29" s="89">
        <f t="shared" si="3"/>
        <v>0.24</v>
      </c>
      <c r="Y29" s="89">
        <f t="shared" si="4"/>
        <v>0.08</v>
      </c>
      <c r="Z29" s="50">
        <v>18</v>
      </c>
      <c r="AA29" s="50" t="s">
        <v>275</v>
      </c>
      <c r="AB29" s="50" t="s">
        <v>275</v>
      </c>
      <c r="AC29">
        <v>11</v>
      </c>
      <c r="AD29">
        <v>0</v>
      </c>
      <c r="AE29" s="89">
        <f t="shared" si="5"/>
        <v>0.04</v>
      </c>
      <c r="AF29">
        <v>0</v>
      </c>
      <c r="AG29">
        <v>0</v>
      </c>
    </row>
    <row r="30" spans="1:33">
      <c r="A30">
        <v>44032</v>
      </c>
      <c r="B30" t="s">
        <v>96</v>
      </c>
      <c r="C30" s="29">
        <v>2014</v>
      </c>
      <c r="D30" s="50">
        <v>147</v>
      </c>
      <c r="E30" s="50">
        <v>49</v>
      </c>
      <c r="F30" s="50">
        <v>49</v>
      </c>
      <c r="G30" s="50">
        <v>49</v>
      </c>
      <c r="H30" s="50">
        <v>53</v>
      </c>
      <c r="I30" s="50">
        <v>50</v>
      </c>
      <c r="J30" s="97">
        <v>8.8000000000000009E-2</v>
      </c>
      <c r="K30" s="97">
        <v>0.23100000000000001</v>
      </c>
      <c r="L30" s="97">
        <v>0.82299999999999995</v>
      </c>
      <c r="M30" s="50">
        <v>29</v>
      </c>
      <c r="N30" s="50">
        <v>68</v>
      </c>
      <c r="O30" s="50">
        <v>86</v>
      </c>
      <c r="P30" s="50">
        <v>102</v>
      </c>
      <c r="Q30" s="50">
        <v>95</v>
      </c>
      <c r="R30" s="50">
        <v>48</v>
      </c>
      <c r="S30" s="50">
        <v>26</v>
      </c>
      <c r="T30" s="50">
        <v>82</v>
      </c>
      <c r="U30" s="89">
        <f t="shared" si="0"/>
        <v>5.4104477611940295E-2</v>
      </c>
      <c r="V30" s="89">
        <f t="shared" si="1"/>
        <v>0.12686567164179105</v>
      </c>
      <c r="W30" s="89">
        <f t="shared" si="2"/>
        <v>0.16044776119402984</v>
      </c>
      <c r="X30" s="89">
        <f t="shared" si="3"/>
        <v>0.19029850746268656</v>
      </c>
      <c r="Y30" s="89">
        <f t="shared" si="4"/>
        <v>0.31529850746268656</v>
      </c>
      <c r="Z30" s="50">
        <v>67</v>
      </c>
      <c r="AA30" s="50" t="s">
        <v>275</v>
      </c>
      <c r="AB30" s="50" t="s">
        <v>275</v>
      </c>
      <c r="AC30">
        <v>48</v>
      </c>
      <c r="AD30">
        <v>20</v>
      </c>
      <c r="AE30" s="89">
        <f t="shared" si="5"/>
        <v>0.15298507462686567</v>
      </c>
      <c r="AF30">
        <v>0</v>
      </c>
      <c r="AG30">
        <v>1</v>
      </c>
    </row>
    <row r="31" spans="1:33">
      <c r="A31">
        <v>44033</v>
      </c>
      <c r="B31" t="s">
        <v>98</v>
      </c>
      <c r="C31" s="29">
        <v>2014</v>
      </c>
      <c r="D31" s="50">
        <v>106</v>
      </c>
      <c r="E31" s="50">
        <v>34</v>
      </c>
      <c r="F31" s="50">
        <v>39</v>
      </c>
      <c r="G31" s="50">
        <v>33</v>
      </c>
      <c r="H31" s="50">
        <v>35</v>
      </c>
      <c r="I31" s="50">
        <v>32</v>
      </c>
      <c r="J31" s="97">
        <v>6.6000000000000003E-2</v>
      </c>
      <c r="K31" s="97">
        <v>0.20800000000000002</v>
      </c>
      <c r="L31" s="97">
        <v>0.86799999999999999</v>
      </c>
      <c r="M31" s="50">
        <v>17</v>
      </c>
      <c r="N31" s="50">
        <v>45</v>
      </c>
      <c r="O31" s="50">
        <v>70</v>
      </c>
      <c r="P31" s="50">
        <v>81</v>
      </c>
      <c r="Q31" s="50">
        <v>78</v>
      </c>
      <c r="R31" s="50">
        <v>39</v>
      </c>
      <c r="S31" s="50">
        <v>25</v>
      </c>
      <c r="T31" s="50">
        <v>57</v>
      </c>
      <c r="U31" s="89">
        <f t="shared" si="0"/>
        <v>4.12621359223301E-2</v>
      </c>
      <c r="V31" s="89">
        <f t="shared" si="1"/>
        <v>0.10922330097087378</v>
      </c>
      <c r="W31" s="89">
        <f t="shared" si="2"/>
        <v>0.16990291262135923</v>
      </c>
      <c r="X31" s="89">
        <f t="shared" si="3"/>
        <v>0.19660194174757281</v>
      </c>
      <c r="Y31" s="89">
        <f t="shared" si="4"/>
        <v>0.3446601941747573</v>
      </c>
      <c r="Z31" s="50">
        <v>69</v>
      </c>
      <c r="AA31" s="50" t="s">
        <v>275</v>
      </c>
      <c r="AB31" s="50" t="s">
        <v>275</v>
      </c>
      <c r="AC31">
        <v>50</v>
      </c>
      <c r="AD31">
        <v>0</v>
      </c>
      <c r="AE31" s="89">
        <f t="shared" si="5"/>
        <v>0.13834951456310679</v>
      </c>
      <c r="AF31">
        <v>0</v>
      </c>
      <c r="AG31">
        <v>0</v>
      </c>
    </row>
    <row r="32" spans="1:33">
      <c r="A32">
        <v>44035</v>
      </c>
      <c r="B32" t="s">
        <v>99</v>
      </c>
      <c r="C32" s="29">
        <v>2014</v>
      </c>
      <c r="D32" s="50">
        <v>602</v>
      </c>
      <c r="E32" s="50">
        <v>189</v>
      </c>
      <c r="F32" s="50">
        <v>203</v>
      </c>
      <c r="G32" s="50">
        <v>210</v>
      </c>
      <c r="H32" s="50">
        <v>215</v>
      </c>
      <c r="I32" s="50">
        <v>221</v>
      </c>
      <c r="J32" s="97">
        <v>8.5000000000000006E-2</v>
      </c>
      <c r="K32" s="97">
        <v>0.16899999999999998</v>
      </c>
      <c r="L32" s="97">
        <v>0.76700000000000002</v>
      </c>
      <c r="M32" s="50">
        <v>249</v>
      </c>
      <c r="N32" s="50">
        <v>614</v>
      </c>
      <c r="O32" s="50">
        <v>436</v>
      </c>
      <c r="P32" s="50">
        <v>305</v>
      </c>
      <c r="Q32" s="50">
        <v>298</v>
      </c>
      <c r="R32" s="50">
        <v>238</v>
      </c>
      <c r="S32" s="50">
        <v>306</v>
      </c>
      <c r="T32" s="50">
        <v>394</v>
      </c>
      <c r="U32" s="89">
        <f t="shared" si="0"/>
        <v>8.7676056338028163E-2</v>
      </c>
      <c r="V32" s="89">
        <f t="shared" si="1"/>
        <v>0.21619718309859154</v>
      </c>
      <c r="W32" s="89">
        <f t="shared" si="2"/>
        <v>0.15352112676056337</v>
      </c>
      <c r="X32" s="89">
        <f t="shared" si="3"/>
        <v>0.10739436619718309</v>
      </c>
      <c r="Y32" s="89">
        <f t="shared" si="4"/>
        <v>0.29647887323943661</v>
      </c>
      <c r="Z32" s="50">
        <v>296</v>
      </c>
      <c r="AA32" s="50">
        <v>14</v>
      </c>
      <c r="AB32" s="50" t="s">
        <v>275</v>
      </c>
      <c r="AC32">
        <v>185</v>
      </c>
      <c r="AD32">
        <v>140</v>
      </c>
      <c r="AE32" s="89">
        <f t="shared" si="5"/>
        <v>0.13873239436619719</v>
      </c>
      <c r="AF32">
        <v>0</v>
      </c>
      <c r="AG32">
        <v>6</v>
      </c>
    </row>
    <row r="33" spans="1:33">
      <c r="A33">
        <v>44036</v>
      </c>
      <c r="B33" t="s">
        <v>24</v>
      </c>
      <c r="C33" s="29">
        <v>2014</v>
      </c>
      <c r="D33" s="50">
        <v>291</v>
      </c>
      <c r="E33" s="50">
        <v>101</v>
      </c>
      <c r="F33" s="50">
        <v>101</v>
      </c>
      <c r="G33" s="50">
        <v>89</v>
      </c>
      <c r="H33" s="50">
        <v>114</v>
      </c>
      <c r="I33" s="50">
        <v>124</v>
      </c>
      <c r="J33" s="97">
        <v>0.124</v>
      </c>
      <c r="K33" s="97">
        <v>0.12</v>
      </c>
      <c r="L33" s="97">
        <v>0.495</v>
      </c>
      <c r="M33" s="50">
        <v>438</v>
      </c>
      <c r="N33" s="50">
        <v>1081</v>
      </c>
      <c r="O33" s="50">
        <v>397</v>
      </c>
      <c r="P33" s="50">
        <v>177</v>
      </c>
      <c r="Q33" s="50">
        <v>82</v>
      </c>
      <c r="R33" s="50">
        <v>16</v>
      </c>
      <c r="S33" s="50">
        <v>22</v>
      </c>
      <c r="T33" s="50">
        <v>142</v>
      </c>
      <c r="U33" s="89">
        <f t="shared" si="0"/>
        <v>0.1859872611464968</v>
      </c>
      <c r="V33" s="89">
        <f t="shared" si="1"/>
        <v>0.45902335456475585</v>
      </c>
      <c r="W33" s="89">
        <f t="shared" si="2"/>
        <v>0.16857749469214436</v>
      </c>
      <c r="X33" s="89">
        <f t="shared" si="3"/>
        <v>7.5159235668789806E-2</v>
      </c>
      <c r="Y33" s="89">
        <f t="shared" si="4"/>
        <v>5.0955414012738856E-2</v>
      </c>
      <c r="Z33" s="50">
        <v>74</v>
      </c>
      <c r="AA33" s="50" t="s">
        <v>275</v>
      </c>
      <c r="AB33" s="50" t="s">
        <v>275</v>
      </c>
      <c r="AC33">
        <v>96</v>
      </c>
      <c r="AD33">
        <v>45</v>
      </c>
      <c r="AE33" s="89">
        <f t="shared" si="5"/>
        <v>6.029723991507431E-2</v>
      </c>
      <c r="AF33">
        <v>0</v>
      </c>
      <c r="AG33">
        <v>2</v>
      </c>
    </row>
    <row r="34" spans="1:33">
      <c r="A34">
        <v>44037</v>
      </c>
      <c r="B34" t="s">
        <v>199</v>
      </c>
      <c r="C34" s="29">
        <v>2014</v>
      </c>
      <c r="D34" s="50">
        <v>113</v>
      </c>
      <c r="E34" s="50">
        <v>38</v>
      </c>
      <c r="F34" s="50">
        <v>31</v>
      </c>
      <c r="G34" s="50">
        <v>44</v>
      </c>
      <c r="H34" s="50">
        <v>32</v>
      </c>
      <c r="I34" s="50">
        <v>40</v>
      </c>
      <c r="J34" s="97">
        <v>7.0999999999999994E-2</v>
      </c>
      <c r="K34" s="97">
        <v>0.25700000000000001</v>
      </c>
      <c r="L34" s="97">
        <v>0.86699999999999999</v>
      </c>
      <c r="M34" s="50">
        <v>21</v>
      </c>
      <c r="N34" s="50">
        <v>52</v>
      </c>
      <c r="O34" s="50">
        <v>70</v>
      </c>
      <c r="P34" s="50">
        <v>72</v>
      </c>
      <c r="Q34" s="50">
        <v>69</v>
      </c>
      <c r="R34" s="50">
        <v>33</v>
      </c>
      <c r="S34" s="50">
        <v>22</v>
      </c>
      <c r="T34" s="50">
        <v>58</v>
      </c>
      <c r="U34" s="89">
        <f t="shared" si="0"/>
        <v>5.2896725440806043E-2</v>
      </c>
      <c r="V34" s="89">
        <f t="shared" si="1"/>
        <v>0.13098236775818639</v>
      </c>
      <c r="W34" s="89">
        <f t="shared" si="2"/>
        <v>0.17632241813602015</v>
      </c>
      <c r="X34" s="89">
        <f t="shared" si="3"/>
        <v>0.181360201511335</v>
      </c>
      <c r="Y34" s="89">
        <f t="shared" si="4"/>
        <v>0.31234256926952142</v>
      </c>
      <c r="Z34" s="50">
        <v>73</v>
      </c>
      <c r="AA34" s="50" t="s">
        <v>275</v>
      </c>
      <c r="AB34" s="50">
        <v>9</v>
      </c>
      <c r="AC34">
        <v>29</v>
      </c>
      <c r="AD34">
        <v>0</v>
      </c>
      <c r="AE34" s="89">
        <f t="shared" si="5"/>
        <v>0.14609571788413098</v>
      </c>
      <c r="AF34">
        <v>1</v>
      </c>
      <c r="AG34">
        <v>0</v>
      </c>
    </row>
    <row r="35" spans="1:33">
      <c r="A35">
        <v>44038</v>
      </c>
      <c r="B35" t="s">
        <v>25</v>
      </c>
      <c r="C35" s="29">
        <v>2014</v>
      </c>
      <c r="D35" s="50">
        <v>130</v>
      </c>
      <c r="E35" s="50">
        <v>43</v>
      </c>
      <c r="F35" s="50">
        <v>40</v>
      </c>
      <c r="G35" s="50">
        <v>47</v>
      </c>
      <c r="H35" s="50">
        <v>40</v>
      </c>
      <c r="I35" s="50">
        <v>31</v>
      </c>
      <c r="J35" s="97">
        <v>0.13100000000000001</v>
      </c>
      <c r="K35" s="97">
        <v>0.223</v>
      </c>
      <c r="L35" s="97">
        <v>0.8</v>
      </c>
      <c r="M35" s="50">
        <v>21</v>
      </c>
      <c r="N35" s="50">
        <v>98</v>
      </c>
      <c r="O35" s="50">
        <v>102</v>
      </c>
      <c r="P35" s="50">
        <v>111</v>
      </c>
      <c r="Q35" s="50">
        <v>58</v>
      </c>
      <c r="R35" s="50">
        <v>10</v>
      </c>
      <c r="S35" s="50">
        <v>9</v>
      </c>
      <c r="T35" s="50">
        <v>33</v>
      </c>
      <c r="U35" s="89">
        <f t="shared" si="0"/>
        <v>4.7511312217194568E-2</v>
      </c>
      <c r="V35" s="89">
        <f t="shared" si="1"/>
        <v>0.22171945701357465</v>
      </c>
      <c r="W35" s="89">
        <f t="shared" si="2"/>
        <v>0.23076923076923078</v>
      </c>
      <c r="X35" s="89">
        <f t="shared" si="3"/>
        <v>0.25113122171945701</v>
      </c>
      <c r="Y35" s="89">
        <f t="shared" si="4"/>
        <v>0.17420814479638008</v>
      </c>
      <c r="Z35" s="50">
        <v>81</v>
      </c>
      <c r="AA35" s="50" t="s">
        <v>275</v>
      </c>
      <c r="AB35" s="50" t="s">
        <v>275</v>
      </c>
      <c r="AC35">
        <v>40</v>
      </c>
      <c r="AD35">
        <v>0</v>
      </c>
      <c r="AE35" s="89">
        <f t="shared" si="5"/>
        <v>7.4660633484162894E-2</v>
      </c>
      <c r="AF35">
        <v>0</v>
      </c>
      <c r="AG35">
        <v>0</v>
      </c>
    </row>
    <row r="36" spans="1:33">
      <c r="A36">
        <v>44039</v>
      </c>
      <c r="B36" t="s">
        <v>184</v>
      </c>
      <c r="C36" s="29">
        <v>2014</v>
      </c>
      <c r="D36" s="50">
        <v>51</v>
      </c>
      <c r="E36" s="50">
        <v>20</v>
      </c>
      <c r="F36" s="50">
        <v>12</v>
      </c>
      <c r="G36" s="50">
        <v>19</v>
      </c>
      <c r="H36" s="50">
        <v>15</v>
      </c>
      <c r="I36" s="50">
        <v>16</v>
      </c>
      <c r="J36" s="97">
        <v>0.19600000000000001</v>
      </c>
      <c r="K36" s="97">
        <v>0.23499999999999999</v>
      </c>
      <c r="L36" s="97">
        <v>0.745</v>
      </c>
      <c r="M36" s="50">
        <v>6</v>
      </c>
      <c r="N36" s="50">
        <v>11</v>
      </c>
      <c r="O36" s="50">
        <v>36</v>
      </c>
      <c r="P36" s="50">
        <v>35</v>
      </c>
      <c r="Q36" s="50">
        <v>27</v>
      </c>
      <c r="R36" s="50">
        <v>9</v>
      </c>
      <c r="S36" s="50">
        <v>7</v>
      </c>
      <c r="T36" s="50">
        <v>16</v>
      </c>
      <c r="U36" s="89">
        <f t="shared" si="0"/>
        <v>4.0816326530612242E-2</v>
      </c>
      <c r="V36" s="89">
        <f t="shared" si="1"/>
        <v>7.4829931972789115E-2</v>
      </c>
      <c r="W36" s="89">
        <f t="shared" si="2"/>
        <v>0.24489795918367346</v>
      </c>
      <c r="X36" s="89">
        <f t="shared" si="3"/>
        <v>0.23809523809523808</v>
      </c>
      <c r="Y36" s="89">
        <f t="shared" si="4"/>
        <v>0.29251700680272108</v>
      </c>
      <c r="Z36" s="50">
        <v>29</v>
      </c>
      <c r="AA36" s="50" t="s">
        <v>275</v>
      </c>
      <c r="AB36" s="50" t="s">
        <v>275</v>
      </c>
      <c r="AC36">
        <v>17</v>
      </c>
      <c r="AD36">
        <v>0</v>
      </c>
      <c r="AE36" s="89">
        <f t="shared" si="5"/>
        <v>0.10884353741496598</v>
      </c>
      <c r="AF36">
        <v>0</v>
      </c>
      <c r="AG36">
        <v>0</v>
      </c>
    </row>
    <row r="37" spans="1:33">
      <c r="A37">
        <v>44041</v>
      </c>
      <c r="B37" t="s">
        <v>200</v>
      </c>
      <c r="C37" s="29">
        <v>2014</v>
      </c>
      <c r="D37" s="50">
        <v>225</v>
      </c>
      <c r="E37" s="50">
        <v>63</v>
      </c>
      <c r="F37" s="50">
        <v>84</v>
      </c>
      <c r="G37" s="50">
        <v>78</v>
      </c>
      <c r="H37" s="50">
        <v>69</v>
      </c>
      <c r="I37" s="50">
        <v>72</v>
      </c>
      <c r="J37" s="97">
        <v>0.13300000000000001</v>
      </c>
      <c r="K37" s="97">
        <v>0.19600000000000001</v>
      </c>
      <c r="L37" s="97">
        <v>0.79099999999999993</v>
      </c>
      <c r="M37" s="50">
        <v>48</v>
      </c>
      <c r="N37" s="50">
        <v>120</v>
      </c>
      <c r="O37" s="50">
        <v>146</v>
      </c>
      <c r="P37" s="50">
        <v>134</v>
      </c>
      <c r="Q37" s="50">
        <v>125</v>
      </c>
      <c r="R37" s="50">
        <v>50</v>
      </c>
      <c r="S37" s="50">
        <v>36</v>
      </c>
      <c r="T37" s="50">
        <v>114</v>
      </c>
      <c r="U37" s="89">
        <f t="shared" si="0"/>
        <v>6.2095730918499355E-2</v>
      </c>
      <c r="V37" s="89">
        <f t="shared" si="1"/>
        <v>0.15523932729624837</v>
      </c>
      <c r="W37" s="89">
        <f t="shared" si="2"/>
        <v>0.18887451487710219</v>
      </c>
      <c r="X37" s="89">
        <f t="shared" si="3"/>
        <v>0.17335058214747737</v>
      </c>
      <c r="Y37" s="89">
        <f t="shared" si="4"/>
        <v>0.27296248382923671</v>
      </c>
      <c r="Z37" s="50">
        <v>147</v>
      </c>
      <c r="AA37" s="50" t="s">
        <v>275</v>
      </c>
      <c r="AB37" s="50" t="s">
        <v>275</v>
      </c>
      <c r="AC37">
        <v>74</v>
      </c>
      <c r="AD37">
        <v>16</v>
      </c>
      <c r="AE37" s="89">
        <f t="shared" si="5"/>
        <v>0.14747736093143596</v>
      </c>
      <c r="AF37">
        <v>1</v>
      </c>
      <c r="AG37">
        <v>1</v>
      </c>
    </row>
    <row r="38" spans="1:33">
      <c r="A38">
        <v>44043</v>
      </c>
      <c r="B38" t="s">
        <v>85</v>
      </c>
      <c r="C38" s="29">
        <v>2014</v>
      </c>
      <c r="D38" s="50">
        <v>206</v>
      </c>
      <c r="E38" s="50">
        <v>68</v>
      </c>
      <c r="F38" s="50">
        <v>69</v>
      </c>
      <c r="G38" s="50">
        <v>69</v>
      </c>
      <c r="H38" s="50">
        <v>54</v>
      </c>
      <c r="I38" s="50">
        <v>72</v>
      </c>
      <c r="J38" s="97">
        <v>0.11199999999999999</v>
      </c>
      <c r="K38" s="97">
        <v>0.15</v>
      </c>
      <c r="L38" s="97">
        <v>0.752</v>
      </c>
      <c r="M38" s="50">
        <v>134</v>
      </c>
      <c r="N38" s="50">
        <v>308</v>
      </c>
      <c r="O38" s="50">
        <v>178</v>
      </c>
      <c r="P38" s="50">
        <v>132</v>
      </c>
      <c r="Q38" s="50">
        <v>110</v>
      </c>
      <c r="R38" s="50">
        <v>63</v>
      </c>
      <c r="S38" s="50">
        <v>51</v>
      </c>
      <c r="T38" s="50">
        <v>89</v>
      </c>
      <c r="U38" s="89">
        <f t="shared" si="0"/>
        <v>0.12582159624413145</v>
      </c>
      <c r="V38" s="89">
        <f t="shared" si="1"/>
        <v>0.28920187793427232</v>
      </c>
      <c r="W38" s="89">
        <f t="shared" si="2"/>
        <v>0.16713615023474179</v>
      </c>
      <c r="X38" s="89">
        <f t="shared" si="3"/>
        <v>0.12394366197183099</v>
      </c>
      <c r="Y38" s="89">
        <f t="shared" si="4"/>
        <v>0.21032863849765257</v>
      </c>
      <c r="Z38" s="50">
        <v>110</v>
      </c>
      <c r="AA38" s="50">
        <v>10</v>
      </c>
      <c r="AB38" s="50" t="s">
        <v>275</v>
      </c>
      <c r="AC38">
        <v>79</v>
      </c>
      <c r="AD38">
        <v>55</v>
      </c>
      <c r="AE38" s="89">
        <f t="shared" si="5"/>
        <v>8.3568075117370896E-2</v>
      </c>
      <c r="AF38">
        <v>1</v>
      </c>
      <c r="AG38">
        <v>2</v>
      </c>
    </row>
    <row r="39" spans="1:33">
      <c r="A39">
        <v>44044</v>
      </c>
      <c r="B39" t="s">
        <v>26</v>
      </c>
      <c r="C39" s="29">
        <v>2014</v>
      </c>
      <c r="D39" s="50">
        <v>50</v>
      </c>
      <c r="E39" s="50">
        <v>19</v>
      </c>
      <c r="F39" s="50">
        <v>19</v>
      </c>
      <c r="G39" s="50">
        <v>12</v>
      </c>
      <c r="H39" s="50">
        <v>15</v>
      </c>
      <c r="I39" s="50">
        <v>17</v>
      </c>
      <c r="J39" s="97">
        <v>0.28000000000000003</v>
      </c>
      <c r="K39" s="97">
        <v>0.1</v>
      </c>
      <c r="L39" s="97">
        <v>0.64</v>
      </c>
      <c r="M39" s="50">
        <v>23</v>
      </c>
      <c r="N39" s="50">
        <v>63</v>
      </c>
      <c r="O39" s="50">
        <v>40</v>
      </c>
      <c r="P39" s="50">
        <v>26</v>
      </c>
      <c r="Q39" s="50">
        <v>12</v>
      </c>
      <c r="R39" s="50">
        <v>3</v>
      </c>
      <c r="S39" s="50"/>
      <c r="T39" s="50">
        <v>9</v>
      </c>
      <c r="U39" s="89">
        <f t="shared" si="0"/>
        <v>0.13068181818181818</v>
      </c>
      <c r="V39" s="89">
        <f t="shared" si="1"/>
        <v>0.35795454545454547</v>
      </c>
      <c r="W39" s="89">
        <f t="shared" si="2"/>
        <v>0.22727272727272727</v>
      </c>
      <c r="X39" s="89">
        <f t="shared" si="3"/>
        <v>0.14772727272727273</v>
      </c>
      <c r="Y39" s="89">
        <f t="shared" si="4"/>
        <v>8.5227272727272721E-2</v>
      </c>
      <c r="Z39" s="50">
        <v>20</v>
      </c>
      <c r="AA39" s="50" t="s">
        <v>275</v>
      </c>
      <c r="AB39" s="50" t="s">
        <v>275</v>
      </c>
      <c r="AC39">
        <v>20</v>
      </c>
      <c r="AD39">
        <v>0</v>
      </c>
      <c r="AE39" s="89">
        <f t="shared" si="5"/>
        <v>5.113636363636364E-2</v>
      </c>
      <c r="AF39">
        <v>0</v>
      </c>
      <c r="AG39">
        <v>0</v>
      </c>
    </row>
    <row r="40" spans="1:33">
      <c r="A40">
        <v>44045</v>
      </c>
      <c r="B40" t="s">
        <v>86</v>
      </c>
      <c r="C40" s="29">
        <v>2014</v>
      </c>
      <c r="D40" s="50">
        <v>173</v>
      </c>
      <c r="E40" s="50">
        <v>54</v>
      </c>
      <c r="F40" s="50">
        <v>63</v>
      </c>
      <c r="G40" s="50">
        <v>56</v>
      </c>
      <c r="H40" s="50">
        <v>51</v>
      </c>
      <c r="I40" s="50">
        <v>58</v>
      </c>
      <c r="J40" s="97">
        <v>0.13300000000000001</v>
      </c>
      <c r="K40" s="97">
        <v>0.254</v>
      </c>
      <c r="L40" s="97">
        <v>0.79200000000000004</v>
      </c>
      <c r="M40" s="50">
        <v>21</v>
      </c>
      <c r="N40" s="50">
        <v>92</v>
      </c>
      <c r="O40" s="50">
        <v>108</v>
      </c>
      <c r="P40" s="50">
        <v>109</v>
      </c>
      <c r="Q40" s="50">
        <v>103</v>
      </c>
      <c r="R40" s="50">
        <v>23</v>
      </c>
      <c r="S40" s="50">
        <v>23</v>
      </c>
      <c r="T40" s="50">
        <v>72</v>
      </c>
      <c r="U40" s="89">
        <f t="shared" si="0"/>
        <v>3.8112522686025406E-2</v>
      </c>
      <c r="V40" s="89">
        <f t="shared" si="1"/>
        <v>0.16696914700544466</v>
      </c>
      <c r="W40" s="89">
        <f t="shared" si="2"/>
        <v>0.19600725952813067</v>
      </c>
      <c r="X40" s="89">
        <f t="shared" si="3"/>
        <v>0.19782214156079855</v>
      </c>
      <c r="Y40" s="89">
        <f t="shared" si="4"/>
        <v>0.27041742286751363</v>
      </c>
      <c r="Z40" s="50">
        <v>108</v>
      </c>
      <c r="AA40" s="50" t="s">
        <v>275</v>
      </c>
      <c r="AB40" s="50" t="s">
        <v>275</v>
      </c>
      <c r="AC40">
        <v>64</v>
      </c>
      <c r="AD40">
        <v>0</v>
      </c>
      <c r="AE40" s="89">
        <f t="shared" si="5"/>
        <v>0.1306715063520871</v>
      </c>
      <c r="AF40">
        <v>1</v>
      </c>
      <c r="AG40">
        <v>0</v>
      </c>
    </row>
    <row r="41" spans="1:33">
      <c r="A41">
        <v>44046</v>
      </c>
      <c r="B41" t="s">
        <v>27</v>
      </c>
      <c r="C41" s="29">
        <v>2014</v>
      </c>
      <c r="D41" s="50">
        <v>91</v>
      </c>
      <c r="E41" s="50">
        <v>24</v>
      </c>
      <c r="F41" s="50">
        <v>45</v>
      </c>
      <c r="G41" s="50">
        <v>22</v>
      </c>
      <c r="H41" s="50">
        <v>29</v>
      </c>
      <c r="I41" s="50">
        <v>41</v>
      </c>
      <c r="J41" s="97">
        <v>0.13200000000000001</v>
      </c>
      <c r="K41" s="97">
        <v>0.253</v>
      </c>
      <c r="L41" s="97">
        <v>0.78</v>
      </c>
      <c r="M41" s="50">
        <v>22</v>
      </c>
      <c r="N41" s="50">
        <v>46</v>
      </c>
      <c r="O41" s="50">
        <v>85</v>
      </c>
      <c r="P41" s="50">
        <v>87</v>
      </c>
      <c r="Q41" s="50">
        <v>52</v>
      </c>
      <c r="R41" s="50">
        <v>36</v>
      </c>
      <c r="S41" s="50">
        <v>7</v>
      </c>
      <c r="T41" s="50">
        <v>59</v>
      </c>
      <c r="U41" s="89">
        <f t="shared" si="0"/>
        <v>5.5837563451776651E-2</v>
      </c>
      <c r="V41" s="89">
        <f t="shared" si="1"/>
        <v>0.116751269035533</v>
      </c>
      <c r="W41" s="89">
        <f t="shared" si="2"/>
        <v>0.21573604060913706</v>
      </c>
      <c r="X41" s="89">
        <f t="shared" si="3"/>
        <v>0.22081218274111675</v>
      </c>
      <c r="Y41" s="89">
        <f t="shared" si="4"/>
        <v>0.24111675126903553</v>
      </c>
      <c r="Z41" s="50">
        <v>53</v>
      </c>
      <c r="AA41" s="50" t="s">
        <v>275</v>
      </c>
      <c r="AB41" s="50" t="s">
        <v>275</v>
      </c>
      <c r="AC41">
        <v>38</v>
      </c>
      <c r="AD41">
        <v>30</v>
      </c>
      <c r="AE41" s="89">
        <f t="shared" si="5"/>
        <v>0.14974619289340102</v>
      </c>
      <c r="AF41">
        <v>0</v>
      </c>
      <c r="AG41">
        <v>1</v>
      </c>
    </row>
    <row r="42" spans="1:33">
      <c r="A42">
        <v>44047</v>
      </c>
      <c r="B42" t="s">
        <v>201</v>
      </c>
      <c r="C42" s="29">
        <v>2014</v>
      </c>
      <c r="D42" s="50">
        <v>753</v>
      </c>
      <c r="E42" s="50">
        <v>220</v>
      </c>
      <c r="F42" s="50">
        <v>241</v>
      </c>
      <c r="G42" s="50">
        <v>292</v>
      </c>
      <c r="H42" s="50">
        <v>255</v>
      </c>
      <c r="I42" s="50">
        <v>245</v>
      </c>
      <c r="J42" s="97">
        <v>9.3000000000000013E-2</v>
      </c>
      <c r="K42" s="97">
        <v>0.17499999999999999</v>
      </c>
      <c r="L42" s="97">
        <v>0.77</v>
      </c>
      <c r="M42" s="50">
        <v>267</v>
      </c>
      <c r="N42" s="50">
        <v>748</v>
      </c>
      <c r="O42" s="50">
        <v>664</v>
      </c>
      <c r="P42" s="50">
        <v>481</v>
      </c>
      <c r="Q42" s="50">
        <v>383</v>
      </c>
      <c r="R42" s="50">
        <v>203</v>
      </c>
      <c r="S42" s="50">
        <v>156</v>
      </c>
      <c r="T42" s="50">
        <v>399</v>
      </c>
      <c r="U42" s="89">
        <f t="shared" si="0"/>
        <v>8.0884580430172673E-2</v>
      </c>
      <c r="V42" s="89">
        <f t="shared" si="1"/>
        <v>0.22659800060587701</v>
      </c>
      <c r="W42" s="89">
        <f t="shared" si="2"/>
        <v>0.2011511663132384</v>
      </c>
      <c r="X42" s="89">
        <f t="shared" si="3"/>
        <v>0.14571342017570432</v>
      </c>
      <c r="Y42" s="89">
        <f t="shared" si="4"/>
        <v>0.22478036958497424</v>
      </c>
      <c r="Z42" s="50">
        <v>376</v>
      </c>
      <c r="AA42" s="50" t="s">
        <v>275</v>
      </c>
      <c r="AB42" s="50" t="s">
        <v>275</v>
      </c>
      <c r="AC42">
        <v>242</v>
      </c>
      <c r="AD42">
        <v>100</v>
      </c>
      <c r="AE42" s="89">
        <f t="shared" si="5"/>
        <v>0.12087246289003332</v>
      </c>
      <c r="AF42">
        <v>1</v>
      </c>
      <c r="AG42">
        <v>4</v>
      </c>
    </row>
    <row r="43" spans="1:33">
      <c r="A43">
        <v>44048</v>
      </c>
      <c r="B43" t="s">
        <v>202</v>
      </c>
      <c r="C43" s="29">
        <v>2014</v>
      </c>
      <c r="D43" s="50">
        <v>117</v>
      </c>
      <c r="E43" s="50">
        <v>34</v>
      </c>
      <c r="F43" s="50">
        <v>48</v>
      </c>
      <c r="G43" s="50">
        <v>35</v>
      </c>
      <c r="H43" s="50">
        <v>35</v>
      </c>
      <c r="I43" s="50">
        <v>39</v>
      </c>
      <c r="J43" s="97">
        <v>0.12</v>
      </c>
      <c r="K43" s="97">
        <v>0.17100000000000001</v>
      </c>
      <c r="L43" s="97">
        <v>0.82099999999999995</v>
      </c>
      <c r="M43" s="50">
        <v>16</v>
      </c>
      <c r="N43" s="50">
        <v>52</v>
      </c>
      <c r="O43" s="50">
        <v>85</v>
      </c>
      <c r="P43" s="50">
        <v>99</v>
      </c>
      <c r="Q43" s="50">
        <v>71</v>
      </c>
      <c r="R43" s="50">
        <v>16</v>
      </c>
      <c r="S43" s="50">
        <v>10</v>
      </c>
      <c r="T43" s="50">
        <v>32</v>
      </c>
      <c r="U43" s="89">
        <f t="shared" si="0"/>
        <v>4.1994750656167978E-2</v>
      </c>
      <c r="V43" s="89">
        <f t="shared" si="1"/>
        <v>0.13648293963254593</v>
      </c>
      <c r="W43" s="89">
        <f t="shared" si="2"/>
        <v>0.2230971128608924</v>
      </c>
      <c r="X43" s="89">
        <f t="shared" si="3"/>
        <v>0.25984251968503935</v>
      </c>
      <c r="Y43" s="89">
        <f t="shared" si="4"/>
        <v>0.25459317585301838</v>
      </c>
      <c r="Z43" s="50">
        <v>77</v>
      </c>
      <c r="AA43" s="50" t="s">
        <v>275</v>
      </c>
      <c r="AB43" s="50" t="s">
        <v>275</v>
      </c>
      <c r="AC43">
        <v>44</v>
      </c>
      <c r="AD43">
        <v>0</v>
      </c>
      <c r="AE43" s="89">
        <f t="shared" si="5"/>
        <v>8.3989501312335957E-2</v>
      </c>
      <c r="AF43">
        <v>0</v>
      </c>
      <c r="AG43">
        <v>1</v>
      </c>
    </row>
    <row r="44" spans="1:33">
      <c r="A44">
        <v>44049</v>
      </c>
      <c r="B44" t="s">
        <v>109</v>
      </c>
      <c r="C44" s="29">
        <v>2014</v>
      </c>
      <c r="D44" s="50">
        <v>50</v>
      </c>
      <c r="E44" s="50">
        <v>10</v>
      </c>
      <c r="F44" s="50">
        <v>15</v>
      </c>
      <c r="G44" s="50">
        <v>25</v>
      </c>
      <c r="H44" s="50">
        <v>16</v>
      </c>
      <c r="I44" s="50">
        <v>25</v>
      </c>
      <c r="J44" s="97">
        <v>0.12</v>
      </c>
      <c r="K44" s="97">
        <v>0.12</v>
      </c>
      <c r="L44" s="97">
        <v>0.74</v>
      </c>
      <c r="M44" s="50">
        <v>75</v>
      </c>
      <c r="N44" s="50">
        <v>286</v>
      </c>
      <c r="O44" s="50">
        <v>88</v>
      </c>
      <c r="P44" s="50">
        <v>46</v>
      </c>
      <c r="Q44" s="50">
        <v>25</v>
      </c>
      <c r="R44" s="50">
        <v>6</v>
      </c>
      <c r="S44" s="50">
        <v>4</v>
      </c>
      <c r="T44" s="50">
        <v>36</v>
      </c>
      <c r="U44" s="89">
        <f t="shared" si="0"/>
        <v>0.13250883392226148</v>
      </c>
      <c r="V44" s="89">
        <f t="shared" si="1"/>
        <v>0.5053003533568905</v>
      </c>
      <c r="W44" s="89">
        <f t="shared" si="2"/>
        <v>0.15547703180212014</v>
      </c>
      <c r="X44" s="89">
        <f t="shared" si="3"/>
        <v>8.1272084805653705E-2</v>
      </c>
      <c r="Y44" s="89">
        <f t="shared" si="4"/>
        <v>6.1837455830388695E-2</v>
      </c>
      <c r="Z44" s="50">
        <v>24</v>
      </c>
      <c r="AA44" s="50" t="s">
        <v>275</v>
      </c>
      <c r="AB44" s="50" t="s">
        <v>275</v>
      </c>
      <c r="AC44">
        <v>18</v>
      </c>
      <c r="AD44">
        <v>0</v>
      </c>
      <c r="AE44" s="89">
        <f t="shared" si="5"/>
        <v>6.3604240282685506E-2</v>
      </c>
      <c r="AF44">
        <v>0</v>
      </c>
      <c r="AG44">
        <v>0</v>
      </c>
    </row>
    <row r="45" spans="1:33">
      <c r="A45">
        <v>44050</v>
      </c>
      <c r="B45" t="s">
        <v>28</v>
      </c>
      <c r="C45" s="29">
        <v>2014</v>
      </c>
      <c r="D45" s="50">
        <v>112</v>
      </c>
      <c r="E45" s="50">
        <v>41</v>
      </c>
      <c r="F45" s="50">
        <v>40</v>
      </c>
      <c r="G45" s="50">
        <v>31</v>
      </c>
      <c r="H45" s="50">
        <v>45</v>
      </c>
      <c r="I45" s="50">
        <v>41</v>
      </c>
      <c r="J45" s="97">
        <v>0.17</v>
      </c>
      <c r="K45" s="97">
        <v>0.214</v>
      </c>
      <c r="L45" s="97">
        <v>0.71400000000000008</v>
      </c>
      <c r="M45" s="50">
        <v>22</v>
      </c>
      <c r="N45" s="50">
        <v>56</v>
      </c>
      <c r="O45" s="50">
        <v>86</v>
      </c>
      <c r="P45" s="50">
        <v>115</v>
      </c>
      <c r="Q45" s="50">
        <v>82</v>
      </c>
      <c r="R45" s="50">
        <v>25</v>
      </c>
      <c r="S45" s="50">
        <v>6</v>
      </c>
      <c r="T45" s="50">
        <v>38</v>
      </c>
      <c r="U45" s="89">
        <f t="shared" si="0"/>
        <v>5.1162790697674418E-2</v>
      </c>
      <c r="V45" s="89">
        <f t="shared" si="1"/>
        <v>0.13023255813953488</v>
      </c>
      <c r="W45" s="89">
        <f t="shared" si="2"/>
        <v>0.2</v>
      </c>
      <c r="X45" s="89">
        <f t="shared" si="3"/>
        <v>0.26744186046511625</v>
      </c>
      <c r="Y45" s="89">
        <f t="shared" si="4"/>
        <v>0.26279069767441859</v>
      </c>
      <c r="Z45" s="50">
        <v>61</v>
      </c>
      <c r="AA45" s="50" t="s">
        <v>275</v>
      </c>
      <c r="AB45" s="50" t="s">
        <v>275</v>
      </c>
      <c r="AC45">
        <v>47</v>
      </c>
      <c r="AD45">
        <v>0</v>
      </c>
      <c r="AE45" s="89">
        <f t="shared" si="5"/>
        <v>8.8372093023255813E-2</v>
      </c>
      <c r="AF45">
        <v>0</v>
      </c>
      <c r="AG45">
        <v>0</v>
      </c>
    </row>
    <row r="46" spans="1:33">
      <c r="A46">
        <v>44051</v>
      </c>
      <c r="B46" t="s">
        <v>29</v>
      </c>
      <c r="C46" s="29">
        <v>2014</v>
      </c>
      <c r="D46" s="50">
        <v>137</v>
      </c>
      <c r="E46" s="50">
        <v>38</v>
      </c>
      <c r="F46" s="50">
        <v>47</v>
      </c>
      <c r="G46" s="50">
        <v>52</v>
      </c>
      <c r="H46" s="50">
        <v>40</v>
      </c>
      <c r="I46" s="50">
        <v>55</v>
      </c>
      <c r="J46" s="97">
        <v>0.11699999999999999</v>
      </c>
      <c r="K46" s="97">
        <v>0.16800000000000001</v>
      </c>
      <c r="L46" s="97">
        <v>0.72299999999999998</v>
      </c>
      <c r="M46" s="50">
        <v>68</v>
      </c>
      <c r="N46" s="50">
        <v>154</v>
      </c>
      <c r="O46" s="50">
        <v>120</v>
      </c>
      <c r="P46" s="50">
        <v>101</v>
      </c>
      <c r="Q46" s="50">
        <v>50</v>
      </c>
      <c r="R46" s="50">
        <v>23</v>
      </c>
      <c r="S46" s="50">
        <v>13</v>
      </c>
      <c r="T46" s="50">
        <v>36</v>
      </c>
      <c r="U46" s="89">
        <f t="shared" si="0"/>
        <v>0.12035398230088495</v>
      </c>
      <c r="V46" s="89">
        <f t="shared" si="1"/>
        <v>0.27256637168141595</v>
      </c>
      <c r="W46" s="89">
        <f t="shared" si="2"/>
        <v>0.21238938053097345</v>
      </c>
      <c r="X46" s="89">
        <f t="shared" si="3"/>
        <v>0.17876106194690267</v>
      </c>
      <c r="Y46" s="89">
        <f t="shared" si="4"/>
        <v>0.15221238938053097</v>
      </c>
      <c r="Z46" s="50">
        <v>68</v>
      </c>
      <c r="AA46" s="50" t="s">
        <v>275</v>
      </c>
      <c r="AB46" s="50" t="s">
        <v>275</v>
      </c>
      <c r="AC46">
        <v>50</v>
      </c>
      <c r="AD46">
        <v>30</v>
      </c>
      <c r="AE46" s="89">
        <f t="shared" si="5"/>
        <v>6.3716814159292035E-2</v>
      </c>
      <c r="AF46">
        <v>0</v>
      </c>
      <c r="AG46">
        <v>1</v>
      </c>
    </row>
    <row r="47" spans="1:33">
      <c r="A47">
        <v>44052</v>
      </c>
      <c r="B47" t="s">
        <v>87</v>
      </c>
      <c r="C47" s="29">
        <v>2014</v>
      </c>
      <c r="D47" s="50">
        <v>337</v>
      </c>
      <c r="E47" s="50">
        <v>103</v>
      </c>
      <c r="F47" s="50">
        <v>112</v>
      </c>
      <c r="G47" s="50">
        <v>122</v>
      </c>
      <c r="H47" s="50">
        <v>104</v>
      </c>
      <c r="I47" s="50">
        <v>105</v>
      </c>
      <c r="J47" s="97">
        <v>0.151</v>
      </c>
      <c r="K47" s="97">
        <v>0.13900000000000001</v>
      </c>
      <c r="L47" s="97">
        <v>0.68799999999999994</v>
      </c>
      <c r="M47" s="50">
        <v>111</v>
      </c>
      <c r="N47" s="50">
        <v>311</v>
      </c>
      <c r="O47" s="50">
        <v>318</v>
      </c>
      <c r="P47" s="50">
        <v>222</v>
      </c>
      <c r="Q47" s="50">
        <v>139</v>
      </c>
      <c r="R47" s="50">
        <v>46</v>
      </c>
      <c r="S47" s="50">
        <v>14</v>
      </c>
      <c r="T47" s="50">
        <v>130</v>
      </c>
      <c r="U47" s="89">
        <f t="shared" si="0"/>
        <v>8.5979860573199077E-2</v>
      </c>
      <c r="V47" s="89">
        <f t="shared" si="1"/>
        <v>0.24089852827265684</v>
      </c>
      <c r="W47" s="89">
        <f t="shared" si="2"/>
        <v>0.24632068164213788</v>
      </c>
      <c r="X47" s="89">
        <f t="shared" si="3"/>
        <v>0.17195972114639815</v>
      </c>
      <c r="Y47" s="89">
        <f t="shared" si="4"/>
        <v>0.1541440743609605</v>
      </c>
      <c r="Z47" s="50">
        <v>143</v>
      </c>
      <c r="AA47" s="50" t="s">
        <v>275</v>
      </c>
      <c r="AB47" s="50" t="s">
        <v>275</v>
      </c>
      <c r="AC47">
        <v>87</v>
      </c>
      <c r="AD47">
        <v>29</v>
      </c>
      <c r="AE47" s="89">
        <f t="shared" si="5"/>
        <v>0.10069713400464755</v>
      </c>
      <c r="AF47">
        <v>0</v>
      </c>
      <c r="AG47">
        <v>2</v>
      </c>
    </row>
    <row r="48" spans="1:33">
      <c r="A48">
        <v>44053</v>
      </c>
      <c r="B48" t="s">
        <v>30</v>
      </c>
      <c r="C48" s="29">
        <v>2014</v>
      </c>
      <c r="D48" s="50">
        <v>107</v>
      </c>
      <c r="E48" s="50">
        <v>35</v>
      </c>
      <c r="F48" s="50">
        <v>35</v>
      </c>
      <c r="G48" s="50">
        <v>37</v>
      </c>
      <c r="H48" s="50">
        <v>33</v>
      </c>
      <c r="I48" s="50">
        <v>40</v>
      </c>
      <c r="J48" s="97">
        <v>0.19600000000000001</v>
      </c>
      <c r="K48" s="97">
        <v>0.16800000000000001</v>
      </c>
      <c r="L48" s="97">
        <v>0.72900000000000009</v>
      </c>
      <c r="M48" s="50">
        <v>17</v>
      </c>
      <c r="N48" s="50">
        <v>58</v>
      </c>
      <c r="O48" s="50">
        <v>95</v>
      </c>
      <c r="P48" s="50">
        <v>76</v>
      </c>
      <c r="Q48" s="50">
        <v>57</v>
      </c>
      <c r="R48" s="50">
        <v>16</v>
      </c>
      <c r="S48" s="50">
        <v>10</v>
      </c>
      <c r="T48" s="50">
        <v>19</v>
      </c>
      <c r="U48" s="89">
        <f t="shared" si="0"/>
        <v>4.8850574712643681E-2</v>
      </c>
      <c r="V48" s="89">
        <f t="shared" si="1"/>
        <v>0.16666666666666666</v>
      </c>
      <c r="W48" s="89">
        <f t="shared" si="2"/>
        <v>0.27298850574712646</v>
      </c>
      <c r="X48" s="89">
        <f t="shared" si="3"/>
        <v>0.21839080459770116</v>
      </c>
      <c r="Y48" s="89">
        <f t="shared" si="4"/>
        <v>0.23850574712643677</v>
      </c>
      <c r="Z48" s="50">
        <v>47</v>
      </c>
      <c r="AA48" s="50" t="s">
        <v>275</v>
      </c>
      <c r="AB48" s="50" t="s">
        <v>275</v>
      </c>
      <c r="AC48">
        <v>34</v>
      </c>
      <c r="AD48">
        <v>0</v>
      </c>
      <c r="AE48" s="89">
        <f t="shared" si="5"/>
        <v>5.459770114942529E-2</v>
      </c>
      <c r="AF48">
        <v>0</v>
      </c>
      <c r="AG48">
        <v>0</v>
      </c>
    </row>
    <row r="49" spans="1:33">
      <c r="A49">
        <v>44054</v>
      </c>
      <c r="B49" t="s">
        <v>31</v>
      </c>
      <c r="C49" s="29">
        <v>2014</v>
      </c>
      <c r="D49" s="50">
        <v>150</v>
      </c>
      <c r="E49" s="50">
        <v>47</v>
      </c>
      <c r="F49" s="50">
        <v>56</v>
      </c>
      <c r="G49" s="50">
        <v>47</v>
      </c>
      <c r="H49" s="50">
        <v>39</v>
      </c>
      <c r="I49" s="50">
        <v>44</v>
      </c>
      <c r="J49" s="97">
        <v>0.1</v>
      </c>
      <c r="K49" s="97">
        <v>0.187</v>
      </c>
      <c r="L49" s="97">
        <v>0.76</v>
      </c>
      <c r="M49" s="50">
        <v>21</v>
      </c>
      <c r="N49" s="50">
        <v>81</v>
      </c>
      <c r="O49" s="50">
        <v>100</v>
      </c>
      <c r="P49" s="50">
        <v>110</v>
      </c>
      <c r="Q49" s="50">
        <v>54</v>
      </c>
      <c r="R49" s="50">
        <v>21</v>
      </c>
      <c r="S49" s="50">
        <v>6</v>
      </c>
      <c r="T49" s="50">
        <v>46</v>
      </c>
      <c r="U49" s="89">
        <f t="shared" si="0"/>
        <v>4.7835990888382689E-2</v>
      </c>
      <c r="V49" s="89">
        <f t="shared" si="1"/>
        <v>0.18451025056947609</v>
      </c>
      <c r="W49" s="89">
        <f t="shared" si="2"/>
        <v>0.22779043280182232</v>
      </c>
      <c r="X49" s="89">
        <f t="shared" si="3"/>
        <v>0.25056947608200458</v>
      </c>
      <c r="Y49" s="89">
        <f t="shared" si="4"/>
        <v>0.18451025056947609</v>
      </c>
      <c r="Z49" s="50">
        <v>80</v>
      </c>
      <c r="AA49" s="50" t="s">
        <v>275</v>
      </c>
      <c r="AB49" s="50" t="s">
        <v>275</v>
      </c>
      <c r="AC49">
        <v>38</v>
      </c>
      <c r="AD49">
        <v>0</v>
      </c>
      <c r="AE49" s="89">
        <f t="shared" si="5"/>
        <v>0.10478359908883828</v>
      </c>
      <c r="AF49">
        <v>0</v>
      </c>
      <c r="AG49">
        <v>0</v>
      </c>
    </row>
    <row r="50" spans="1:33">
      <c r="A50">
        <v>44055</v>
      </c>
      <c r="B50" t="s">
        <v>203</v>
      </c>
      <c r="C50" s="29">
        <v>2014</v>
      </c>
      <c r="D50" s="50">
        <v>228</v>
      </c>
      <c r="E50" s="50">
        <v>67</v>
      </c>
      <c r="F50" s="50">
        <v>79</v>
      </c>
      <c r="G50" s="50">
        <v>82</v>
      </c>
      <c r="H50" s="50">
        <v>82</v>
      </c>
      <c r="I50" s="50">
        <v>93</v>
      </c>
      <c r="J50" s="97">
        <v>0.114</v>
      </c>
      <c r="K50" s="97">
        <v>0.13600000000000001</v>
      </c>
      <c r="L50" s="97">
        <v>0.73699999999999999</v>
      </c>
      <c r="M50" s="50">
        <v>351</v>
      </c>
      <c r="N50" s="50">
        <v>731</v>
      </c>
      <c r="O50" s="50">
        <v>305</v>
      </c>
      <c r="P50" s="50">
        <v>123</v>
      </c>
      <c r="Q50" s="50">
        <v>94</v>
      </c>
      <c r="R50" s="50">
        <v>65</v>
      </c>
      <c r="S50" s="50">
        <v>107</v>
      </c>
      <c r="T50" s="50">
        <v>266</v>
      </c>
      <c r="U50" s="89">
        <f t="shared" si="0"/>
        <v>0.17189030362389815</v>
      </c>
      <c r="V50" s="89">
        <f t="shared" si="1"/>
        <v>0.35798237022526935</v>
      </c>
      <c r="W50" s="89">
        <f t="shared" si="2"/>
        <v>0.1493633692458374</v>
      </c>
      <c r="X50" s="89">
        <f t="shared" si="3"/>
        <v>6.0235063663075419E-2</v>
      </c>
      <c r="Y50" s="89">
        <f t="shared" si="4"/>
        <v>0.13026444662095985</v>
      </c>
      <c r="Z50" s="50">
        <v>70</v>
      </c>
      <c r="AA50" s="50" t="s">
        <v>275</v>
      </c>
      <c r="AB50" s="50">
        <v>5</v>
      </c>
      <c r="AC50">
        <v>71</v>
      </c>
      <c r="AD50">
        <v>60</v>
      </c>
      <c r="AE50" s="89">
        <f t="shared" si="5"/>
        <v>0.13026444662095985</v>
      </c>
      <c r="AF50">
        <v>1</v>
      </c>
      <c r="AG50">
        <v>2</v>
      </c>
    </row>
    <row r="51" spans="1:33">
      <c r="A51">
        <v>44056</v>
      </c>
      <c r="B51" t="s">
        <v>88</v>
      </c>
      <c r="C51" s="29">
        <v>2014</v>
      </c>
      <c r="D51" s="50">
        <v>192</v>
      </c>
      <c r="E51" s="50">
        <v>65</v>
      </c>
      <c r="F51" s="50">
        <v>55</v>
      </c>
      <c r="G51" s="50">
        <v>72</v>
      </c>
      <c r="H51" s="50">
        <v>66</v>
      </c>
      <c r="I51" s="50">
        <v>70</v>
      </c>
      <c r="J51" s="97">
        <v>0.13</v>
      </c>
      <c r="K51" s="97">
        <v>0.193</v>
      </c>
      <c r="L51" s="97">
        <v>0.77099999999999991</v>
      </c>
      <c r="M51" s="50">
        <v>26</v>
      </c>
      <c r="N51" s="50">
        <v>98</v>
      </c>
      <c r="O51" s="50">
        <v>124</v>
      </c>
      <c r="P51" s="50">
        <v>134</v>
      </c>
      <c r="Q51" s="50">
        <v>80</v>
      </c>
      <c r="R51" s="50">
        <v>29</v>
      </c>
      <c r="S51" s="50">
        <v>14</v>
      </c>
      <c r="T51" s="50">
        <v>61</v>
      </c>
      <c r="U51" s="89">
        <f t="shared" si="0"/>
        <v>4.5936395759717315E-2</v>
      </c>
      <c r="V51" s="89">
        <f t="shared" si="1"/>
        <v>0.17314487632508835</v>
      </c>
      <c r="W51" s="89">
        <f t="shared" si="2"/>
        <v>0.21908127208480566</v>
      </c>
      <c r="X51" s="89">
        <f t="shared" si="3"/>
        <v>0.23674911660777384</v>
      </c>
      <c r="Y51" s="89">
        <f t="shared" si="4"/>
        <v>0.21731448763250882</v>
      </c>
      <c r="Z51" s="50">
        <v>115</v>
      </c>
      <c r="AA51" s="50" t="s">
        <v>275</v>
      </c>
      <c r="AB51" s="50" t="s">
        <v>275</v>
      </c>
      <c r="AC51">
        <v>54</v>
      </c>
      <c r="AD51">
        <v>15</v>
      </c>
      <c r="AE51" s="89">
        <f t="shared" si="5"/>
        <v>0.10777385159010601</v>
      </c>
      <c r="AF51">
        <v>0</v>
      </c>
      <c r="AG51">
        <v>1</v>
      </c>
    </row>
    <row r="52" spans="1:33">
      <c r="A52">
        <v>44057</v>
      </c>
      <c r="B52" t="s">
        <v>32</v>
      </c>
      <c r="C52" s="29">
        <v>2014</v>
      </c>
      <c r="D52" s="50">
        <v>70</v>
      </c>
      <c r="E52" s="50">
        <v>20</v>
      </c>
      <c r="F52" s="50">
        <v>19</v>
      </c>
      <c r="G52" s="50">
        <v>31</v>
      </c>
      <c r="H52" s="50">
        <v>30</v>
      </c>
      <c r="I52" s="50">
        <v>23</v>
      </c>
      <c r="J52" s="97">
        <v>0.129</v>
      </c>
      <c r="K52" s="97">
        <v>0.17100000000000001</v>
      </c>
      <c r="L52" s="97">
        <v>0.7</v>
      </c>
      <c r="M52" s="50">
        <v>34</v>
      </c>
      <c r="N52" s="50">
        <v>119</v>
      </c>
      <c r="O52" s="50">
        <v>93</v>
      </c>
      <c r="P52" s="50">
        <v>69</v>
      </c>
      <c r="Q52" s="50">
        <v>26</v>
      </c>
      <c r="R52" s="50">
        <v>8</v>
      </c>
      <c r="S52" s="50">
        <v>6</v>
      </c>
      <c r="T52" s="50">
        <v>31</v>
      </c>
      <c r="U52" s="89">
        <f t="shared" si="0"/>
        <v>8.8082901554404139E-2</v>
      </c>
      <c r="V52" s="89">
        <f t="shared" si="1"/>
        <v>0.30829015544041449</v>
      </c>
      <c r="W52" s="89">
        <f t="shared" si="2"/>
        <v>0.24093264248704663</v>
      </c>
      <c r="X52" s="89">
        <f t="shared" si="3"/>
        <v>0.17875647668393782</v>
      </c>
      <c r="Y52" s="89">
        <f t="shared" si="4"/>
        <v>0.10362694300518134</v>
      </c>
      <c r="Z52" s="50">
        <v>38</v>
      </c>
      <c r="AA52" s="50" t="s">
        <v>275</v>
      </c>
      <c r="AB52" s="50" t="s">
        <v>275</v>
      </c>
      <c r="AC52">
        <v>25</v>
      </c>
      <c r="AD52">
        <v>0</v>
      </c>
      <c r="AE52" s="89">
        <f t="shared" si="5"/>
        <v>8.0310880829015538E-2</v>
      </c>
      <c r="AF52">
        <v>0</v>
      </c>
      <c r="AG52">
        <v>0</v>
      </c>
    </row>
    <row r="53" spans="1:33">
      <c r="A53">
        <v>44058</v>
      </c>
      <c r="B53" t="s">
        <v>33</v>
      </c>
      <c r="C53" s="29">
        <v>2014</v>
      </c>
      <c r="D53" s="50">
        <v>16</v>
      </c>
      <c r="E53" s="50">
        <v>8</v>
      </c>
      <c r="F53" s="50" t="s">
        <v>275</v>
      </c>
      <c r="G53" s="50" t="s">
        <v>275</v>
      </c>
      <c r="H53" s="50">
        <v>9</v>
      </c>
      <c r="I53" s="50" t="s">
        <v>275</v>
      </c>
      <c r="J53" s="97">
        <v>6.3E-2</v>
      </c>
      <c r="K53" s="97">
        <v>0.125</v>
      </c>
      <c r="L53" s="97">
        <v>0.81299999999999994</v>
      </c>
      <c r="M53" s="50">
        <v>6</v>
      </c>
      <c r="N53" s="50">
        <v>22</v>
      </c>
      <c r="O53" s="50">
        <v>15</v>
      </c>
      <c r="P53" s="50">
        <v>15</v>
      </c>
      <c r="Q53" s="50">
        <v>9</v>
      </c>
      <c r="R53" s="50">
        <v>1</v>
      </c>
      <c r="S53" s="50">
        <v>2</v>
      </c>
      <c r="T53" s="50">
        <v>2</v>
      </c>
      <c r="U53" s="89">
        <f t="shared" si="0"/>
        <v>8.3333333333333329E-2</v>
      </c>
      <c r="V53" s="89">
        <f t="shared" si="1"/>
        <v>0.30555555555555558</v>
      </c>
      <c r="W53" s="89">
        <f t="shared" si="2"/>
        <v>0.20833333333333334</v>
      </c>
      <c r="X53" s="89">
        <f t="shared" si="3"/>
        <v>0.20833333333333334</v>
      </c>
      <c r="Y53" s="89">
        <f t="shared" si="4"/>
        <v>0.16666666666666666</v>
      </c>
      <c r="Z53" s="50">
        <v>7</v>
      </c>
      <c r="AA53" s="50" t="s">
        <v>275</v>
      </c>
      <c r="AB53" s="50" t="s">
        <v>275</v>
      </c>
      <c r="AC53">
        <v>6</v>
      </c>
      <c r="AD53">
        <v>0</v>
      </c>
      <c r="AE53" s="89">
        <f t="shared" si="5"/>
        <v>2.7777777777777776E-2</v>
      </c>
      <c r="AF53">
        <v>0</v>
      </c>
      <c r="AG53">
        <v>0</v>
      </c>
    </row>
    <row r="54" spans="1:33">
      <c r="A54">
        <v>44061</v>
      </c>
      <c r="B54" t="s">
        <v>34</v>
      </c>
      <c r="C54" s="29">
        <v>2014</v>
      </c>
      <c r="D54" s="50">
        <v>156</v>
      </c>
      <c r="E54" s="50">
        <v>50</v>
      </c>
      <c r="F54" s="50">
        <v>57</v>
      </c>
      <c r="G54" s="50">
        <v>49</v>
      </c>
      <c r="H54" s="50">
        <v>46</v>
      </c>
      <c r="I54" s="50">
        <v>48</v>
      </c>
      <c r="J54" s="97">
        <v>0.14099999999999999</v>
      </c>
      <c r="K54" s="97">
        <v>0.21199999999999999</v>
      </c>
      <c r="L54" s="97">
        <v>0.78200000000000003</v>
      </c>
      <c r="M54" s="50">
        <v>23</v>
      </c>
      <c r="N54" s="50">
        <v>95</v>
      </c>
      <c r="O54" s="50">
        <v>123</v>
      </c>
      <c r="P54" s="50">
        <v>103</v>
      </c>
      <c r="Q54" s="50">
        <v>82</v>
      </c>
      <c r="R54" s="50">
        <v>20</v>
      </c>
      <c r="S54" s="50">
        <v>11</v>
      </c>
      <c r="T54" s="50">
        <v>32</v>
      </c>
      <c r="U54" s="89">
        <f t="shared" si="0"/>
        <v>4.7034764826175871E-2</v>
      </c>
      <c r="V54" s="89">
        <f t="shared" si="1"/>
        <v>0.19427402862985685</v>
      </c>
      <c r="W54" s="89">
        <f t="shared" si="2"/>
        <v>0.25153374233128833</v>
      </c>
      <c r="X54" s="89">
        <f t="shared" si="3"/>
        <v>0.21063394683026584</v>
      </c>
      <c r="Y54" s="89">
        <f t="shared" si="4"/>
        <v>0.2310838445807771</v>
      </c>
      <c r="Z54" s="50">
        <v>97</v>
      </c>
      <c r="AA54" s="50" t="s">
        <v>275</v>
      </c>
      <c r="AB54" s="50" t="s">
        <v>275</v>
      </c>
      <c r="AC54">
        <v>60</v>
      </c>
      <c r="AD54">
        <v>0</v>
      </c>
      <c r="AE54" s="89">
        <f t="shared" si="5"/>
        <v>6.5439672801635998E-2</v>
      </c>
      <c r="AF54">
        <v>0</v>
      </c>
      <c r="AG54">
        <v>0</v>
      </c>
    </row>
    <row r="55" spans="1:33">
      <c r="A55">
        <v>44062</v>
      </c>
      <c r="B55" t="s">
        <v>204</v>
      </c>
      <c r="C55" s="29">
        <v>2014</v>
      </c>
      <c r="D55" s="50">
        <v>79</v>
      </c>
      <c r="E55" s="50">
        <v>20</v>
      </c>
      <c r="F55" s="50">
        <v>32</v>
      </c>
      <c r="G55" s="50">
        <v>27</v>
      </c>
      <c r="H55" s="50">
        <v>21</v>
      </c>
      <c r="I55" s="50">
        <v>34</v>
      </c>
      <c r="J55" s="97">
        <v>6.3E-2</v>
      </c>
      <c r="K55" s="97">
        <v>0.316</v>
      </c>
      <c r="L55" s="97">
        <v>0.83499999999999996</v>
      </c>
      <c r="M55" s="50">
        <v>20</v>
      </c>
      <c r="N55" s="50">
        <v>87</v>
      </c>
      <c r="O55" s="50">
        <v>76</v>
      </c>
      <c r="P55" s="50">
        <v>75</v>
      </c>
      <c r="Q55" s="50">
        <v>39</v>
      </c>
      <c r="R55" s="50">
        <v>11</v>
      </c>
      <c r="S55" s="50">
        <v>7</v>
      </c>
      <c r="T55" s="50">
        <v>23</v>
      </c>
      <c r="U55" s="89">
        <f t="shared" si="0"/>
        <v>5.9171597633136092E-2</v>
      </c>
      <c r="V55" s="89">
        <f t="shared" si="1"/>
        <v>0.25739644970414199</v>
      </c>
      <c r="W55" s="89">
        <f t="shared" si="2"/>
        <v>0.22485207100591717</v>
      </c>
      <c r="X55" s="89">
        <f t="shared" si="3"/>
        <v>0.22189349112426035</v>
      </c>
      <c r="Y55" s="89">
        <f t="shared" si="4"/>
        <v>0.16863905325443787</v>
      </c>
      <c r="Z55" s="50">
        <v>55</v>
      </c>
      <c r="AA55" s="50" t="s">
        <v>275</v>
      </c>
      <c r="AB55" s="50" t="s">
        <v>275</v>
      </c>
      <c r="AC55">
        <v>37</v>
      </c>
      <c r="AD55">
        <v>0</v>
      </c>
      <c r="AE55" s="89">
        <f t="shared" si="5"/>
        <v>6.8047337278106509E-2</v>
      </c>
      <c r="AF55">
        <v>0</v>
      </c>
      <c r="AG55">
        <v>0</v>
      </c>
    </row>
    <row r="56" spans="1:33">
      <c r="A56">
        <v>44063</v>
      </c>
      <c r="B56" t="s">
        <v>205</v>
      </c>
      <c r="C56" s="29">
        <v>2014</v>
      </c>
      <c r="D56" s="50">
        <v>128</v>
      </c>
      <c r="E56" s="50">
        <v>48</v>
      </c>
      <c r="F56" s="50">
        <v>46</v>
      </c>
      <c r="G56" s="50">
        <v>34</v>
      </c>
      <c r="H56" s="50">
        <v>47</v>
      </c>
      <c r="I56" s="50">
        <v>32</v>
      </c>
      <c r="J56" s="97">
        <v>8.5999999999999993E-2</v>
      </c>
      <c r="K56" s="97">
        <v>0.16399999999999998</v>
      </c>
      <c r="L56" s="97">
        <v>0.8590000000000001</v>
      </c>
      <c r="M56" s="50">
        <v>30</v>
      </c>
      <c r="N56" s="50">
        <v>87</v>
      </c>
      <c r="O56" s="50">
        <v>86</v>
      </c>
      <c r="P56" s="50">
        <v>122</v>
      </c>
      <c r="Q56" s="50">
        <v>78</v>
      </c>
      <c r="R56" s="50">
        <v>32</v>
      </c>
      <c r="S56" s="50">
        <v>19</v>
      </c>
      <c r="T56" s="50">
        <v>50</v>
      </c>
      <c r="U56" s="89">
        <f t="shared" si="0"/>
        <v>5.9523809523809521E-2</v>
      </c>
      <c r="V56" s="89">
        <f t="shared" si="1"/>
        <v>0.17261904761904762</v>
      </c>
      <c r="W56" s="89">
        <f t="shared" si="2"/>
        <v>0.17063492063492064</v>
      </c>
      <c r="X56" s="89">
        <f t="shared" si="3"/>
        <v>0.24206349206349206</v>
      </c>
      <c r="Y56" s="89">
        <f t="shared" si="4"/>
        <v>0.25595238095238093</v>
      </c>
      <c r="Z56" s="50">
        <v>79</v>
      </c>
      <c r="AA56" s="50" t="s">
        <v>275</v>
      </c>
      <c r="AB56" s="50" t="s">
        <v>275</v>
      </c>
      <c r="AC56">
        <v>59</v>
      </c>
      <c r="AD56">
        <v>0</v>
      </c>
      <c r="AE56" s="89">
        <f t="shared" si="5"/>
        <v>9.9206349206349201E-2</v>
      </c>
      <c r="AF56">
        <v>0</v>
      </c>
      <c r="AG56">
        <v>0</v>
      </c>
    </row>
    <row r="57" spans="1:33">
      <c r="A57">
        <v>44064</v>
      </c>
      <c r="B57" t="s">
        <v>90</v>
      </c>
      <c r="C57" s="29">
        <v>2014</v>
      </c>
      <c r="D57" s="50">
        <v>174</v>
      </c>
      <c r="E57" s="50">
        <v>50</v>
      </c>
      <c r="F57" s="50">
        <v>60</v>
      </c>
      <c r="G57" s="50">
        <v>64</v>
      </c>
      <c r="H57" s="50">
        <v>56</v>
      </c>
      <c r="I57" s="50">
        <v>69</v>
      </c>
      <c r="J57" s="97">
        <v>0.109</v>
      </c>
      <c r="K57" s="97">
        <v>0.247</v>
      </c>
      <c r="L57" s="97">
        <v>0.79299999999999993</v>
      </c>
      <c r="M57" s="50">
        <v>40</v>
      </c>
      <c r="N57" s="50">
        <v>93</v>
      </c>
      <c r="O57" s="50">
        <v>140</v>
      </c>
      <c r="P57" s="50">
        <v>131</v>
      </c>
      <c r="Q57" s="50">
        <v>117</v>
      </c>
      <c r="R57" s="50">
        <v>56</v>
      </c>
      <c r="S57" s="50">
        <v>35</v>
      </c>
      <c r="T57" s="50">
        <v>75</v>
      </c>
      <c r="U57" s="89">
        <f t="shared" si="0"/>
        <v>5.8224163027656477E-2</v>
      </c>
      <c r="V57" s="89">
        <f t="shared" si="1"/>
        <v>0.13537117903930132</v>
      </c>
      <c r="W57" s="89">
        <f t="shared" si="2"/>
        <v>0.20378457059679767</v>
      </c>
      <c r="X57" s="89">
        <f t="shared" si="3"/>
        <v>0.19068413391557495</v>
      </c>
      <c r="Y57" s="89">
        <f t="shared" si="4"/>
        <v>0.3027656477438137</v>
      </c>
      <c r="Z57" s="50">
        <v>105</v>
      </c>
      <c r="AA57" s="50" t="s">
        <v>275</v>
      </c>
      <c r="AB57" s="50" t="s">
        <v>275</v>
      </c>
      <c r="AC57">
        <v>68</v>
      </c>
      <c r="AD57">
        <v>10</v>
      </c>
      <c r="AE57" s="89">
        <f t="shared" si="5"/>
        <v>0.1091703056768559</v>
      </c>
      <c r="AF57">
        <v>2</v>
      </c>
      <c r="AG57">
        <v>1</v>
      </c>
    </row>
    <row r="58" spans="1:33">
      <c r="A58">
        <v>44065</v>
      </c>
      <c r="B58" t="s">
        <v>35</v>
      </c>
      <c r="C58" s="29">
        <v>2014</v>
      </c>
      <c r="D58" s="50">
        <v>29</v>
      </c>
      <c r="E58" s="50">
        <v>13</v>
      </c>
      <c r="F58" s="50">
        <v>8</v>
      </c>
      <c r="G58" s="50">
        <v>8</v>
      </c>
      <c r="H58" s="50">
        <v>11</v>
      </c>
      <c r="I58" s="50">
        <v>10</v>
      </c>
      <c r="J58" s="97">
        <v>0.10300000000000001</v>
      </c>
      <c r="K58" s="97">
        <v>0.20699999999999999</v>
      </c>
      <c r="L58" s="97">
        <v>0.55200000000000005</v>
      </c>
      <c r="M58" s="50">
        <v>6</v>
      </c>
      <c r="N58" s="50">
        <v>37</v>
      </c>
      <c r="O58" s="50">
        <v>16</v>
      </c>
      <c r="P58" s="50">
        <v>27</v>
      </c>
      <c r="Q58" s="50">
        <v>6</v>
      </c>
      <c r="R58" s="50">
        <v>2</v>
      </c>
      <c r="S58" s="50">
        <v>3</v>
      </c>
      <c r="T58" s="50">
        <v>6</v>
      </c>
      <c r="U58" s="89">
        <f t="shared" si="0"/>
        <v>5.8252427184466021E-2</v>
      </c>
      <c r="V58" s="89">
        <f t="shared" si="1"/>
        <v>0.35922330097087379</v>
      </c>
      <c r="W58" s="89">
        <f t="shared" si="2"/>
        <v>0.1553398058252427</v>
      </c>
      <c r="X58" s="89">
        <f t="shared" si="3"/>
        <v>0.26213592233009708</v>
      </c>
      <c r="Y58" s="89">
        <f t="shared" si="4"/>
        <v>0.10679611650485436</v>
      </c>
      <c r="Z58" s="50">
        <v>13</v>
      </c>
      <c r="AA58" s="50" t="s">
        <v>275</v>
      </c>
      <c r="AB58" s="50" t="s">
        <v>275</v>
      </c>
      <c r="AC58">
        <v>7</v>
      </c>
      <c r="AD58">
        <v>0</v>
      </c>
      <c r="AE58" s="89">
        <f t="shared" si="5"/>
        <v>5.8252427184466021E-2</v>
      </c>
      <c r="AF58">
        <v>0</v>
      </c>
      <c r="AG58">
        <v>0</v>
      </c>
    </row>
    <row r="59" spans="1:33">
      <c r="A59">
        <v>44066</v>
      </c>
      <c r="B59" t="s">
        <v>91</v>
      </c>
      <c r="C59" s="29">
        <v>2014</v>
      </c>
      <c r="D59" s="50">
        <v>247</v>
      </c>
      <c r="E59" s="50">
        <v>86</v>
      </c>
      <c r="F59" s="50">
        <v>83</v>
      </c>
      <c r="G59" s="50">
        <v>78</v>
      </c>
      <c r="H59" s="50">
        <v>104</v>
      </c>
      <c r="I59" s="50">
        <v>83</v>
      </c>
      <c r="J59" s="97">
        <v>8.900000000000001E-2</v>
      </c>
      <c r="K59" s="97">
        <v>0.21100000000000002</v>
      </c>
      <c r="L59" s="97">
        <v>0.84599999999999997</v>
      </c>
      <c r="M59" s="50">
        <v>41</v>
      </c>
      <c r="N59" s="50">
        <v>128</v>
      </c>
      <c r="O59" s="50">
        <v>136</v>
      </c>
      <c r="P59" s="50">
        <v>183</v>
      </c>
      <c r="Q59" s="50">
        <v>153</v>
      </c>
      <c r="R59" s="50">
        <v>89</v>
      </c>
      <c r="S59" s="50">
        <v>61</v>
      </c>
      <c r="T59" s="50">
        <v>114</v>
      </c>
      <c r="U59" s="89">
        <f t="shared" si="0"/>
        <v>4.5303867403314914E-2</v>
      </c>
      <c r="V59" s="89">
        <f t="shared" si="1"/>
        <v>0.1414364640883978</v>
      </c>
      <c r="W59" s="89">
        <f t="shared" si="2"/>
        <v>0.15027624309392265</v>
      </c>
      <c r="X59" s="89">
        <f t="shared" si="3"/>
        <v>0.20220994475138121</v>
      </c>
      <c r="Y59" s="89">
        <f t="shared" si="4"/>
        <v>0.33480662983425413</v>
      </c>
      <c r="Z59" s="50">
        <v>156</v>
      </c>
      <c r="AA59" s="50" t="s">
        <v>275</v>
      </c>
      <c r="AB59" s="50" t="s">
        <v>275</v>
      </c>
      <c r="AC59">
        <v>67</v>
      </c>
      <c r="AD59">
        <v>40</v>
      </c>
      <c r="AE59" s="89">
        <f t="shared" si="5"/>
        <v>0.12596685082872927</v>
      </c>
      <c r="AF59">
        <v>0</v>
      </c>
      <c r="AG59">
        <v>2</v>
      </c>
    </row>
    <row r="60" spans="1:33">
      <c r="A60">
        <v>44067</v>
      </c>
      <c r="B60" t="s">
        <v>36</v>
      </c>
      <c r="C60" s="29">
        <v>2014</v>
      </c>
      <c r="D60" s="50">
        <v>147</v>
      </c>
      <c r="E60" s="50">
        <v>43</v>
      </c>
      <c r="F60" s="50">
        <v>52</v>
      </c>
      <c r="G60" s="50">
        <v>52</v>
      </c>
      <c r="H60" s="50">
        <v>55</v>
      </c>
      <c r="I60" s="50">
        <v>57</v>
      </c>
      <c r="J60" s="97">
        <v>0.14300000000000002</v>
      </c>
      <c r="K60" s="97">
        <v>0.109</v>
      </c>
      <c r="L60" s="97">
        <v>0.70099999999999996</v>
      </c>
      <c r="M60" s="50">
        <v>103</v>
      </c>
      <c r="N60" s="50">
        <v>313</v>
      </c>
      <c r="O60" s="50">
        <v>195</v>
      </c>
      <c r="P60" s="50">
        <v>118</v>
      </c>
      <c r="Q60" s="50">
        <v>44</v>
      </c>
      <c r="R60" s="50">
        <v>13</v>
      </c>
      <c r="S60" s="50">
        <v>9</v>
      </c>
      <c r="T60" s="50">
        <v>58</v>
      </c>
      <c r="U60" s="89">
        <f t="shared" si="0"/>
        <v>0.12075029308323564</v>
      </c>
      <c r="V60" s="89">
        <f t="shared" si="1"/>
        <v>0.36694021101992969</v>
      </c>
      <c r="W60" s="89">
        <f t="shared" si="2"/>
        <v>0.22860492379835873</v>
      </c>
      <c r="X60" s="89">
        <f t="shared" si="3"/>
        <v>0.13833528722157093</v>
      </c>
      <c r="Y60" s="89">
        <f t="shared" si="4"/>
        <v>7.737397420867527E-2</v>
      </c>
      <c r="Z60" s="50">
        <v>66</v>
      </c>
      <c r="AA60" s="50" t="s">
        <v>275</v>
      </c>
      <c r="AB60" s="50" t="s">
        <v>275</v>
      </c>
      <c r="AC60">
        <v>54</v>
      </c>
      <c r="AD60">
        <v>18</v>
      </c>
      <c r="AE60" s="89">
        <f t="shared" si="5"/>
        <v>6.799531066822978E-2</v>
      </c>
      <c r="AF60">
        <v>0</v>
      </c>
      <c r="AG60">
        <v>1</v>
      </c>
    </row>
    <row r="61" spans="1:33">
      <c r="A61">
        <v>44068</v>
      </c>
      <c r="B61" t="s">
        <v>37</v>
      </c>
      <c r="C61" s="29">
        <v>2014</v>
      </c>
      <c r="D61" s="50">
        <v>142</v>
      </c>
      <c r="E61" s="50">
        <v>43</v>
      </c>
      <c r="F61" s="50">
        <v>41</v>
      </c>
      <c r="G61" s="50">
        <v>58</v>
      </c>
      <c r="H61" s="50">
        <v>51</v>
      </c>
      <c r="I61" s="50">
        <v>49</v>
      </c>
      <c r="J61" s="97">
        <v>0.16899999999999998</v>
      </c>
      <c r="K61" s="97">
        <v>0.127</v>
      </c>
      <c r="L61" s="97">
        <v>0.71099999999999997</v>
      </c>
      <c r="M61" s="50">
        <v>42</v>
      </c>
      <c r="N61" s="50">
        <v>123</v>
      </c>
      <c r="O61" s="50">
        <v>138</v>
      </c>
      <c r="P61" s="50">
        <v>117</v>
      </c>
      <c r="Q61" s="50">
        <v>49</v>
      </c>
      <c r="R61" s="50">
        <v>12</v>
      </c>
      <c r="S61" s="50">
        <v>10</v>
      </c>
      <c r="T61" s="50">
        <v>37</v>
      </c>
      <c r="U61" s="89">
        <f t="shared" si="0"/>
        <v>7.9545454545454544E-2</v>
      </c>
      <c r="V61" s="89">
        <f t="shared" si="1"/>
        <v>0.23295454545454544</v>
      </c>
      <c r="W61" s="89">
        <f t="shared" si="2"/>
        <v>0.26136363636363635</v>
      </c>
      <c r="X61" s="89">
        <f t="shared" si="3"/>
        <v>0.22159090909090909</v>
      </c>
      <c r="Y61" s="89">
        <f t="shared" si="4"/>
        <v>0.13446969696969696</v>
      </c>
      <c r="Z61" s="50">
        <v>85</v>
      </c>
      <c r="AA61" s="50" t="s">
        <v>275</v>
      </c>
      <c r="AB61" s="50" t="s">
        <v>275</v>
      </c>
      <c r="AC61">
        <v>49</v>
      </c>
      <c r="AD61">
        <v>0</v>
      </c>
      <c r="AE61" s="89">
        <f t="shared" si="5"/>
        <v>7.0075757575757569E-2</v>
      </c>
      <c r="AF61">
        <v>0</v>
      </c>
      <c r="AG61">
        <v>0</v>
      </c>
    </row>
    <row r="62" spans="1:33">
      <c r="A62">
        <v>44069</v>
      </c>
      <c r="B62" t="s">
        <v>206</v>
      </c>
      <c r="C62" s="29">
        <v>2014</v>
      </c>
      <c r="D62" s="50">
        <v>370</v>
      </c>
      <c r="E62" s="50">
        <v>110</v>
      </c>
      <c r="F62" s="50">
        <v>125</v>
      </c>
      <c r="G62" s="50">
        <v>135</v>
      </c>
      <c r="H62" s="50">
        <v>123</v>
      </c>
      <c r="I62" s="50">
        <v>128</v>
      </c>
      <c r="J62" s="97">
        <v>0.127</v>
      </c>
      <c r="K62" s="97">
        <v>0.13800000000000001</v>
      </c>
      <c r="L62" s="97">
        <v>0.73799999999999999</v>
      </c>
      <c r="M62" s="50">
        <v>266</v>
      </c>
      <c r="N62" s="50">
        <v>687</v>
      </c>
      <c r="O62" s="50">
        <v>478</v>
      </c>
      <c r="P62" s="50">
        <v>300</v>
      </c>
      <c r="Q62" s="50">
        <v>168</v>
      </c>
      <c r="R62" s="50">
        <v>78</v>
      </c>
      <c r="S62" s="50">
        <v>77</v>
      </c>
      <c r="T62" s="50">
        <v>350</v>
      </c>
      <c r="U62" s="89">
        <f t="shared" si="0"/>
        <v>0.11064891846921797</v>
      </c>
      <c r="V62" s="89">
        <f t="shared" si="1"/>
        <v>0.28577371048252914</v>
      </c>
      <c r="W62" s="89">
        <f t="shared" si="2"/>
        <v>0.19883527454242927</v>
      </c>
      <c r="X62" s="89">
        <f t="shared" si="3"/>
        <v>0.12479201331114809</v>
      </c>
      <c r="Y62" s="89">
        <f t="shared" si="4"/>
        <v>0.1343594009983361</v>
      </c>
      <c r="Z62" s="50">
        <v>179</v>
      </c>
      <c r="AA62" s="50" t="s">
        <v>275</v>
      </c>
      <c r="AB62" s="50" t="s">
        <v>275</v>
      </c>
      <c r="AC62">
        <v>125</v>
      </c>
      <c r="AD62">
        <v>70</v>
      </c>
      <c r="AE62" s="89">
        <f t="shared" si="5"/>
        <v>0.14559068219633944</v>
      </c>
      <c r="AF62">
        <v>1</v>
      </c>
      <c r="AG62">
        <v>2</v>
      </c>
    </row>
    <row r="63" spans="1:33">
      <c r="A63">
        <v>44070</v>
      </c>
      <c r="B63" t="s">
        <v>207</v>
      </c>
      <c r="C63" s="29">
        <v>2014</v>
      </c>
      <c r="D63" s="50">
        <v>151</v>
      </c>
      <c r="E63" s="50">
        <v>44</v>
      </c>
      <c r="F63" s="50">
        <v>55</v>
      </c>
      <c r="G63" s="50">
        <v>52</v>
      </c>
      <c r="H63" s="50">
        <v>49</v>
      </c>
      <c r="I63" s="50">
        <v>59</v>
      </c>
      <c r="J63" s="97">
        <v>6.6000000000000003E-2</v>
      </c>
      <c r="K63" s="97">
        <v>0.19899999999999998</v>
      </c>
      <c r="L63" s="97">
        <v>0.84099999999999997</v>
      </c>
      <c r="M63" s="50">
        <v>45</v>
      </c>
      <c r="N63" s="50">
        <v>82</v>
      </c>
      <c r="O63" s="50">
        <v>109</v>
      </c>
      <c r="P63" s="50">
        <v>119</v>
      </c>
      <c r="Q63" s="50">
        <v>107</v>
      </c>
      <c r="R63" s="50">
        <v>46</v>
      </c>
      <c r="S63" s="50">
        <v>40</v>
      </c>
      <c r="T63" s="50">
        <v>105</v>
      </c>
      <c r="U63" s="89">
        <f t="shared" si="0"/>
        <v>6.8912710566615618E-2</v>
      </c>
      <c r="V63" s="89">
        <f t="shared" si="1"/>
        <v>0.12557427258805512</v>
      </c>
      <c r="W63" s="89">
        <f t="shared" si="2"/>
        <v>0.1669218989280245</v>
      </c>
      <c r="X63" s="89">
        <f t="shared" si="3"/>
        <v>0.18223583460949463</v>
      </c>
      <c r="Y63" s="89">
        <f t="shared" si="4"/>
        <v>0.29555895865237364</v>
      </c>
      <c r="Z63" s="50">
        <v>101</v>
      </c>
      <c r="AA63" s="50" t="s">
        <v>275</v>
      </c>
      <c r="AB63" s="50" t="s">
        <v>275</v>
      </c>
      <c r="AC63">
        <v>74</v>
      </c>
      <c r="AD63">
        <v>18</v>
      </c>
      <c r="AE63" s="89">
        <f t="shared" si="5"/>
        <v>0.16079632465543645</v>
      </c>
      <c r="AF63">
        <v>1</v>
      </c>
      <c r="AG63">
        <v>1</v>
      </c>
    </row>
    <row r="64" spans="1:33">
      <c r="A64">
        <v>44071</v>
      </c>
      <c r="B64" t="s">
        <v>92</v>
      </c>
      <c r="C64" s="29">
        <v>2014</v>
      </c>
      <c r="D64" s="50">
        <v>119</v>
      </c>
      <c r="E64" s="50">
        <v>39</v>
      </c>
      <c r="F64" s="50">
        <v>44</v>
      </c>
      <c r="G64" s="50">
        <v>36</v>
      </c>
      <c r="H64" s="50">
        <v>48</v>
      </c>
      <c r="I64" s="50">
        <v>54</v>
      </c>
      <c r="J64" s="97">
        <v>8.4000000000000005E-2</v>
      </c>
      <c r="K64" s="97">
        <v>0.218</v>
      </c>
      <c r="L64" s="97">
        <v>0.8909999999999999</v>
      </c>
      <c r="M64" s="50">
        <v>57</v>
      </c>
      <c r="N64" s="50">
        <v>135</v>
      </c>
      <c r="O64" s="50">
        <v>114</v>
      </c>
      <c r="P64" s="50">
        <v>109</v>
      </c>
      <c r="Q64" s="50">
        <v>75</v>
      </c>
      <c r="R64" s="50">
        <v>59</v>
      </c>
      <c r="S64" s="50">
        <v>74</v>
      </c>
      <c r="T64" s="50">
        <v>166</v>
      </c>
      <c r="U64" s="89">
        <f t="shared" si="0"/>
        <v>7.2243346007604556E-2</v>
      </c>
      <c r="V64" s="89">
        <f t="shared" si="1"/>
        <v>0.17110266159695817</v>
      </c>
      <c r="W64" s="89">
        <f t="shared" si="2"/>
        <v>0.14448669201520911</v>
      </c>
      <c r="X64" s="89">
        <f t="shared" si="3"/>
        <v>0.13814955640050697</v>
      </c>
      <c r="Y64" s="89">
        <f t="shared" si="4"/>
        <v>0.26362484157160965</v>
      </c>
      <c r="Z64" s="50">
        <v>74</v>
      </c>
      <c r="AA64" s="50" t="s">
        <v>275</v>
      </c>
      <c r="AB64" s="50" t="s">
        <v>275</v>
      </c>
      <c r="AC64">
        <v>53</v>
      </c>
      <c r="AD64">
        <v>20</v>
      </c>
      <c r="AE64" s="89">
        <f t="shared" si="5"/>
        <v>0.21039290240811154</v>
      </c>
      <c r="AF64">
        <v>0</v>
      </c>
      <c r="AG64">
        <v>1</v>
      </c>
    </row>
    <row r="65" spans="1:33">
      <c r="A65">
        <v>44072</v>
      </c>
      <c r="B65" t="s">
        <v>93</v>
      </c>
      <c r="C65" s="29">
        <v>2014</v>
      </c>
      <c r="D65" s="50">
        <v>284</v>
      </c>
      <c r="E65" s="50">
        <v>80</v>
      </c>
      <c r="F65" s="50">
        <v>102</v>
      </c>
      <c r="G65" s="50">
        <v>102</v>
      </c>
      <c r="H65" s="50">
        <v>88</v>
      </c>
      <c r="I65" s="50">
        <v>99</v>
      </c>
      <c r="J65" s="97">
        <v>0.113</v>
      </c>
      <c r="K65" s="97">
        <v>0.17300000000000001</v>
      </c>
      <c r="L65" s="97">
        <v>0.80299999999999994</v>
      </c>
      <c r="M65" s="50">
        <v>81</v>
      </c>
      <c r="N65" s="50">
        <v>255</v>
      </c>
      <c r="O65" s="50">
        <v>245</v>
      </c>
      <c r="P65" s="50">
        <v>211</v>
      </c>
      <c r="Q65" s="50">
        <v>137</v>
      </c>
      <c r="R65" s="50">
        <v>31</v>
      </c>
      <c r="S65" s="50">
        <v>15</v>
      </c>
      <c r="T65" s="50">
        <v>108</v>
      </c>
      <c r="U65" s="89">
        <f t="shared" si="0"/>
        <v>7.4792243767313013E-2</v>
      </c>
      <c r="V65" s="89">
        <f t="shared" si="1"/>
        <v>0.23545706371191136</v>
      </c>
      <c r="W65" s="89">
        <f t="shared" si="2"/>
        <v>0.22622345337026778</v>
      </c>
      <c r="X65" s="89">
        <f t="shared" si="3"/>
        <v>0.19482917820867959</v>
      </c>
      <c r="Y65" s="89">
        <f t="shared" si="4"/>
        <v>0.16897506925207756</v>
      </c>
      <c r="Z65" s="50">
        <v>151</v>
      </c>
      <c r="AA65" s="50" t="s">
        <v>275</v>
      </c>
      <c r="AB65" s="50">
        <v>5</v>
      </c>
      <c r="AC65">
        <v>82</v>
      </c>
      <c r="AD65">
        <v>20</v>
      </c>
      <c r="AE65" s="89">
        <f t="shared" si="5"/>
        <v>9.9722991689750698E-2</v>
      </c>
      <c r="AF65">
        <v>0</v>
      </c>
      <c r="AG65">
        <v>1</v>
      </c>
    </row>
    <row r="66" spans="1:33">
      <c r="A66">
        <v>44073</v>
      </c>
      <c r="B66" t="s">
        <v>208</v>
      </c>
      <c r="C66" s="29">
        <v>2014</v>
      </c>
      <c r="D66" s="50">
        <v>264</v>
      </c>
      <c r="E66" s="50">
        <v>79</v>
      </c>
      <c r="F66" s="50">
        <v>84</v>
      </c>
      <c r="G66" s="50">
        <v>101</v>
      </c>
      <c r="H66" s="50">
        <v>96</v>
      </c>
      <c r="I66" s="50">
        <v>90</v>
      </c>
      <c r="J66" s="97">
        <v>0.10199999999999999</v>
      </c>
      <c r="K66" s="97">
        <v>0.23899999999999999</v>
      </c>
      <c r="L66" s="97">
        <v>0.81099999999999994</v>
      </c>
      <c r="M66" s="50">
        <v>41</v>
      </c>
      <c r="N66" s="50">
        <v>147</v>
      </c>
      <c r="O66" s="50">
        <v>199</v>
      </c>
      <c r="P66" s="50">
        <v>196</v>
      </c>
      <c r="Q66" s="50">
        <v>144</v>
      </c>
      <c r="R66" s="50">
        <v>67</v>
      </c>
      <c r="S66" s="50">
        <v>40</v>
      </c>
      <c r="T66" s="50">
        <v>105</v>
      </c>
      <c r="U66" s="89">
        <f t="shared" si="0"/>
        <v>4.3663471778487756E-2</v>
      </c>
      <c r="V66" s="89">
        <f t="shared" si="1"/>
        <v>0.15654952076677317</v>
      </c>
      <c r="W66" s="89">
        <f t="shared" si="2"/>
        <v>0.21192758253461128</v>
      </c>
      <c r="X66" s="89">
        <f t="shared" si="3"/>
        <v>0.20873269435569755</v>
      </c>
      <c r="Y66" s="89">
        <f t="shared" si="4"/>
        <v>0.26730564430244941</v>
      </c>
      <c r="Z66" s="50">
        <v>161</v>
      </c>
      <c r="AA66" s="50" t="s">
        <v>275</v>
      </c>
      <c r="AB66" s="50" t="s">
        <v>275</v>
      </c>
      <c r="AC66">
        <v>110</v>
      </c>
      <c r="AD66">
        <v>20</v>
      </c>
      <c r="AE66" s="89">
        <f t="shared" si="5"/>
        <v>0.11182108626198083</v>
      </c>
      <c r="AF66">
        <v>1</v>
      </c>
      <c r="AG66">
        <v>1</v>
      </c>
    </row>
    <row r="67" spans="1:33">
      <c r="A67">
        <v>44074</v>
      </c>
      <c r="B67" t="s">
        <v>94</v>
      </c>
      <c r="C67" s="29">
        <v>2014</v>
      </c>
      <c r="D67" s="50">
        <v>159</v>
      </c>
      <c r="E67" s="50">
        <v>49</v>
      </c>
      <c r="F67" s="50">
        <v>64</v>
      </c>
      <c r="G67" s="50">
        <v>46</v>
      </c>
      <c r="H67" s="50">
        <v>50</v>
      </c>
      <c r="I67" s="50">
        <v>40</v>
      </c>
      <c r="J67" s="97">
        <v>6.9000000000000006E-2</v>
      </c>
      <c r="K67" s="97">
        <v>0.17600000000000002</v>
      </c>
      <c r="L67" s="97">
        <v>0.79200000000000004</v>
      </c>
      <c r="M67" s="50">
        <v>52</v>
      </c>
      <c r="N67" s="50">
        <v>180</v>
      </c>
      <c r="O67" s="50">
        <v>124</v>
      </c>
      <c r="P67" s="50">
        <v>77</v>
      </c>
      <c r="Q67" s="50">
        <v>65</v>
      </c>
      <c r="R67" s="50">
        <v>42</v>
      </c>
      <c r="S67" s="50">
        <v>35</v>
      </c>
      <c r="T67" s="50">
        <v>64</v>
      </c>
      <c r="U67" s="89">
        <f t="shared" ref="U67:U130" si="6">M67/SUM($M67:$T67)</f>
        <v>8.1377151799687006E-2</v>
      </c>
      <c r="V67" s="89">
        <f t="shared" ref="V67:V130" si="7">N67/SUM(M67:T67)</f>
        <v>0.28169014084507044</v>
      </c>
      <c r="W67" s="89">
        <f t="shared" ref="W67:W130" si="8">O67/SUM(M67:T67)</f>
        <v>0.19405320813771518</v>
      </c>
      <c r="X67" s="89">
        <f t="shared" ref="X67:X130" si="9">P67/SUM(M67:T67)</f>
        <v>0.12050078247261346</v>
      </c>
      <c r="Y67" s="89">
        <f t="shared" ref="Y67:Y130" si="10">SUM(Q67:S67)/SUM(M67:T67)</f>
        <v>0.22222222222222221</v>
      </c>
      <c r="Z67" s="50">
        <v>75</v>
      </c>
      <c r="AA67" s="50" t="s">
        <v>275</v>
      </c>
      <c r="AB67" s="50">
        <v>5</v>
      </c>
      <c r="AC67">
        <v>36</v>
      </c>
      <c r="AD67">
        <v>20</v>
      </c>
      <c r="AE67" s="89">
        <f t="shared" ref="AE67:AE130" si="11">T67/SUM(M67:T67)</f>
        <v>0.10015649452269171</v>
      </c>
      <c r="AF67">
        <v>0</v>
      </c>
      <c r="AG67">
        <v>1</v>
      </c>
    </row>
    <row r="68" spans="1:33">
      <c r="A68">
        <v>44075</v>
      </c>
      <c r="B68" t="s">
        <v>38</v>
      </c>
      <c r="C68" s="29">
        <v>2014</v>
      </c>
      <c r="D68" s="50">
        <v>56</v>
      </c>
      <c r="E68" s="50">
        <v>17</v>
      </c>
      <c r="F68" s="50">
        <v>19</v>
      </c>
      <c r="G68" s="50">
        <v>20</v>
      </c>
      <c r="H68" s="50">
        <v>17</v>
      </c>
      <c r="I68" s="50">
        <v>25</v>
      </c>
      <c r="J68" s="97">
        <v>0.161</v>
      </c>
      <c r="K68" s="97">
        <v>0.19600000000000001</v>
      </c>
      <c r="L68" s="97">
        <v>0.64300000000000002</v>
      </c>
      <c r="M68" s="50">
        <v>21</v>
      </c>
      <c r="N68" s="50">
        <v>83</v>
      </c>
      <c r="O68" s="50">
        <v>63</v>
      </c>
      <c r="P68" s="50">
        <v>43</v>
      </c>
      <c r="Q68" s="50">
        <v>17</v>
      </c>
      <c r="R68" s="50">
        <v>6</v>
      </c>
      <c r="S68" s="50">
        <v>5</v>
      </c>
      <c r="T68" s="50">
        <v>18</v>
      </c>
      <c r="U68" s="89">
        <f t="shared" si="6"/>
        <v>8.203125E-2</v>
      </c>
      <c r="V68" s="89">
        <f t="shared" si="7"/>
        <v>0.32421875</v>
      </c>
      <c r="W68" s="89">
        <f t="shared" si="8"/>
        <v>0.24609375</v>
      </c>
      <c r="X68" s="89">
        <f t="shared" si="9"/>
        <v>0.16796875</v>
      </c>
      <c r="Y68" s="89">
        <f t="shared" si="10"/>
        <v>0.109375</v>
      </c>
      <c r="Z68" s="50">
        <v>21</v>
      </c>
      <c r="AA68" s="50" t="s">
        <v>275</v>
      </c>
      <c r="AB68" s="50" t="s">
        <v>275</v>
      </c>
      <c r="AC68">
        <v>20</v>
      </c>
      <c r="AD68">
        <v>0</v>
      </c>
      <c r="AE68" s="89">
        <f t="shared" si="11"/>
        <v>7.03125E-2</v>
      </c>
      <c r="AF68">
        <v>0</v>
      </c>
      <c r="AG68">
        <v>0</v>
      </c>
    </row>
    <row r="69" spans="1:33">
      <c r="A69">
        <v>44076</v>
      </c>
      <c r="B69" t="s">
        <v>39</v>
      </c>
      <c r="C69" s="29">
        <v>2014</v>
      </c>
      <c r="D69" s="50">
        <v>53</v>
      </c>
      <c r="E69" s="50">
        <v>21</v>
      </c>
      <c r="F69" s="50">
        <v>16</v>
      </c>
      <c r="G69" s="50">
        <v>16</v>
      </c>
      <c r="H69" s="50">
        <v>14</v>
      </c>
      <c r="I69" s="50">
        <v>24</v>
      </c>
      <c r="J69" s="97">
        <v>0.20800000000000002</v>
      </c>
      <c r="K69" s="97">
        <v>0.20800000000000002</v>
      </c>
      <c r="L69" s="97">
        <v>0.64200000000000002</v>
      </c>
      <c r="M69" s="50">
        <v>14</v>
      </c>
      <c r="N69" s="50">
        <v>44</v>
      </c>
      <c r="O69" s="50">
        <v>60</v>
      </c>
      <c r="P69" s="50">
        <v>45</v>
      </c>
      <c r="Q69" s="50">
        <v>19</v>
      </c>
      <c r="R69" s="50">
        <v>5</v>
      </c>
      <c r="S69" s="50">
        <v>4</v>
      </c>
      <c r="T69" s="50">
        <v>10</v>
      </c>
      <c r="U69" s="89">
        <f t="shared" si="6"/>
        <v>6.965174129353234E-2</v>
      </c>
      <c r="V69" s="89">
        <f t="shared" si="7"/>
        <v>0.21890547263681592</v>
      </c>
      <c r="W69" s="89">
        <f t="shared" si="8"/>
        <v>0.29850746268656714</v>
      </c>
      <c r="X69" s="89">
        <f t="shared" si="9"/>
        <v>0.22388059701492538</v>
      </c>
      <c r="Y69" s="89">
        <f t="shared" si="10"/>
        <v>0.13930348258706468</v>
      </c>
      <c r="Z69" s="50">
        <v>29</v>
      </c>
      <c r="AA69" s="50" t="s">
        <v>275</v>
      </c>
      <c r="AB69" s="50" t="s">
        <v>275</v>
      </c>
      <c r="AC69">
        <v>20</v>
      </c>
      <c r="AD69">
        <v>0</v>
      </c>
      <c r="AE69" s="89">
        <f t="shared" si="11"/>
        <v>4.975124378109453E-2</v>
      </c>
      <c r="AF69">
        <v>0</v>
      </c>
      <c r="AG69">
        <v>0</v>
      </c>
    </row>
    <row r="70" spans="1:33">
      <c r="A70">
        <v>44077</v>
      </c>
      <c r="B70" t="s">
        <v>40</v>
      </c>
      <c r="C70" s="29">
        <v>2014</v>
      </c>
      <c r="D70" s="50">
        <v>130</v>
      </c>
      <c r="E70" s="50">
        <v>38</v>
      </c>
      <c r="F70" s="50">
        <v>45</v>
      </c>
      <c r="G70" s="50">
        <v>47</v>
      </c>
      <c r="H70" s="50">
        <v>44</v>
      </c>
      <c r="I70" s="50">
        <v>39</v>
      </c>
      <c r="J70" s="97">
        <v>0.115</v>
      </c>
      <c r="K70" s="97">
        <v>0.223</v>
      </c>
      <c r="L70" s="97">
        <v>0.754</v>
      </c>
      <c r="M70" s="50">
        <v>34</v>
      </c>
      <c r="N70" s="50">
        <v>89</v>
      </c>
      <c r="O70" s="50">
        <v>89</v>
      </c>
      <c r="P70" s="50">
        <v>71</v>
      </c>
      <c r="Q70" s="50">
        <v>53</v>
      </c>
      <c r="R70" s="50">
        <v>18</v>
      </c>
      <c r="S70" s="50">
        <v>7</v>
      </c>
      <c r="T70" s="50">
        <v>27</v>
      </c>
      <c r="U70" s="89">
        <f t="shared" si="6"/>
        <v>8.7628865979381437E-2</v>
      </c>
      <c r="V70" s="89">
        <f t="shared" si="7"/>
        <v>0.22938144329896906</v>
      </c>
      <c r="W70" s="89">
        <f t="shared" si="8"/>
        <v>0.22938144329896906</v>
      </c>
      <c r="X70" s="89">
        <f t="shared" si="9"/>
        <v>0.18298969072164947</v>
      </c>
      <c r="Y70" s="89">
        <f t="shared" si="10"/>
        <v>0.20103092783505155</v>
      </c>
      <c r="Z70" s="50">
        <v>81</v>
      </c>
      <c r="AA70" s="50" t="s">
        <v>275</v>
      </c>
      <c r="AB70" s="50" t="s">
        <v>275</v>
      </c>
      <c r="AC70">
        <v>35</v>
      </c>
      <c r="AD70">
        <v>0</v>
      </c>
      <c r="AE70" s="89">
        <f t="shared" si="11"/>
        <v>6.9587628865979384E-2</v>
      </c>
      <c r="AF70">
        <v>0</v>
      </c>
      <c r="AG70">
        <v>0</v>
      </c>
    </row>
    <row r="71" spans="1:33">
      <c r="A71">
        <v>44078</v>
      </c>
      <c r="B71" t="s">
        <v>41</v>
      </c>
      <c r="C71" s="29">
        <v>2014</v>
      </c>
      <c r="D71" s="50">
        <v>19</v>
      </c>
      <c r="E71" s="50">
        <v>8</v>
      </c>
      <c r="F71" s="50">
        <v>5</v>
      </c>
      <c r="G71" s="50">
        <v>6</v>
      </c>
      <c r="H71" s="50">
        <v>8</v>
      </c>
      <c r="I71" s="50">
        <v>7</v>
      </c>
      <c r="J71" s="97">
        <v>0</v>
      </c>
      <c r="K71" s="97">
        <v>0.158</v>
      </c>
      <c r="L71" s="97">
        <v>0.63200000000000001</v>
      </c>
      <c r="M71" s="50">
        <v>4</v>
      </c>
      <c r="N71" s="50">
        <v>18</v>
      </c>
      <c r="O71" s="50">
        <v>13</v>
      </c>
      <c r="P71" s="50">
        <v>8</v>
      </c>
      <c r="Q71" s="50">
        <v>6</v>
      </c>
      <c r="R71" s="50">
        <v>1</v>
      </c>
      <c r="S71" s="50">
        <v>1</v>
      </c>
      <c r="T71" s="50">
        <v>4</v>
      </c>
      <c r="U71" s="89">
        <f t="shared" si="6"/>
        <v>7.2727272727272724E-2</v>
      </c>
      <c r="V71" s="89">
        <f t="shared" si="7"/>
        <v>0.32727272727272727</v>
      </c>
      <c r="W71" s="89">
        <f t="shared" si="8"/>
        <v>0.23636363636363636</v>
      </c>
      <c r="X71" s="89">
        <f t="shared" si="9"/>
        <v>0.14545454545454545</v>
      </c>
      <c r="Y71" s="89">
        <f t="shared" si="10"/>
        <v>0.14545454545454545</v>
      </c>
      <c r="Z71" s="50">
        <v>9</v>
      </c>
      <c r="AA71" s="50" t="s">
        <v>275</v>
      </c>
      <c r="AB71" s="50" t="s">
        <v>275</v>
      </c>
      <c r="AC71">
        <v>5</v>
      </c>
      <c r="AD71">
        <v>0</v>
      </c>
      <c r="AE71" s="89">
        <f t="shared" si="11"/>
        <v>7.2727272727272724E-2</v>
      </c>
      <c r="AF71">
        <v>0</v>
      </c>
      <c r="AG71">
        <v>0</v>
      </c>
    </row>
    <row r="72" spans="1:33">
      <c r="A72">
        <v>44079</v>
      </c>
      <c r="B72" t="s">
        <v>110</v>
      </c>
      <c r="C72" s="29">
        <v>2014</v>
      </c>
      <c r="D72" s="50">
        <v>119</v>
      </c>
      <c r="E72" s="50">
        <v>39</v>
      </c>
      <c r="F72" s="50">
        <v>37</v>
      </c>
      <c r="G72" s="50">
        <v>43</v>
      </c>
      <c r="H72" s="50">
        <v>37</v>
      </c>
      <c r="I72" s="50">
        <v>42</v>
      </c>
      <c r="J72" s="97">
        <v>8.4000000000000005E-2</v>
      </c>
      <c r="K72" s="97">
        <v>0.16</v>
      </c>
      <c r="L72" s="97">
        <v>0.84</v>
      </c>
      <c r="M72" s="50">
        <v>47</v>
      </c>
      <c r="N72" s="50">
        <v>69</v>
      </c>
      <c r="O72" s="50">
        <v>77</v>
      </c>
      <c r="P72" s="50">
        <v>94</v>
      </c>
      <c r="Q72" s="50">
        <v>73</v>
      </c>
      <c r="R72" s="50">
        <v>30</v>
      </c>
      <c r="S72" s="50">
        <v>20</v>
      </c>
      <c r="T72" s="50">
        <v>48</v>
      </c>
      <c r="U72" s="89">
        <f t="shared" si="6"/>
        <v>0.10262008733624454</v>
      </c>
      <c r="V72" s="89">
        <f t="shared" si="7"/>
        <v>0.15065502183406113</v>
      </c>
      <c r="W72" s="89">
        <f t="shared" si="8"/>
        <v>0.16812227074235808</v>
      </c>
      <c r="X72" s="89">
        <f t="shared" si="9"/>
        <v>0.20524017467248909</v>
      </c>
      <c r="Y72" s="89">
        <f t="shared" si="10"/>
        <v>0.26855895196506552</v>
      </c>
      <c r="Z72" s="50">
        <v>74</v>
      </c>
      <c r="AA72" s="50" t="s">
        <v>275</v>
      </c>
      <c r="AB72" s="50" t="s">
        <v>275</v>
      </c>
      <c r="AC72">
        <v>41</v>
      </c>
      <c r="AD72">
        <v>0</v>
      </c>
      <c r="AE72" s="89">
        <f t="shared" si="11"/>
        <v>0.10480349344978165</v>
      </c>
      <c r="AF72">
        <v>0</v>
      </c>
      <c r="AG72">
        <v>0</v>
      </c>
    </row>
    <row r="73" spans="1:33">
      <c r="A73">
        <v>44080</v>
      </c>
      <c r="B73" t="s">
        <v>106</v>
      </c>
      <c r="C73" s="29">
        <v>2014</v>
      </c>
      <c r="D73" s="50">
        <v>34</v>
      </c>
      <c r="E73" s="50">
        <v>11</v>
      </c>
      <c r="F73" s="50">
        <v>10</v>
      </c>
      <c r="G73" s="50">
        <v>13</v>
      </c>
      <c r="H73" s="50">
        <v>9</v>
      </c>
      <c r="I73" s="50">
        <v>8</v>
      </c>
      <c r="J73" s="97">
        <v>0.14699999999999999</v>
      </c>
      <c r="K73" s="97">
        <v>0.17600000000000002</v>
      </c>
      <c r="L73" s="97">
        <v>0.73499999999999999</v>
      </c>
      <c r="M73" s="50">
        <v>4</v>
      </c>
      <c r="N73" s="50">
        <v>20</v>
      </c>
      <c r="O73" s="50">
        <v>26</v>
      </c>
      <c r="P73" s="50">
        <v>19</v>
      </c>
      <c r="Q73" s="50">
        <v>15</v>
      </c>
      <c r="R73" s="50">
        <v>8</v>
      </c>
      <c r="S73" s="50">
        <v>2</v>
      </c>
      <c r="T73" s="50">
        <v>14</v>
      </c>
      <c r="U73" s="89">
        <f t="shared" si="6"/>
        <v>3.7037037037037035E-2</v>
      </c>
      <c r="V73" s="89">
        <f t="shared" si="7"/>
        <v>0.18518518518518517</v>
      </c>
      <c r="W73" s="89">
        <f t="shared" si="8"/>
        <v>0.24074074074074073</v>
      </c>
      <c r="X73" s="89">
        <f t="shared" si="9"/>
        <v>0.17592592592592593</v>
      </c>
      <c r="Y73" s="89">
        <f t="shared" si="10"/>
        <v>0.23148148148148148</v>
      </c>
      <c r="Z73" s="50">
        <v>19</v>
      </c>
      <c r="AA73" s="50" t="s">
        <v>275</v>
      </c>
      <c r="AB73" s="50" t="s">
        <v>275</v>
      </c>
      <c r="AC73">
        <v>15</v>
      </c>
      <c r="AD73">
        <v>0</v>
      </c>
      <c r="AE73" s="89">
        <f t="shared" si="11"/>
        <v>0.12962962962962962</v>
      </c>
      <c r="AF73">
        <v>0</v>
      </c>
      <c r="AG73">
        <v>0</v>
      </c>
    </row>
    <row r="74" spans="1:33">
      <c r="A74">
        <v>44081</v>
      </c>
      <c r="B74" t="s">
        <v>209</v>
      </c>
      <c r="C74" s="29">
        <v>2014</v>
      </c>
      <c r="D74" s="50">
        <v>169</v>
      </c>
      <c r="E74" s="50">
        <v>52</v>
      </c>
      <c r="F74" s="50">
        <v>57</v>
      </c>
      <c r="G74" s="50">
        <v>60</v>
      </c>
      <c r="H74" s="50">
        <v>65</v>
      </c>
      <c r="I74" s="50">
        <v>51</v>
      </c>
      <c r="J74" s="97">
        <v>0.154</v>
      </c>
      <c r="K74" s="97">
        <v>0.16600000000000001</v>
      </c>
      <c r="L74" s="97">
        <v>0.63900000000000001</v>
      </c>
      <c r="M74" s="50">
        <v>62</v>
      </c>
      <c r="N74" s="50">
        <v>196</v>
      </c>
      <c r="O74" s="50">
        <v>160</v>
      </c>
      <c r="P74" s="50">
        <v>119</v>
      </c>
      <c r="Q74" s="50">
        <v>60</v>
      </c>
      <c r="R74" s="50">
        <v>17</v>
      </c>
      <c r="S74" s="50">
        <v>10</v>
      </c>
      <c r="T74" s="50">
        <v>66</v>
      </c>
      <c r="U74" s="89">
        <f t="shared" si="6"/>
        <v>8.9855072463768115E-2</v>
      </c>
      <c r="V74" s="89">
        <f t="shared" si="7"/>
        <v>0.28405797101449276</v>
      </c>
      <c r="W74" s="89">
        <f t="shared" si="8"/>
        <v>0.2318840579710145</v>
      </c>
      <c r="X74" s="89">
        <f t="shared" si="9"/>
        <v>0.17246376811594202</v>
      </c>
      <c r="Y74" s="89">
        <f t="shared" si="10"/>
        <v>0.12608695652173912</v>
      </c>
      <c r="Z74" s="50">
        <v>77</v>
      </c>
      <c r="AA74" s="50" t="s">
        <v>275</v>
      </c>
      <c r="AB74" s="50">
        <v>10</v>
      </c>
      <c r="AC74">
        <v>68</v>
      </c>
      <c r="AD74">
        <v>30</v>
      </c>
      <c r="AE74" s="89">
        <f t="shared" si="11"/>
        <v>9.5652173913043481E-2</v>
      </c>
      <c r="AF74">
        <v>0</v>
      </c>
      <c r="AG74">
        <v>2</v>
      </c>
    </row>
    <row r="75" spans="1:33">
      <c r="A75">
        <v>44082</v>
      </c>
      <c r="B75" t="s">
        <v>210</v>
      </c>
      <c r="C75" s="29">
        <v>2014</v>
      </c>
      <c r="D75" s="50">
        <v>211</v>
      </c>
      <c r="E75" s="50">
        <v>73</v>
      </c>
      <c r="F75" s="50">
        <v>62</v>
      </c>
      <c r="G75" s="50">
        <v>76</v>
      </c>
      <c r="H75" s="50">
        <v>76</v>
      </c>
      <c r="I75" s="50">
        <v>77</v>
      </c>
      <c r="J75" s="97">
        <v>0.13300000000000001</v>
      </c>
      <c r="K75" s="97">
        <v>0.223</v>
      </c>
      <c r="L75" s="97">
        <v>0.77300000000000002</v>
      </c>
      <c r="M75" s="50">
        <v>33</v>
      </c>
      <c r="N75" s="50">
        <v>122</v>
      </c>
      <c r="O75" s="50">
        <v>169</v>
      </c>
      <c r="P75" s="50">
        <v>174</v>
      </c>
      <c r="Q75" s="50">
        <v>134</v>
      </c>
      <c r="R75" s="50">
        <v>64</v>
      </c>
      <c r="S75" s="50">
        <v>34</v>
      </c>
      <c r="T75" s="50">
        <v>95</v>
      </c>
      <c r="U75" s="89">
        <f t="shared" si="6"/>
        <v>0.04</v>
      </c>
      <c r="V75" s="89">
        <f t="shared" si="7"/>
        <v>0.14787878787878789</v>
      </c>
      <c r="W75" s="89">
        <f t="shared" si="8"/>
        <v>0.20484848484848484</v>
      </c>
      <c r="X75" s="89">
        <f t="shared" si="9"/>
        <v>0.21090909090909091</v>
      </c>
      <c r="Y75" s="89">
        <f t="shared" si="10"/>
        <v>0.28121212121212119</v>
      </c>
      <c r="Z75" s="50">
        <v>114</v>
      </c>
      <c r="AA75" s="50" t="s">
        <v>275</v>
      </c>
      <c r="AB75" s="50" t="s">
        <v>275</v>
      </c>
      <c r="AC75">
        <v>81</v>
      </c>
      <c r="AD75">
        <v>25</v>
      </c>
      <c r="AE75" s="89">
        <f t="shared" si="11"/>
        <v>0.11515151515151516</v>
      </c>
      <c r="AF75">
        <v>1</v>
      </c>
      <c r="AG75">
        <v>1</v>
      </c>
    </row>
    <row r="76" spans="1:33">
      <c r="A76">
        <v>44083</v>
      </c>
      <c r="B76" t="s">
        <v>211</v>
      </c>
      <c r="C76" s="29">
        <v>2014</v>
      </c>
      <c r="D76" s="50">
        <v>112</v>
      </c>
      <c r="E76" s="50">
        <v>38</v>
      </c>
      <c r="F76" s="50">
        <v>33</v>
      </c>
      <c r="G76" s="50">
        <v>41</v>
      </c>
      <c r="H76" s="50">
        <v>41</v>
      </c>
      <c r="I76" s="50">
        <v>36</v>
      </c>
      <c r="J76" s="97">
        <v>0.11599999999999999</v>
      </c>
      <c r="K76" s="97">
        <v>0.17899999999999999</v>
      </c>
      <c r="L76" s="97">
        <v>0.76800000000000002</v>
      </c>
      <c r="M76" s="50">
        <v>14</v>
      </c>
      <c r="N76" s="50">
        <v>81</v>
      </c>
      <c r="O76" s="50">
        <v>84</v>
      </c>
      <c r="P76" s="50">
        <v>86</v>
      </c>
      <c r="Q76" s="50">
        <v>49</v>
      </c>
      <c r="R76" s="50">
        <v>22</v>
      </c>
      <c r="S76" s="50">
        <v>10</v>
      </c>
      <c r="T76" s="50">
        <v>47</v>
      </c>
      <c r="U76" s="89">
        <f t="shared" si="6"/>
        <v>3.5623409669211195E-2</v>
      </c>
      <c r="V76" s="89">
        <f t="shared" si="7"/>
        <v>0.20610687022900764</v>
      </c>
      <c r="W76" s="89">
        <f t="shared" si="8"/>
        <v>0.21374045801526717</v>
      </c>
      <c r="X76" s="89">
        <f t="shared" si="9"/>
        <v>0.21882951653944022</v>
      </c>
      <c r="Y76" s="89">
        <f t="shared" si="10"/>
        <v>0.20610687022900764</v>
      </c>
      <c r="Z76" s="50">
        <v>62</v>
      </c>
      <c r="AA76" s="50" t="s">
        <v>275</v>
      </c>
      <c r="AB76" s="50" t="s">
        <v>275</v>
      </c>
      <c r="AC76">
        <v>39</v>
      </c>
      <c r="AD76">
        <v>0</v>
      </c>
      <c r="AE76" s="89">
        <f t="shared" si="11"/>
        <v>0.11959287531806616</v>
      </c>
      <c r="AF76">
        <v>0</v>
      </c>
      <c r="AG76">
        <v>0</v>
      </c>
    </row>
    <row r="77" spans="1:33">
      <c r="A77">
        <v>44084</v>
      </c>
      <c r="B77" t="s">
        <v>111</v>
      </c>
      <c r="C77" s="29">
        <v>2014</v>
      </c>
      <c r="D77" s="50">
        <v>338</v>
      </c>
      <c r="E77" s="50">
        <v>120</v>
      </c>
      <c r="F77" s="50">
        <v>109</v>
      </c>
      <c r="G77" s="50">
        <v>109</v>
      </c>
      <c r="H77" s="50">
        <v>114</v>
      </c>
      <c r="I77" s="50">
        <v>132</v>
      </c>
      <c r="J77" s="97">
        <v>0.124</v>
      </c>
      <c r="K77" s="97">
        <v>0.157</v>
      </c>
      <c r="L77" s="97">
        <v>0.78400000000000003</v>
      </c>
      <c r="M77" s="50">
        <v>71</v>
      </c>
      <c r="N77" s="50">
        <v>315</v>
      </c>
      <c r="O77" s="50">
        <v>265</v>
      </c>
      <c r="P77" s="50">
        <v>224</v>
      </c>
      <c r="Q77" s="50">
        <v>187</v>
      </c>
      <c r="R77" s="50">
        <v>101</v>
      </c>
      <c r="S77" s="50">
        <v>63</v>
      </c>
      <c r="T77" s="50">
        <v>117</v>
      </c>
      <c r="U77" s="89">
        <f t="shared" si="6"/>
        <v>5.2866716306775877E-2</v>
      </c>
      <c r="V77" s="89">
        <f t="shared" si="7"/>
        <v>0.23454951600893523</v>
      </c>
      <c r="W77" s="89">
        <f t="shared" si="8"/>
        <v>0.19731943410275501</v>
      </c>
      <c r="X77" s="89">
        <f t="shared" si="9"/>
        <v>0.16679076693968728</v>
      </c>
      <c r="Y77" s="89">
        <f t="shared" si="10"/>
        <v>0.26135517498138494</v>
      </c>
      <c r="Z77" s="50">
        <v>199</v>
      </c>
      <c r="AA77" s="50" t="s">
        <v>275</v>
      </c>
      <c r="AB77" s="50" t="s">
        <v>275</v>
      </c>
      <c r="AC77">
        <v>108</v>
      </c>
      <c r="AD77">
        <v>30</v>
      </c>
      <c r="AE77" s="89">
        <f t="shared" si="11"/>
        <v>8.7118391660461647E-2</v>
      </c>
      <c r="AF77">
        <v>1</v>
      </c>
      <c r="AG77">
        <v>1</v>
      </c>
    </row>
    <row r="78" spans="1:33">
      <c r="A78">
        <v>44085</v>
      </c>
      <c r="B78" t="s">
        <v>42</v>
      </c>
      <c r="C78" s="29">
        <v>2014</v>
      </c>
      <c r="D78" s="50">
        <v>38</v>
      </c>
      <c r="E78" s="50">
        <v>11</v>
      </c>
      <c r="F78" s="50">
        <v>15</v>
      </c>
      <c r="G78" s="50">
        <v>12</v>
      </c>
      <c r="H78" s="50">
        <v>20</v>
      </c>
      <c r="I78" s="50">
        <v>15</v>
      </c>
      <c r="J78" s="97">
        <v>0.13200000000000001</v>
      </c>
      <c r="K78" s="97">
        <v>0.21100000000000002</v>
      </c>
      <c r="L78" s="97">
        <v>0.76300000000000001</v>
      </c>
      <c r="M78" s="50">
        <v>9</v>
      </c>
      <c r="N78" s="50">
        <v>23</v>
      </c>
      <c r="O78" s="50">
        <v>43</v>
      </c>
      <c r="P78" s="50">
        <v>30</v>
      </c>
      <c r="Q78" s="50">
        <v>16</v>
      </c>
      <c r="R78" s="50">
        <v>2</v>
      </c>
      <c r="S78" s="50">
        <v>3</v>
      </c>
      <c r="T78" s="50">
        <v>20</v>
      </c>
      <c r="U78" s="89">
        <f t="shared" si="6"/>
        <v>6.1643835616438353E-2</v>
      </c>
      <c r="V78" s="89">
        <f t="shared" si="7"/>
        <v>0.15753424657534246</v>
      </c>
      <c r="W78" s="89">
        <f t="shared" si="8"/>
        <v>0.29452054794520549</v>
      </c>
      <c r="X78" s="89">
        <f t="shared" si="9"/>
        <v>0.20547945205479451</v>
      </c>
      <c r="Y78" s="89">
        <f t="shared" si="10"/>
        <v>0.14383561643835616</v>
      </c>
      <c r="Z78" s="50">
        <v>28</v>
      </c>
      <c r="AA78" s="50" t="s">
        <v>275</v>
      </c>
      <c r="AB78" s="50" t="s">
        <v>275</v>
      </c>
      <c r="AC78">
        <v>19</v>
      </c>
      <c r="AD78">
        <v>0</v>
      </c>
      <c r="AE78" s="89">
        <f t="shared" si="11"/>
        <v>0.13698630136986301</v>
      </c>
      <c r="AF78">
        <v>0</v>
      </c>
      <c r="AG78">
        <v>0</v>
      </c>
    </row>
    <row r="79" spans="1:33">
      <c r="A79">
        <v>44086</v>
      </c>
      <c r="B79" t="s">
        <v>43</v>
      </c>
      <c r="C79" s="29">
        <v>2014</v>
      </c>
      <c r="D79" s="50">
        <v>52</v>
      </c>
      <c r="E79" s="50">
        <v>16</v>
      </c>
      <c r="F79" s="50">
        <v>16</v>
      </c>
      <c r="G79" s="50">
        <v>20</v>
      </c>
      <c r="H79" s="50">
        <v>13</v>
      </c>
      <c r="I79" s="50">
        <v>14</v>
      </c>
      <c r="J79" s="97">
        <v>0.192</v>
      </c>
      <c r="K79" s="97">
        <v>0.115</v>
      </c>
      <c r="L79" s="97">
        <v>0.53799999999999992</v>
      </c>
      <c r="M79" s="50">
        <v>19</v>
      </c>
      <c r="N79" s="50">
        <v>44</v>
      </c>
      <c r="O79" s="50">
        <v>50</v>
      </c>
      <c r="P79" s="50">
        <v>28</v>
      </c>
      <c r="Q79" s="50">
        <v>9</v>
      </c>
      <c r="R79" s="50"/>
      <c r="S79" s="50">
        <v>3</v>
      </c>
      <c r="T79" s="50">
        <v>11</v>
      </c>
      <c r="U79" s="89">
        <f t="shared" si="6"/>
        <v>0.11585365853658537</v>
      </c>
      <c r="V79" s="89">
        <f t="shared" si="7"/>
        <v>0.26829268292682928</v>
      </c>
      <c r="W79" s="89">
        <f t="shared" si="8"/>
        <v>0.3048780487804878</v>
      </c>
      <c r="X79" s="89">
        <f t="shared" si="9"/>
        <v>0.17073170731707318</v>
      </c>
      <c r="Y79" s="89">
        <f t="shared" si="10"/>
        <v>7.3170731707317069E-2</v>
      </c>
      <c r="Z79" s="50">
        <v>18</v>
      </c>
      <c r="AA79" s="50" t="s">
        <v>275</v>
      </c>
      <c r="AB79" s="50" t="s">
        <v>275</v>
      </c>
      <c r="AC79">
        <v>15</v>
      </c>
      <c r="AD79">
        <v>0</v>
      </c>
      <c r="AE79" s="89">
        <f t="shared" si="11"/>
        <v>6.7073170731707321E-2</v>
      </c>
      <c r="AF79">
        <v>0</v>
      </c>
      <c r="AG79">
        <v>0</v>
      </c>
    </row>
    <row r="80" spans="1:33">
      <c r="A80">
        <v>44087</v>
      </c>
      <c r="B80" t="s">
        <v>212</v>
      </c>
      <c r="C80" s="29">
        <v>2014</v>
      </c>
      <c r="D80" s="50">
        <v>211</v>
      </c>
      <c r="E80" s="50">
        <v>69</v>
      </c>
      <c r="F80" s="50">
        <v>77</v>
      </c>
      <c r="G80" s="50">
        <v>65</v>
      </c>
      <c r="H80" s="50">
        <v>72</v>
      </c>
      <c r="I80" s="50">
        <v>81</v>
      </c>
      <c r="J80" s="97">
        <v>0.12300000000000001</v>
      </c>
      <c r="K80" s="97">
        <v>0.13300000000000001</v>
      </c>
      <c r="L80" s="97">
        <v>0.71099999999999997</v>
      </c>
      <c r="M80" s="50">
        <v>133</v>
      </c>
      <c r="N80" s="50">
        <v>335</v>
      </c>
      <c r="O80" s="50">
        <v>225</v>
      </c>
      <c r="P80" s="50">
        <v>199</v>
      </c>
      <c r="Q80" s="50">
        <v>92</v>
      </c>
      <c r="R80" s="50">
        <v>37</v>
      </c>
      <c r="S80" s="50">
        <v>18</v>
      </c>
      <c r="T80" s="50">
        <v>109</v>
      </c>
      <c r="U80" s="89">
        <f t="shared" si="6"/>
        <v>0.11585365853658537</v>
      </c>
      <c r="V80" s="89">
        <f t="shared" si="7"/>
        <v>0.29181184668989546</v>
      </c>
      <c r="W80" s="89">
        <f t="shared" si="8"/>
        <v>0.19599303135888502</v>
      </c>
      <c r="X80" s="89">
        <f t="shared" si="9"/>
        <v>0.17334494773519163</v>
      </c>
      <c r="Y80" s="89">
        <f t="shared" si="10"/>
        <v>0.12804878048780488</v>
      </c>
      <c r="Z80" s="50">
        <v>106</v>
      </c>
      <c r="AA80" s="50" t="s">
        <v>275</v>
      </c>
      <c r="AB80" s="50" t="s">
        <v>275</v>
      </c>
      <c r="AC80">
        <v>93</v>
      </c>
      <c r="AD80">
        <v>55</v>
      </c>
      <c r="AE80" s="89">
        <f t="shared" si="11"/>
        <v>9.4947735191637628E-2</v>
      </c>
      <c r="AF80">
        <v>1</v>
      </c>
      <c r="AG80">
        <v>2</v>
      </c>
    </row>
    <row r="81" spans="1:33">
      <c r="A81">
        <v>44088</v>
      </c>
      <c r="B81" t="s">
        <v>213</v>
      </c>
      <c r="C81" s="29">
        <v>2014</v>
      </c>
      <c r="D81" s="50">
        <v>143</v>
      </c>
      <c r="E81" s="50">
        <v>43</v>
      </c>
      <c r="F81" s="50">
        <v>47</v>
      </c>
      <c r="G81" s="50">
        <v>53</v>
      </c>
      <c r="H81" s="50">
        <v>45</v>
      </c>
      <c r="I81" s="50">
        <v>52</v>
      </c>
      <c r="J81" s="97">
        <v>5.5999999999999994E-2</v>
      </c>
      <c r="K81" s="97">
        <v>0.23100000000000001</v>
      </c>
      <c r="L81" s="97">
        <v>0.84599999999999997</v>
      </c>
      <c r="M81" s="50">
        <v>16</v>
      </c>
      <c r="N81" s="50">
        <v>55</v>
      </c>
      <c r="O81" s="50">
        <v>79</v>
      </c>
      <c r="P81" s="50">
        <v>95</v>
      </c>
      <c r="Q81" s="50">
        <v>95</v>
      </c>
      <c r="R81" s="50">
        <v>30</v>
      </c>
      <c r="S81" s="50">
        <v>16</v>
      </c>
      <c r="T81" s="50">
        <v>47</v>
      </c>
      <c r="U81" s="89">
        <f t="shared" si="6"/>
        <v>3.695150115473441E-2</v>
      </c>
      <c r="V81" s="89">
        <f t="shared" si="7"/>
        <v>0.12702078521939955</v>
      </c>
      <c r="W81" s="89">
        <f t="shared" si="8"/>
        <v>0.18244803695150116</v>
      </c>
      <c r="X81" s="89">
        <f t="shared" si="9"/>
        <v>0.21939953810623555</v>
      </c>
      <c r="Y81" s="89">
        <f t="shared" si="10"/>
        <v>0.32563510392609701</v>
      </c>
      <c r="Z81" s="50">
        <v>86</v>
      </c>
      <c r="AA81" s="50" t="s">
        <v>275</v>
      </c>
      <c r="AB81" s="50" t="s">
        <v>275</v>
      </c>
      <c r="AC81">
        <v>33</v>
      </c>
      <c r="AD81">
        <v>10</v>
      </c>
      <c r="AE81" s="89">
        <f t="shared" si="11"/>
        <v>0.10854503464203233</v>
      </c>
      <c r="AF81">
        <v>0</v>
      </c>
      <c r="AG81">
        <v>1</v>
      </c>
    </row>
    <row r="82" spans="1:33">
      <c r="A82">
        <v>44089</v>
      </c>
      <c r="B82" t="s">
        <v>119</v>
      </c>
      <c r="C82" s="29">
        <v>2014</v>
      </c>
      <c r="D82" s="50">
        <v>160</v>
      </c>
      <c r="E82" s="50">
        <v>35</v>
      </c>
      <c r="F82" s="50">
        <v>62</v>
      </c>
      <c r="G82" s="50">
        <v>63</v>
      </c>
      <c r="H82" s="50">
        <v>54</v>
      </c>
      <c r="I82" s="50">
        <v>58</v>
      </c>
      <c r="J82" s="97">
        <v>0.125</v>
      </c>
      <c r="K82" s="97">
        <v>0.25600000000000001</v>
      </c>
      <c r="L82" s="97">
        <v>0.76900000000000002</v>
      </c>
      <c r="M82" s="50">
        <v>31</v>
      </c>
      <c r="N82" s="50">
        <v>76</v>
      </c>
      <c r="O82" s="50">
        <v>92</v>
      </c>
      <c r="P82" s="50">
        <v>118</v>
      </c>
      <c r="Q82" s="50">
        <v>94</v>
      </c>
      <c r="R82" s="50">
        <v>51</v>
      </c>
      <c r="S82" s="50">
        <v>18</v>
      </c>
      <c r="T82" s="50">
        <v>49</v>
      </c>
      <c r="U82" s="89">
        <f t="shared" si="6"/>
        <v>5.8601134215500943E-2</v>
      </c>
      <c r="V82" s="89">
        <f t="shared" si="7"/>
        <v>0.14366729678638943</v>
      </c>
      <c r="W82" s="89">
        <f t="shared" si="8"/>
        <v>0.17391304347826086</v>
      </c>
      <c r="X82" s="89">
        <f t="shared" si="9"/>
        <v>0.22306238185255198</v>
      </c>
      <c r="Y82" s="89">
        <f t="shared" si="10"/>
        <v>0.30812854442344045</v>
      </c>
      <c r="Z82" s="50">
        <v>108</v>
      </c>
      <c r="AA82" s="50" t="s">
        <v>275</v>
      </c>
      <c r="AB82" s="50" t="s">
        <v>275</v>
      </c>
      <c r="AC82">
        <v>69</v>
      </c>
      <c r="AD82">
        <v>0</v>
      </c>
      <c r="AE82" s="89">
        <f t="shared" si="11"/>
        <v>9.2627599243856329E-2</v>
      </c>
      <c r="AF82">
        <v>0</v>
      </c>
      <c r="AG82">
        <v>0</v>
      </c>
    </row>
    <row r="83" spans="1:33">
      <c r="A83">
        <v>44090</v>
      </c>
      <c r="B83" t="s">
        <v>102</v>
      </c>
      <c r="C83" s="29">
        <v>2014</v>
      </c>
      <c r="D83" s="50">
        <v>48</v>
      </c>
      <c r="E83" s="50">
        <v>15</v>
      </c>
      <c r="F83" s="50">
        <v>19</v>
      </c>
      <c r="G83" s="50">
        <v>14</v>
      </c>
      <c r="H83" s="50">
        <v>22</v>
      </c>
      <c r="I83" s="50">
        <v>16</v>
      </c>
      <c r="J83" s="97">
        <v>0.125</v>
      </c>
      <c r="K83" s="97">
        <v>0.10400000000000001</v>
      </c>
      <c r="L83" s="97">
        <v>0.70799999999999996</v>
      </c>
      <c r="M83" s="50">
        <v>13</v>
      </c>
      <c r="N83" s="50">
        <v>36</v>
      </c>
      <c r="O83" s="50">
        <v>45</v>
      </c>
      <c r="P83" s="50">
        <v>53</v>
      </c>
      <c r="Q83" s="50">
        <v>25</v>
      </c>
      <c r="R83" s="50">
        <v>8</v>
      </c>
      <c r="S83" s="50">
        <v>5</v>
      </c>
      <c r="T83" s="50">
        <v>27</v>
      </c>
      <c r="U83" s="89">
        <f t="shared" si="6"/>
        <v>6.1320754716981132E-2</v>
      </c>
      <c r="V83" s="89">
        <f t="shared" si="7"/>
        <v>0.16981132075471697</v>
      </c>
      <c r="W83" s="89">
        <f t="shared" si="8"/>
        <v>0.21226415094339623</v>
      </c>
      <c r="X83" s="89">
        <f t="shared" si="9"/>
        <v>0.25</v>
      </c>
      <c r="Y83" s="89">
        <f t="shared" si="10"/>
        <v>0.17924528301886791</v>
      </c>
      <c r="Z83" s="50">
        <v>29</v>
      </c>
      <c r="AA83" s="50" t="s">
        <v>275</v>
      </c>
      <c r="AB83" s="50" t="s">
        <v>275</v>
      </c>
      <c r="AC83">
        <v>26</v>
      </c>
      <c r="AD83">
        <v>0</v>
      </c>
      <c r="AE83" s="89">
        <f t="shared" si="11"/>
        <v>0.12735849056603774</v>
      </c>
      <c r="AF83">
        <v>0</v>
      </c>
      <c r="AG83">
        <v>0</v>
      </c>
    </row>
    <row r="84" spans="1:33">
      <c r="A84">
        <v>44091</v>
      </c>
      <c r="B84" t="s">
        <v>44</v>
      </c>
      <c r="C84" s="29">
        <v>2014</v>
      </c>
      <c r="D84" s="50">
        <v>58</v>
      </c>
      <c r="E84" s="50">
        <v>11</v>
      </c>
      <c r="F84" s="50">
        <v>18</v>
      </c>
      <c r="G84" s="50">
        <v>29</v>
      </c>
      <c r="H84" s="50">
        <v>19</v>
      </c>
      <c r="I84" s="50">
        <v>21</v>
      </c>
      <c r="J84" s="97">
        <v>0.155</v>
      </c>
      <c r="K84" s="97">
        <v>0.19</v>
      </c>
      <c r="L84" s="97">
        <v>0.70700000000000007</v>
      </c>
      <c r="M84" s="50">
        <v>13</v>
      </c>
      <c r="N84" s="50">
        <v>71</v>
      </c>
      <c r="O84" s="50">
        <v>45</v>
      </c>
      <c r="P84" s="50">
        <v>38</v>
      </c>
      <c r="Q84" s="50">
        <v>26</v>
      </c>
      <c r="R84" s="50">
        <v>10</v>
      </c>
      <c r="S84" s="50">
        <v>4</v>
      </c>
      <c r="T84" s="50">
        <v>16</v>
      </c>
      <c r="U84" s="89">
        <f t="shared" si="6"/>
        <v>5.829596412556054E-2</v>
      </c>
      <c r="V84" s="89">
        <f t="shared" si="7"/>
        <v>0.31838565022421522</v>
      </c>
      <c r="W84" s="89">
        <f t="shared" si="8"/>
        <v>0.20179372197309417</v>
      </c>
      <c r="X84" s="89">
        <f t="shared" si="9"/>
        <v>0.17040358744394618</v>
      </c>
      <c r="Y84" s="89">
        <f t="shared" si="10"/>
        <v>0.17937219730941703</v>
      </c>
      <c r="Z84" s="50">
        <v>32</v>
      </c>
      <c r="AA84" s="50" t="s">
        <v>275</v>
      </c>
      <c r="AB84" s="50" t="s">
        <v>275</v>
      </c>
      <c r="AC84">
        <v>29</v>
      </c>
      <c r="AD84">
        <v>15</v>
      </c>
      <c r="AE84" s="89">
        <f t="shared" si="11"/>
        <v>7.1748878923766815E-2</v>
      </c>
      <c r="AF84">
        <v>0</v>
      </c>
      <c r="AG84">
        <v>1</v>
      </c>
    </row>
    <row r="85" spans="1:33">
      <c r="A85">
        <v>44092</v>
      </c>
      <c r="B85" t="s">
        <v>45</v>
      </c>
      <c r="C85" s="29">
        <v>2014</v>
      </c>
      <c r="D85" s="50">
        <v>17</v>
      </c>
      <c r="E85" s="50" t="s">
        <v>275</v>
      </c>
      <c r="F85" s="50">
        <v>6</v>
      </c>
      <c r="G85" s="50">
        <v>7</v>
      </c>
      <c r="H85" s="50">
        <v>16</v>
      </c>
      <c r="I85" s="50" t="s">
        <v>275</v>
      </c>
      <c r="J85" s="97">
        <v>5.9000000000000004E-2</v>
      </c>
      <c r="K85" s="97">
        <v>5.9000000000000004E-2</v>
      </c>
      <c r="L85" s="97">
        <v>0.70599999999999996</v>
      </c>
      <c r="M85" s="50">
        <v>17</v>
      </c>
      <c r="N85" s="50">
        <v>40</v>
      </c>
      <c r="O85" s="50">
        <v>21</v>
      </c>
      <c r="P85" s="50">
        <v>19</v>
      </c>
      <c r="Q85" s="50">
        <v>10</v>
      </c>
      <c r="R85" s="50">
        <v>3</v>
      </c>
      <c r="S85" s="50"/>
      <c r="T85" s="50">
        <v>3</v>
      </c>
      <c r="U85" s="89">
        <f t="shared" si="6"/>
        <v>0.15044247787610621</v>
      </c>
      <c r="V85" s="89">
        <f t="shared" si="7"/>
        <v>0.35398230088495575</v>
      </c>
      <c r="W85" s="89">
        <f t="shared" si="8"/>
        <v>0.18584070796460178</v>
      </c>
      <c r="X85" s="89">
        <f t="shared" si="9"/>
        <v>0.16814159292035399</v>
      </c>
      <c r="Y85" s="89">
        <f t="shared" si="10"/>
        <v>0.11504424778761062</v>
      </c>
      <c r="Z85" s="50">
        <v>10</v>
      </c>
      <c r="AA85" s="50" t="s">
        <v>275</v>
      </c>
      <c r="AB85" s="50" t="s">
        <v>275</v>
      </c>
      <c r="AC85">
        <v>5</v>
      </c>
      <c r="AD85">
        <v>0</v>
      </c>
      <c r="AE85" s="89">
        <f t="shared" si="11"/>
        <v>2.6548672566371681E-2</v>
      </c>
      <c r="AF85">
        <v>0</v>
      </c>
      <c r="AG85">
        <v>0</v>
      </c>
    </row>
    <row r="86" spans="1:33">
      <c r="A86">
        <v>44093</v>
      </c>
      <c r="B86" t="s">
        <v>120</v>
      </c>
      <c r="C86" s="29">
        <v>2014</v>
      </c>
      <c r="D86" s="50">
        <v>57</v>
      </c>
      <c r="E86" s="50">
        <v>20</v>
      </c>
      <c r="F86" s="50">
        <v>11</v>
      </c>
      <c r="G86" s="50">
        <v>26</v>
      </c>
      <c r="H86" s="50">
        <v>14</v>
      </c>
      <c r="I86" s="50">
        <v>15</v>
      </c>
      <c r="J86" s="97">
        <v>0.14000000000000001</v>
      </c>
      <c r="K86" s="97">
        <v>0.193</v>
      </c>
      <c r="L86" s="97">
        <v>0.78900000000000003</v>
      </c>
      <c r="M86" s="50">
        <v>6</v>
      </c>
      <c r="N86" s="50">
        <v>32</v>
      </c>
      <c r="O86" s="50">
        <v>45</v>
      </c>
      <c r="P86" s="50">
        <v>37</v>
      </c>
      <c r="Q86" s="50">
        <v>17</v>
      </c>
      <c r="R86" s="50">
        <v>4</v>
      </c>
      <c r="S86" s="50">
        <v>2</v>
      </c>
      <c r="T86" s="50">
        <v>8</v>
      </c>
      <c r="U86" s="89">
        <f t="shared" si="6"/>
        <v>3.9735099337748346E-2</v>
      </c>
      <c r="V86" s="89">
        <f t="shared" si="7"/>
        <v>0.2119205298013245</v>
      </c>
      <c r="W86" s="89">
        <f t="shared" si="8"/>
        <v>0.29801324503311261</v>
      </c>
      <c r="X86" s="89">
        <f t="shared" si="9"/>
        <v>0.24503311258278146</v>
      </c>
      <c r="Y86" s="89">
        <f t="shared" si="10"/>
        <v>0.15231788079470199</v>
      </c>
      <c r="Z86" s="50">
        <v>34</v>
      </c>
      <c r="AA86" s="50" t="s">
        <v>275</v>
      </c>
      <c r="AB86" s="50" t="s">
        <v>275</v>
      </c>
      <c r="AC86">
        <v>14</v>
      </c>
      <c r="AD86">
        <v>0</v>
      </c>
      <c r="AE86" s="89">
        <f t="shared" si="11"/>
        <v>5.2980132450331126E-2</v>
      </c>
      <c r="AF86">
        <v>0</v>
      </c>
      <c r="AG86">
        <v>0</v>
      </c>
    </row>
    <row r="87" spans="1:33">
      <c r="A87">
        <v>44094</v>
      </c>
      <c r="B87" t="s">
        <v>121</v>
      </c>
      <c r="C87" s="29">
        <v>2014</v>
      </c>
      <c r="D87" s="50">
        <v>110</v>
      </c>
      <c r="E87" s="50">
        <v>34</v>
      </c>
      <c r="F87" s="50">
        <v>32</v>
      </c>
      <c r="G87" s="50">
        <v>44</v>
      </c>
      <c r="H87" s="50">
        <v>38</v>
      </c>
      <c r="I87" s="50">
        <v>30</v>
      </c>
      <c r="J87" s="97">
        <v>0.13600000000000001</v>
      </c>
      <c r="K87" s="97">
        <v>0.14499999999999999</v>
      </c>
      <c r="L87" s="97">
        <v>0.73599999999999999</v>
      </c>
      <c r="M87" s="50">
        <v>35</v>
      </c>
      <c r="N87" s="50">
        <v>77</v>
      </c>
      <c r="O87" s="50">
        <v>73</v>
      </c>
      <c r="P87" s="50">
        <v>77</v>
      </c>
      <c r="Q87" s="50">
        <v>68</v>
      </c>
      <c r="R87" s="50">
        <v>40</v>
      </c>
      <c r="S87" s="50">
        <v>38</v>
      </c>
      <c r="T87" s="50">
        <v>65</v>
      </c>
      <c r="U87" s="89">
        <f t="shared" si="6"/>
        <v>7.399577167019028E-2</v>
      </c>
      <c r="V87" s="89">
        <f t="shared" si="7"/>
        <v>0.16279069767441862</v>
      </c>
      <c r="W87" s="89">
        <f t="shared" si="8"/>
        <v>0.15433403805496829</v>
      </c>
      <c r="X87" s="89">
        <f t="shared" si="9"/>
        <v>0.16279069767441862</v>
      </c>
      <c r="Y87" s="89">
        <f t="shared" si="10"/>
        <v>0.30866807610993657</v>
      </c>
      <c r="Z87" s="50">
        <v>69</v>
      </c>
      <c r="AA87" s="50" t="s">
        <v>275</v>
      </c>
      <c r="AB87" s="50" t="s">
        <v>275</v>
      </c>
      <c r="AC87">
        <v>43</v>
      </c>
      <c r="AD87">
        <v>0</v>
      </c>
      <c r="AE87" s="89">
        <f t="shared" si="11"/>
        <v>0.13742071881606766</v>
      </c>
      <c r="AF87">
        <v>1</v>
      </c>
      <c r="AG87">
        <v>0</v>
      </c>
    </row>
    <row r="88" spans="1:33">
      <c r="A88">
        <v>44095</v>
      </c>
      <c r="B88" t="s">
        <v>214</v>
      </c>
      <c r="C88" s="29">
        <v>2014</v>
      </c>
      <c r="D88" s="50">
        <v>75</v>
      </c>
      <c r="E88" s="50">
        <v>25</v>
      </c>
      <c r="F88" s="50">
        <v>23</v>
      </c>
      <c r="G88" s="50">
        <v>27</v>
      </c>
      <c r="H88" s="50">
        <v>24</v>
      </c>
      <c r="I88" s="50">
        <v>27</v>
      </c>
      <c r="J88" s="97">
        <v>0.17300000000000001</v>
      </c>
      <c r="K88" s="97">
        <v>0.13300000000000001</v>
      </c>
      <c r="L88" s="97">
        <v>0.76</v>
      </c>
      <c r="M88" s="50">
        <v>22</v>
      </c>
      <c r="N88" s="50">
        <v>53</v>
      </c>
      <c r="O88" s="50">
        <v>68</v>
      </c>
      <c r="P88" s="50">
        <v>51</v>
      </c>
      <c r="Q88" s="50">
        <v>31</v>
      </c>
      <c r="R88" s="50">
        <v>4</v>
      </c>
      <c r="S88" s="50">
        <v>3</v>
      </c>
      <c r="T88" s="50">
        <v>10</v>
      </c>
      <c r="U88" s="89">
        <f t="shared" si="6"/>
        <v>9.0909090909090912E-2</v>
      </c>
      <c r="V88" s="89">
        <f t="shared" si="7"/>
        <v>0.21900826446280991</v>
      </c>
      <c r="W88" s="89">
        <f t="shared" si="8"/>
        <v>0.28099173553719009</v>
      </c>
      <c r="X88" s="89">
        <f t="shared" si="9"/>
        <v>0.21074380165289255</v>
      </c>
      <c r="Y88" s="89">
        <f t="shared" si="10"/>
        <v>0.15702479338842976</v>
      </c>
      <c r="Z88" s="50">
        <v>38</v>
      </c>
      <c r="AA88" s="50" t="s">
        <v>275</v>
      </c>
      <c r="AB88" s="50" t="s">
        <v>275</v>
      </c>
      <c r="AC88">
        <v>23</v>
      </c>
      <c r="AD88">
        <v>0</v>
      </c>
      <c r="AE88" s="89">
        <f t="shared" si="11"/>
        <v>4.1322314049586778E-2</v>
      </c>
      <c r="AF88">
        <v>0</v>
      </c>
      <c r="AG88">
        <v>0</v>
      </c>
    </row>
    <row r="89" spans="1:33">
      <c r="A89">
        <v>44096</v>
      </c>
      <c r="B89" t="s">
        <v>215</v>
      </c>
      <c r="C89" s="29">
        <v>2014</v>
      </c>
      <c r="D89" s="50">
        <v>187</v>
      </c>
      <c r="E89" s="50">
        <v>50</v>
      </c>
      <c r="F89" s="50">
        <v>74</v>
      </c>
      <c r="G89" s="50">
        <v>63</v>
      </c>
      <c r="H89" s="50">
        <v>62</v>
      </c>
      <c r="I89" s="50">
        <v>80</v>
      </c>
      <c r="J89" s="97">
        <v>0.107</v>
      </c>
      <c r="K89" s="97">
        <v>0.25700000000000001</v>
      </c>
      <c r="L89" s="97">
        <v>0.80700000000000005</v>
      </c>
      <c r="M89" s="50">
        <v>26</v>
      </c>
      <c r="N89" s="50">
        <v>99</v>
      </c>
      <c r="O89" s="50">
        <v>156</v>
      </c>
      <c r="P89" s="50">
        <v>172</v>
      </c>
      <c r="Q89" s="50">
        <v>105</v>
      </c>
      <c r="R89" s="50">
        <v>34</v>
      </c>
      <c r="S89" s="50">
        <v>17</v>
      </c>
      <c r="T89" s="50">
        <v>89</v>
      </c>
      <c r="U89" s="89">
        <f t="shared" si="6"/>
        <v>3.7249283667621778E-2</v>
      </c>
      <c r="V89" s="89">
        <f t="shared" si="7"/>
        <v>0.14183381088825214</v>
      </c>
      <c r="W89" s="89">
        <f t="shared" si="8"/>
        <v>0.22349570200573066</v>
      </c>
      <c r="X89" s="89">
        <f t="shared" si="9"/>
        <v>0.24641833810888253</v>
      </c>
      <c r="Y89" s="89">
        <f t="shared" si="10"/>
        <v>0.22349570200573066</v>
      </c>
      <c r="Z89" s="50">
        <v>110</v>
      </c>
      <c r="AA89" s="50" t="s">
        <v>275</v>
      </c>
      <c r="AB89" s="50" t="s">
        <v>275</v>
      </c>
      <c r="AC89">
        <v>101</v>
      </c>
      <c r="AD89">
        <v>25</v>
      </c>
      <c r="AE89" s="89">
        <f t="shared" si="11"/>
        <v>0.12750716332378223</v>
      </c>
      <c r="AF89">
        <v>0</v>
      </c>
      <c r="AG89">
        <v>1</v>
      </c>
    </row>
    <row r="90" spans="1:33">
      <c r="A90">
        <v>44097</v>
      </c>
      <c r="B90" t="s">
        <v>122</v>
      </c>
      <c r="C90" s="29">
        <v>2014</v>
      </c>
      <c r="D90" s="50">
        <v>53</v>
      </c>
      <c r="E90" s="50">
        <v>23</v>
      </c>
      <c r="F90" s="50">
        <v>14</v>
      </c>
      <c r="G90" s="50">
        <v>16</v>
      </c>
      <c r="H90" s="50">
        <v>18</v>
      </c>
      <c r="I90" s="50">
        <v>13</v>
      </c>
      <c r="J90" s="97">
        <v>0.17</v>
      </c>
      <c r="K90" s="97">
        <v>0.17</v>
      </c>
      <c r="L90" s="97">
        <v>0.67900000000000005</v>
      </c>
      <c r="M90" s="50">
        <v>31</v>
      </c>
      <c r="N90" s="50">
        <v>75</v>
      </c>
      <c r="O90" s="50">
        <v>49</v>
      </c>
      <c r="P90" s="50">
        <v>33</v>
      </c>
      <c r="Q90" s="50">
        <v>19</v>
      </c>
      <c r="R90" s="50">
        <v>14</v>
      </c>
      <c r="S90" s="50">
        <v>4</v>
      </c>
      <c r="T90" s="50">
        <v>26</v>
      </c>
      <c r="U90" s="89">
        <f t="shared" si="6"/>
        <v>0.12350597609561753</v>
      </c>
      <c r="V90" s="89">
        <f t="shared" si="7"/>
        <v>0.29880478087649404</v>
      </c>
      <c r="W90" s="89">
        <f t="shared" si="8"/>
        <v>0.19521912350597609</v>
      </c>
      <c r="X90" s="89">
        <f t="shared" si="9"/>
        <v>0.13147410358565736</v>
      </c>
      <c r="Y90" s="89">
        <f t="shared" si="10"/>
        <v>0.14741035856573706</v>
      </c>
      <c r="Z90" s="50">
        <v>26</v>
      </c>
      <c r="AA90" s="50" t="s">
        <v>275</v>
      </c>
      <c r="AB90" s="50" t="s">
        <v>275</v>
      </c>
      <c r="AC90">
        <v>15</v>
      </c>
      <c r="AD90">
        <v>0</v>
      </c>
      <c r="AE90" s="89">
        <f t="shared" si="11"/>
        <v>0.10358565737051793</v>
      </c>
      <c r="AF90">
        <v>0</v>
      </c>
      <c r="AG90">
        <v>0</v>
      </c>
    </row>
    <row r="91" spans="1:33">
      <c r="A91">
        <v>44098</v>
      </c>
      <c r="B91" t="s">
        <v>46</v>
      </c>
      <c r="C91" s="29">
        <v>2014</v>
      </c>
      <c r="D91" s="50">
        <v>209</v>
      </c>
      <c r="E91" s="50">
        <v>74</v>
      </c>
      <c r="F91" s="50">
        <v>55</v>
      </c>
      <c r="G91" s="50">
        <v>80</v>
      </c>
      <c r="H91" s="50">
        <v>60</v>
      </c>
      <c r="I91" s="50">
        <v>75</v>
      </c>
      <c r="J91" s="97">
        <v>0.115</v>
      </c>
      <c r="K91" s="97">
        <v>0.16300000000000001</v>
      </c>
      <c r="L91" s="97">
        <v>0.72199999999999998</v>
      </c>
      <c r="M91" s="50">
        <v>47</v>
      </c>
      <c r="N91" s="50">
        <v>171</v>
      </c>
      <c r="O91" s="50">
        <v>176</v>
      </c>
      <c r="P91" s="50">
        <v>165</v>
      </c>
      <c r="Q91" s="50">
        <v>126</v>
      </c>
      <c r="R91" s="50">
        <v>27</v>
      </c>
      <c r="S91" s="50">
        <v>17</v>
      </c>
      <c r="T91" s="50">
        <v>46</v>
      </c>
      <c r="U91" s="89">
        <f t="shared" si="6"/>
        <v>6.0645161290322581E-2</v>
      </c>
      <c r="V91" s="89">
        <f t="shared" si="7"/>
        <v>0.22064516129032258</v>
      </c>
      <c r="W91" s="89">
        <f t="shared" si="8"/>
        <v>0.2270967741935484</v>
      </c>
      <c r="X91" s="89">
        <f t="shared" si="9"/>
        <v>0.2129032258064516</v>
      </c>
      <c r="Y91" s="89">
        <f t="shared" si="10"/>
        <v>0.21935483870967742</v>
      </c>
      <c r="Z91" s="50">
        <v>105</v>
      </c>
      <c r="AA91" s="50" t="s">
        <v>275</v>
      </c>
      <c r="AB91" s="50" t="s">
        <v>275</v>
      </c>
      <c r="AC91">
        <v>70</v>
      </c>
      <c r="AD91">
        <v>15</v>
      </c>
      <c r="AE91" s="89">
        <f t="shared" si="11"/>
        <v>5.9354838709677421E-2</v>
      </c>
      <c r="AF91">
        <v>1</v>
      </c>
      <c r="AG91">
        <v>1</v>
      </c>
    </row>
    <row r="92" spans="1:33">
      <c r="A92">
        <v>44099</v>
      </c>
      <c r="B92" t="s">
        <v>47</v>
      </c>
      <c r="C92" s="29">
        <v>2014</v>
      </c>
      <c r="D92" s="50">
        <v>80</v>
      </c>
      <c r="E92" s="50">
        <v>24</v>
      </c>
      <c r="F92" s="50">
        <v>19</v>
      </c>
      <c r="G92" s="50">
        <v>37</v>
      </c>
      <c r="H92" s="50">
        <v>16</v>
      </c>
      <c r="I92" s="50">
        <v>23</v>
      </c>
      <c r="J92" s="97">
        <v>0.16300000000000001</v>
      </c>
      <c r="K92" s="97">
        <v>0.16300000000000001</v>
      </c>
      <c r="L92" s="97">
        <v>0.66299999999999992</v>
      </c>
      <c r="M92" s="50">
        <v>21</v>
      </c>
      <c r="N92" s="50">
        <v>88</v>
      </c>
      <c r="O92" s="50">
        <v>76</v>
      </c>
      <c r="P92" s="50">
        <v>56</v>
      </c>
      <c r="Q92" s="50">
        <v>25</v>
      </c>
      <c r="R92" s="50">
        <v>3</v>
      </c>
      <c r="S92" s="50">
        <v>6</v>
      </c>
      <c r="T92" s="50">
        <v>17</v>
      </c>
      <c r="U92" s="89">
        <f t="shared" si="6"/>
        <v>7.1917808219178078E-2</v>
      </c>
      <c r="V92" s="89">
        <f t="shared" si="7"/>
        <v>0.30136986301369861</v>
      </c>
      <c r="W92" s="89">
        <f t="shared" si="8"/>
        <v>0.26027397260273971</v>
      </c>
      <c r="X92" s="89">
        <f t="shared" si="9"/>
        <v>0.19178082191780821</v>
      </c>
      <c r="Y92" s="89">
        <f t="shared" si="10"/>
        <v>0.11643835616438356</v>
      </c>
      <c r="Z92" s="50">
        <v>43</v>
      </c>
      <c r="AA92" s="50" t="s">
        <v>275</v>
      </c>
      <c r="AB92" s="50" t="s">
        <v>275</v>
      </c>
      <c r="AC92">
        <v>26</v>
      </c>
      <c r="AD92">
        <v>12</v>
      </c>
      <c r="AE92" s="89">
        <f t="shared" si="11"/>
        <v>5.8219178082191778E-2</v>
      </c>
      <c r="AF92">
        <v>0</v>
      </c>
      <c r="AG92">
        <v>1</v>
      </c>
    </row>
    <row r="93" spans="1:33">
      <c r="A93">
        <v>44100</v>
      </c>
      <c r="B93" t="s">
        <v>123</v>
      </c>
      <c r="C93" s="29">
        <v>2014</v>
      </c>
      <c r="D93" s="50">
        <v>105</v>
      </c>
      <c r="E93" s="50">
        <v>34</v>
      </c>
      <c r="F93" s="50">
        <v>38</v>
      </c>
      <c r="G93" s="50">
        <v>33</v>
      </c>
      <c r="H93" s="50">
        <v>32</v>
      </c>
      <c r="I93" s="50">
        <v>46</v>
      </c>
      <c r="J93" s="97">
        <v>0.17100000000000001</v>
      </c>
      <c r="K93" s="97">
        <v>0.2</v>
      </c>
      <c r="L93" s="97">
        <v>0.77099999999999991</v>
      </c>
      <c r="M93" s="50">
        <v>13</v>
      </c>
      <c r="N93" s="50">
        <v>43</v>
      </c>
      <c r="O93" s="50">
        <v>62</v>
      </c>
      <c r="P93" s="50">
        <v>59</v>
      </c>
      <c r="Q93" s="50">
        <v>49</v>
      </c>
      <c r="R93" s="50">
        <v>42</v>
      </c>
      <c r="S93" s="50">
        <v>17</v>
      </c>
      <c r="T93" s="50">
        <v>32</v>
      </c>
      <c r="U93" s="89">
        <f t="shared" si="6"/>
        <v>4.1009463722397478E-2</v>
      </c>
      <c r="V93" s="89">
        <f t="shared" si="7"/>
        <v>0.13564668769716087</v>
      </c>
      <c r="W93" s="89">
        <f t="shared" si="8"/>
        <v>0.19558359621451105</v>
      </c>
      <c r="X93" s="89">
        <f t="shared" si="9"/>
        <v>0.18611987381703471</v>
      </c>
      <c r="Y93" s="89">
        <f t="shared" si="10"/>
        <v>0.34069400630914826</v>
      </c>
      <c r="Z93" s="50">
        <v>69</v>
      </c>
      <c r="AA93" s="50">
        <v>5</v>
      </c>
      <c r="AB93" s="50" t="s">
        <v>275</v>
      </c>
      <c r="AC93">
        <v>25</v>
      </c>
      <c r="AD93">
        <v>13</v>
      </c>
      <c r="AE93" s="89">
        <f t="shared" si="11"/>
        <v>0.10094637223974763</v>
      </c>
      <c r="AF93">
        <v>0</v>
      </c>
      <c r="AG93">
        <v>1</v>
      </c>
    </row>
    <row r="94" spans="1:33">
      <c r="A94">
        <v>44101</v>
      </c>
      <c r="B94" t="s">
        <v>216</v>
      </c>
      <c r="C94" s="29">
        <v>2014</v>
      </c>
      <c r="D94" s="50">
        <v>215</v>
      </c>
      <c r="E94" s="50">
        <v>65</v>
      </c>
      <c r="F94" s="50">
        <v>86</v>
      </c>
      <c r="G94" s="50">
        <v>64</v>
      </c>
      <c r="H94" s="50">
        <v>67</v>
      </c>
      <c r="I94" s="50">
        <v>91</v>
      </c>
      <c r="J94" s="97">
        <v>5.5999999999999994E-2</v>
      </c>
      <c r="K94" s="97">
        <v>0.2</v>
      </c>
      <c r="L94" s="97">
        <v>0.80500000000000005</v>
      </c>
      <c r="M94" s="50">
        <v>78</v>
      </c>
      <c r="N94" s="50">
        <v>244</v>
      </c>
      <c r="O94" s="50">
        <v>218</v>
      </c>
      <c r="P94" s="50">
        <v>130</v>
      </c>
      <c r="Q94" s="50">
        <v>107</v>
      </c>
      <c r="R94" s="50">
        <v>68</v>
      </c>
      <c r="S94" s="50">
        <v>39</v>
      </c>
      <c r="T94" s="50">
        <v>109</v>
      </c>
      <c r="U94" s="89">
        <f t="shared" si="6"/>
        <v>7.8549848942598186E-2</v>
      </c>
      <c r="V94" s="89">
        <f t="shared" si="7"/>
        <v>0.24572004028197381</v>
      </c>
      <c r="W94" s="89">
        <f t="shared" si="8"/>
        <v>0.21953675730110775</v>
      </c>
      <c r="X94" s="89">
        <f t="shared" si="9"/>
        <v>0.13091641490433031</v>
      </c>
      <c r="Y94" s="89">
        <f t="shared" si="10"/>
        <v>0.21550855991943604</v>
      </c>
      <c r="Z94" s="50">
        <v>135</v>
      </c>
      <c r="AA94" s="50" t="s">
        <v>275</v>
      </c>
      <c r="AB94" s="50" t="s">
        <v>275</v>
      </c>
      <c r="AC94">
        <v>93</v>
      </c>
      <c r="AD94">
        <v>18</v>
      </c>
      <c r="AE94" s="89">
        <f t="shared" si="11"/>
        <v>0.10976837865055387</v>
      </c>
      <c r="AF94">
        <v>1</v>
      </c>
      <c r="AG94">
        <v>1</v>
      </c>
    </row>
    <row r="95" spans="1:33">
      <c r="A95">
        <v>44102</v>
      </c>
      <c r="B95" t="s">
        <v>124</v>
      </c>
      <c r="C95" s="29">
        <v>2014</v>
      </c>
      <c r="D95" s="50">
        <v>110</v>
      </c>
      <c r="E95" s="50">
        <v>38</v>
      </c>
      <c r="F95" s="50">
        <v>33</v>
      </c>
      <c r="G95" s="50">
        <v>39</v>
      </c>
      <c r="H95" s="50">
        <v>29</v>
      </c>
      <c r="I95" s="50">
        <v>39</v>
      </c>
      <c r="J95" s="97">
        <v>0.109</v>
      </c>
      <c r="K95" s="97">
        <v>0.182</v>
      </c>
      <c r="L95" s="97">
        <v>0.755</v>
      </c>
      <c r="M95" s="50">
        <v>22</v>
      </c>
      <c r="N95" s="50">
        <v>70</v>
      </c>
      <c r="O95" s="50">
        <v>80</v>
      </c>
      <c r="P95" s="50">
        <v>107</v>
      </c>
      <c r="Q95" s="50">
        <v>61</v>
      </c>
      <c r="R95" s="50">
        <v>30</v>
      </c>
      <c r="S95" s="50">
        <v>25</v>
      </c>
      <c r="T95" s="50">
        <v>40</v>
      </c>
      <c r="U95" s="89">
        <f t="shared" si="6"/>
        <v>5.057471264367816E-2</v>
      </c>
      <c r="V95" s="89">
        <f t="shared" si="7"/>
        <v>0.16091954022988506</v>
      </c>
      <c r="W95" s="89">
        <f t="shared" si="8"/>
        <v>0.18390804597701149</v>
      </c>
      <c r="X95" s="89">
        <f t="shared" si="9"/>
        <v>0.24597701149425288</v>
      </c>
      <c r="Y95" s="89">
        <f t="shared" si="10"/>
        <v>0.26666666666666666</v>
      </c>
      <c r="Z95" s="50">
        <v>65</v>
      </c>
      <c r="AA95" s="50" t="s">
        <v>275</v>
      </c>
      <c r="AB95" s="50" t="s">
        <v>275</v>
      </c>
      <c r="AC95">
        <v>40</v>
      </c>
      <c r="AD95">
        <v>12</v>
      </c>
      <c r="AE95" s="89">
        <f t="shared" si="11"/>
        <v>9.1954022988505746E-2</v>
      </c>
      <c r="AF95">
        <v>0</v>
      </c>
      <c r="AG95">
        <v>1</v>
      </c>
    </row>
    <row r="96" spans="1:33">
      <c r="A96">
        <v>44103</v>
      </c>
      <c r="B96" t="s">
        <v>125</v>
      </c>
      <c r="C96" s="29">
        <v>2014</v>
      </c>
      <c r="D96" s="50">
        <v>312</v>
      </c>
      <c r="E96" s="50">
        <v>95</v>
      </c>
      <c r="F96" s="50">
        <v>106</v>
      </c>
      <c r="G96" s="50">
        <v>111</v>
      </c>
      <c r="H96" s="50">
        <v>70</v>
      </c>
      <c r="I96" s="50">
        <v>83</v>
      </c>
      <c r="J96" s="97">
        <v>0.13100000000000001</v>
      </c>
      <c r="K96" s="97">
        <v>0.106</v>
      </c>
      <c r="L96" s="97">
        <v>0.65099999999999991</v>
      </c>
      <c r="M96" s="50">
        <v>138</v>
      </c>
      <c r="N96" s="50">
        <v>429</v>
      </c>
      <c r="O96" s="50">
        <v>270</v>
      </c>
      <c r="P96" s="50">
        <v>188</v>
      </c>
      <c r="Q96" s="50">
        <v>123</v>
      </c>
      <c r="R96" s="50">
        <v>41</v>
      </c>
      <c r="S96" s="50">
        <v>11</v>
      </c>
      <c r="T96" s="50">
        <v>79</v>
      </c>
      <c r="U96" s="89">
        <f t="shared" si="6"/>
        <v>0.10789679437060204</v>
      </c>
      <c r="V96" s="89">
        <f t="shared" si="7"/>
        <v>0.33541829554339325</v>
      </c>
      <c r="W96" s="89">
        <f t="shared" si="8"/>
        <v>0.21110242376856919</v>
      </c>
      <c r="X96" s="89">
        <f t="shared" si="9"/>
        <v>0.14698983580922595</v>
      </c>
      <c r="Y96" s="89">
        <f t="shared" si="10"/>
        <v>0.13682564503518374</v>
      </c>
      <c r="Z96" s="50">
        <v>120</v>
      </c>
      <c r="AA96" s="50" t="s">
        <v>275</v>
      </c>
      <c r="AB96" s="50" t="s">
        <v>275</v>
      </c>
      <c r="AC96">
        <v>78</v>
      </c>
      <c r="AD96">
        <v>32</v>
      </c>
      <c r="AE96" s="89">
        <f t="shared" si="11"/>
        <v>6.1767005473025799E-2</v>
      </c>
      <c r="AF96">
        <v>0</v>
      </c>
      <c r="AG96">
        <v>1</v>
      </c>
    </row>
    <row r="97" spans="1:33">
      <c r="A97">
        <v>44104</v>
      </c>
      <c r="B97" t="s">
        <v>126</v>
      </c>
      <c r="C97" s="29">
        <v>2014</v>
      </c>
      <c r="D97" s="50">
        <v>38</v>
      </c>
      <c r="E97" s="50">
        <v>11</v>
      </c>
      <c r="F97" s="50">
        <v>12</v>
      </c>
      <c r="G97" s="50">
        <v>15</v>
      </c>
      <c r="H97" s="50">
        <v>21</v>
      </c>
      <c r="I97" s="50">
        <v>13</v>
      </c>
      <c r="J97" s="97">
        <v>0.184</v>
      </c>
      <c r="K97" s="97">
        <v>0.21100000000000002</v>
      </c>
      <c r="L97" s="97">
        <v>0.71099999999999997</v>
      </c>
      <c r="M97" s="50">
        <v>9</v>
      </c>
      <c r="N97" s="50">
        <v>27</v>
      </c>
      <c r="O97" s="50">
        <v>25</v>
      </c>
      <c r="P97" s="50">
        <v>33</v>
      </c>
      <c r="Q97" s="50">
        <v>16</v>
      </c>
      <c r="R97" s="50">
        <v>5</v>
      </c>
      <c r="S97" s="50">
        <v>2</v>
      </c>
      <c r="T97" s="50">
        <v>9</v>
      </c>
      <c r="U97" s="89">
        <f t="shared" si="6"/>
        <v>7.1428571428571425E-2</v>
      </c>
      <c r="V97" s="89">
        <f t="shared" si="7"/>
        <v>0.21428571428571427</v>
      </c>
      <c r="W97" s="89">
        <f t="shared" si="8"/>
        <v>0.1984126984126984</v>
      </c>
      <c r="X97" s="89">
        <f t="shared" si="9"/>
        <v>0.26190476190476192</v>
      </c>
      <c r="Y97" s="89">
        <f t="shared" si="10"/>
        <v>0.18253968253968253</v>
      </c>
      <c r="Z97" s="50">
        <v>21</v>
      </c>
      <c r="AA97" s="50" t="s">
        <v>275</v>
      </c>
      <c r="AB97" s="50" t="s">
        <v>275</v>
      </c>
      <c r="AC97">
        <v>17</v>
      </c>
      <c r="AD97">
        <v>0</v>
      </c>
      <c r="AE97" s="89">
        <f t="shared" si="11"/>
        <v>7.1428571428571425E-2</v>
      </c>
      <c r="AF97">
        <v>0</v>
      </c>
      <c r="AG97">
        <v>0</v>
      </c>
    </row>
    <row r="98" spans="1:33">
      <c r="A98">
        <v>44105</v>
      </c>
      <c r="B98" t="s">
        <v>48</v>
      </c>
      <c r="C98" s="29">
        <v>2014</v>
      </c>
      <c r="D98" s="50">
        <v>10</v>
      </c>
      <c r="E98" s="50" t="s">
        <v>275</v>
      </c>
      <c r="F98" s="50" t="s">
        <v>275</v>
      </c>
      <c r="G98" s="50" t="s">
        <v>275</v>
      </c>
      <c r="H98" s="50">
        <v>8</v>
      </c>
      <c r="I98" s="50">
        <v>5</v>
      </c>
      <c r="J98" s="97">
        <v>0.1</v>
      </c>
      <c r="K98" s="97">
        <v>0.4</v>
      </c>
      <c r="L98" s="97">
        <v>0.7</v>
      </c>
      <c r="M98" s="50">
        <v>7</v>
      </c>
      <c r="N98" s="50">
        <v>19</v>
      </c>
      <c r="O98" s="50">
        <v>10</v>
      </c>
      <c r="P98" s="50">
        <v>7</v>
      </c>
      <c r="Q98" s="50">
        <v>7</v>
      </c>
      <c r="R98" s="50">
        <v>1</v>
      </c>
      <c r="S98" s="50">
        <v>1</v>
      </c>
      <c r="T98" s="50">
        <v>5</v>
      </c>
      <c r="U98" s="89">
        <f t="shared" si="6"/>
        <v>0.12280701754385964</v>
      </c>
      <c r="V98" s="89">
        <f t="shared" si="7"/>
        <v>0.33333333333333331</v>
      </c>
      <c r="W98" s="89">
        <f t="shared" si="8"/>
        <v>0.17543859649122806</v>
      </c>
      <c r="X98" s="89">
        <f t="shared" si="9"/>
        <v>0.12280701754385964</v>
      </c>
      <c r="Y98" s="89">
        <f t="shared" si="10"/>
        <v>0.15789473684210525</v>
      </c>
      <c r="Z98" s="50">
        <v>5</v>
      </c>
      <c r="AA98" s="50" t="s">
        <v>275</v>
      </c>
      <c r="AB98" s="50" t="s">
        <v>275</v>
      </c>
      <c r="AC98">
        <v>6</v>
      </c>
      <c r="AD98">
        <v>0</v>
      </c>
      <c r="AE98" s="89">
        <f t="shared" si="11"/>
        <v>8.771929824561403E-2</v>
      </c>
      <c r="AF98">
        <v>0</v>
      </c>
      <c r="AG98">
        <v>0</v>
      </c>
    </row>
    <row r="99" spans="1:33">
      <c r="A99">
        <v>44106</v>
      </c>
      <c r="B99" t="s">
        <v>117</v>
      </c>
      <c r="C99" s="29">
        <v>2014</v>
      </c>
      <c r="D99" s="50">
        <v>39</v>
      </c>
      <c r="E99" s="50">
        <v>9</v>
      </c>
      <c r="F99" s="50">
        <v>13</v>
      </c>
      <c r="G99" s="50">
        <v>17</v>
      </c>
      <c r="H99" s="50">
        <v>8</v>
      </c>
      <c r="I99" s="50">
        <v>12</v>
      </c>
      <c r="J99" s="97">
        <v>0.154</v>
      </c>
      <c r="K99" s="97">
        <v>0.20499999999999999</v>
      </c>
      <c r="L99" s="97">
        <v>0.71799999999999997</v>
      </c>
      <c r="M99" s="50">
        <v>22</v>
      </c>
      <c r="N99" s="50">
        <v>61</v>
      </c>
      <c r="O99" s="50">
        <v>38</v>
      </c>
      <c r="P99" s="50">
        <v>27</v>
      </c>
      <c r="Q99" s="50">
        <v>8</v>
      </c>
      <c r="R99" s="50">
        <v>7</v>
      </c>
      <c r="S99" s="50">
        <v>5</v>
      </c>
      <c r="T99" s="50">
        <v>19</v>
      </c>
      <c r="U99" s="89">
        <f t="shared" si="6"/>
        <v>0.11764705882352941</v>
      </c>
      <c r="V99" s="89">
        <f t="shared" si="7"/>
        <v>0.32620320855614976</v>
      </c>
      <c r="W99" s="89">
        <f t="shared" si="8"/>
        <v>0.20320855614973263</v>
      </c>
      <c r="X99" s="89">
        <f t="shared" si="9"/>
        <v>0.14438502673796791</v>
      </c>
      <c r="Y99" s="89">
        <f t="shared" si="10"/>
        <v>0.10695187165775401</v>
      </c>
      <c r="Z99" s="50">
        <v>16</v>
      </c>
      <c r="AA99" s="50" t="s">
        <v>275</v>
      </c>
      <c r="AB99" s="50" t="s">
        <v>275</v>
      </c>
      <c r="AC99">
        <v>10</v>
      </c>
      <c r="AD99">
        <v>0</v>
      </c>
      <c r="AE99" s="89">
        <f t="shared" si="11"/>
        <v>0.10160427807486631</v>
      </c>
      <c r="AF99">
        <v>0</v>
      </c>
      <c r="AG99">
        <v>0</v>
      </c>
    </row>
    <row r="100" spans="1:33">
      <c r="A100">
        <v>44107</v>
      </c>
      <c r="B100" t="s">
        <v>127</v>
      </c>
      <c r="C100" s="29">
        <v>2014</v>
      </c>
      <c r="D100" s="50">
        <v>78</v>
      </c>
      <c r="E100" s="50">
        <v>27</v>
      </c>
      <c r="F100" s="50">
        <v>24</v>
      </c>
      <c r="G100" s="50">
        <v>27</v>
      </c>
      <c r="H100" s="50">
        <v>38</v>
      </c>
      <c r="I100" s="50">
        <v>41</v>
      </c>
      <c r="J100" s="97">
        <v>6.4000000000000001E-2</v>
      </c>
      <c r="K100" s="97">
        <v>0.218</v>
      </c>
      <c r="L100" s="97">
        <v>0.82099999999999995</v>
      </c>
      <c r="M100" s="50">
        <v>12</v>
      </c>
      <c r="N100" s="50">
        <v>59</v>
      </c>
      <c r="O100" s="50">
        <v>63</v>
      </c>
      <c r="P100" s="50">
        <v>73</v>
      </c>
      <c r="Q100" s="50">
        <v>62</v>
      </c>
      <c r="R100" s="50">
        <v>11</v>
      </c>
      <c r="S100" s="50">
        <v>11</v>
      </c>
      <c r="T100" s="50">
        <v>34</v>
      </c>
      <c r="U100" s="89">
        <f t="shared" si="6"/>
        <v>3.6923076923076927E-2</v>
      </c>
      <c r="V100" s="89">
        <f t="shared" si="7"/>
        <v>0.18153846153846154</v>
      </c>
      <c r="W100" s="89">
        <f t="shared" si="8"/>
        <v>0.19384615384615383</v>
      </c>
      <c r="X100" s="89">
        <f t="shared" si="9"/>
        <v>0.22461538461538461</v>
      </c>
      <c r="Y100" s="89">
        <f t="shared" si="10"/>
        <v>0.25846153846153846</v>
      </c>
      <c r="Z100" s="50">
        <v>50</v>
      </c>
      <c r="AA100" s="50" t="s">
        <v>275</v>
      </c>
      <c r="AB100" s="50" t="s">
        <v>275</v>
      </c>
      <c r="AC100">
        <v>30</v>
      </c>
      <c r="AD100">
        <v>0</v>
      </c>
      <c r="AE100" s="89">
        <f t="shared" si="11"/>
        <v>0.10461538461538461</v>
      </c>
      <c r="AF100">
        <v>0</v>
      </c>
      <c r="AG100">
        <v>0</v>
      </c>
    </row>
    <row r="101" spans="1:33">
      <c r="A101">
        <v>44108</v>
      </c>
      <c r="B101" t="s">
        <v>128</v>
      </c>
      <c r="C101" s="29">
        <v>2014</v>
      </c>
      <c r="D101" s="50">
        <v>110</v>
      </c>
      <c r="E101" s="50">
        <v>35</v>
      </c>
      <c r="F101" s="50">
        <v>34</v>
      </c>
      <c r="G101" s="50">
        <v>41</v>
      </c>
      <c r="H101" s="50">
        <v>34</v>
      </c>
      <c r="I101" s="50">
        <v>41</v>
      </c>
      <c r="J101" s="97">
        <v>9.0999999999999998E-2</v>
      </c>
      <c r="K101" s="97">
        <v>0.182</v>
      </c>
      <c r="L101" s="97">
        <v>0.83599999999999997</v>
      </c>
      <c r="M101" s="50">
        <v>29</v>
      </c>
      <c r="N101" s="50">
        <v>57</v>
      </c>
      <c r="O101" s="50">
        <v>69</v>
      </c>
      <c r="P101" s="50">
        <v>114</v>
      </c>
      <c r="Q101" s="50">
        <v>67</v>
      </c>
      <c r="R101" s="50">
        <v>29</v>
      </c>
      <c r="S101" s="50">
        <v>20</v>
      </c>
      <c r="T101" s="50">
        <v>44</v>
      </c>
      <c r="U101" s="89">
        <f t="shared" si="6"/>
        <v>6.75990675990676E-2</v>
      </c>
      <c r="V101" s="89">
        <f t="shared" si="7"/>
        <v>0.13286713286713286</v>
      </c>
      <c r="W101" s="89">
        <f t="shared" si="8"/>
        <v>0.16083916083916083</v>
      </c>
      <c r="X101" s="89">
        <f t="shared" si="9"/>
        <v>0.26573426573426573</v>
      </c>
      <c r="Y101" s="89">
        <f t="shared" si="10"/>
        <v>0.2703962703962704</v>
      </c>
      <c r="Z101" s="50">
        <v>71</v>
      </c>
      <c r="AA101" s="50" t="s">
        <v>275</v>
      </c>
      <c r="AB101" s="50" t="s">
        <v>275</v>
      </c>
      <c r="AC101">
        <v>52</v>
      </c>
      <c r="AD101">
        <v>0</v>
      </c>
      <c r="AE101" s="89">
        <f t="shared" si="11"/>
        <v>0.10256410256410256</v>
      </c>
      <c r="AF101">
        <v>1</v>
      </c>
      <c r="AG101">
        <v>0</v>
      </c>
    </row>
    <row r="102" spans="1:33">
      <c r="A102">
        <v>44109</v>
      </c>
      <c r="B102" t="s">
        <v>129</v>
      </c>
      <c r="C102" s="29">
        <v>2014</v>
      </c>
      <c r="D102" s="50">
        <v>10677</v>
      </c>
      <c r="E102" s="50">
        <v>3598</v>
      </c>
      <c r="F102" s="50">
        <v>3630</v>
      </c>
      <c r="G102" s="50">
        <v>3449</v>
      </c>
      <c r="H102" s="50">
        <v>2934</v>
      </c>
      <c r="I102" s="50">
        <v>3176</v>
      </c>
      <c r="J102" s="97">
        <v>8.4000000000000005E-2</v>
      </c>
      <c r="K102" s="97">
        <v>9.0999999999999998E-2</v>
      </c>
      <c r="L102" s="97">
        <v>0.63400000000000001</v>
      </c>
      <c r="M102" s="50">
        <v>31235</v>
      </c>
      <c r="N102" s="50">
        <v>27195</v>
      </c>
      <c r="O102" s="50">
        <v>8349</v>
      </c>
      <c r="P102" s="50">
        <v>3303</v>
      </c>
      <c r="Q102" s="50">
        <v>2514</v>
      </c>
      <c r="R102" s="50">
        <v>1738</v>
      </c>
      <c r="S102" s="50">
        <v>2596</v>
      </c>
      <c r="T102" s="50">
        <v>4426</v>
      </c>
      <c r="U102" s="89">
        <f t="shared" si="6"/>
        <v>0.38392988839175968</v>
      </c>
      <c r="V102" s="89">
        <f t="shared" si="7"/>
        <v>0.33427159644033633</v>
      </c>
      <c r="W102" s="89">
        <f t="shared" si="8"/>
        <v>0.10262303948080043</v>
      </c>
      <c r="X102" s="89">
        <f t="shared" si="9"/>
        <v>4.0599341167215697E-2</v>
      </c>
      <c r="Y102" s="89">
        <f t="shared" si="10"/>
        <v>8.4173263188947342E-2</v>
      </c>
      <c r="Z102" s="50">
        <v>2597</v>
      </c>
      <c r="AA102" s="50">
        <v>381</v>
      </c>
      <c r="AB102" s="50">
        <v>309</v>
      </c>
      <c r="AC102">
        <v>1734</v>
      </c>
      <c r="AD102">
        <v>2931</v>
      </c>
      <c r="AE102" s="89">
        <f t="shared" si="11"/>
        <v>5.4402871330940558E-2</v>
      </c>
      <c r="AF102">
        <v>12</v>
      </c>
      <c r="AG102">
        <v>78</v>
      </c>
    </row>
    <row r="103" spans="1:33">
      <c r="A103">
        <v>44110</v>
      </c>
      <c r="B103" t="s">
        <v>130</v>
      </c>
      <c r="C103" s="29">
        <v>2014</v>
      </c>
      <c r="D103" s="50">
        <v>315</v>
      </c>
      <c r="E103" s="50">
        <v>92</v>
      </c>
      <c r="F103" s="50">
        <v>111</v>
      </c>
      <c r="G103" s="50">
        <v>112</v>
      </c>
      <c r="H103" s="50">
        <v>117</v>
      </c>
      <c r="I103" s="50">
        <v>147</v>
      </c>
      <c r="J103" s="97">
        <v>8.900000000000001E-2</v>
      </c>
      <c r="K103" s="97">
        <v>0.20600000000000002</v>
      </c>
      <c r="L103" s="97">
        <v>0.78700000000000003</v>
      </c>
      <c r="M103" s="50">
        <v>110</v>
      </c>
      <c r="N103" s="50">
        <v>353</v>
      </c>
      <c r="O103" s="50">
        <v>282</v>
      </c>
      <c r="P103" s="50">
        <v>264</v>
      </c>
      <c r="Q103" s="50">
        <v>181</v>
      </c>
      <c r="R103" s="50">
        <v>82</v>
      </c>
      <c r="S103" s="50">
        <v>47</v>
      </c>
      <c r="T103" s="50">
        <v>138</v>
      </c>
      <c r="U103" s="89">
        <f t="shared" si="6"/>
        <v>7.549759780370624E-2</v>
      </c>
      <c r="V103" s="89">
        <f t="shared" si="7"/>
        <v>0.24227865477007549</v>
      </c>
      <c r="W103" s="89">
        <f t="shared" si="8"/>
        <v>0.19354838709677419</v>
      </c>
      <c r="X103" s="89">
        <f t="shared" si="9"/>
        <v>0.18119423472889498</v>
      </c>
      <c r="Y103" s="89">
        <f t="shared" si="10"/>
        <v>0.21276595744680851</v>
      </c>
      <c r="Z103" s="50">
        <v>192</v>
      </c>
      <c r="AA103" s="50" t="s">
        <v>275</v>
      </c>
      <c r="AB103" s="50" t="s">
        <v>275</v>
      </c>
      <c r="AC103">
        <v>134</v>
      </c>
      <c r="AD103">
        <v>30</v>
      </c>
      <c r="AE103" s="89">
        <f t="shared" si="11"/>
        <v>9.4715168153740564E-2</v>
      </c>
      <c r="AF103">
        <v>1</v>
      </c>
      <c r="AG103">
        <v>1</v>
      </c>
    </row>
    <row r="104" spans="1:33">
      <c r="A104">
        <v>44111</v>
      </c>
      <c r="B104" t="s">
        <v>131</v>
      </c>
      <c r="C104" s="29">
        <v>2014</v>
      </c>
      <c r="D104" s="50">
        <v>82</v>
      </c>
      <c r="E104" s="50">
        <v>27</v>
      </c>
      <c r="F104" s="50">
        <v>27</v>
      </c>
      <c r="G104" s="50">
        <v>28</v>
      </c>
      <c r="H104" s="50">
        <v>40</v>
      </c>
      <c r="I104" s="50">
        <v>25</v>
      </c>
      <c r="J104" s="97">
        <v>0.159</v>
      </c>
      <c r="K104" s="97">
        <v>0.159</v>
      </c>
      <c r="L104" s="97">
        <v>0.78</v>
      </c>
      <c r="M104" s="50">
        <v>17</v>
      </c>
      <c r="N104" s="50">
        <v>47</v>
      </c>
      <c r="O104" s="50">
        <v>60</v>
      </c>
      <c r="P104" s="50">
        <v>73</v>
      </c>
      <c r="Q104" s="50">
        <v>46</v>
      </c>
      <c r="R104" s="50">
        <v>11</v>
      </c>
      <c r="S104" s="50">
        <v>8</v>
      </c>
      <c r="T104" s="50">
        <v>21</v>
      </c>
      <c r="U104" s="89">
        <f t="shared" si="6"/>
        <v>6.0070671378091869E-2</v>
      </c>
      <c r="V104" s="89">
        <f t="shared" si="7"/>
        <v>0.16607773851590105</v>
      </c>
      <c r="W104" s="89">
        <f t="shared" si="8"/>
        <v>0.21201413427561838</v>
      </c>
      <c r="X104" s="89">
        <f t="shared" si="9"/>
        <v>0.25795053003533569</v>
      </c>
      <c r="Y104" s="89">
        <f t="shared" si="10"/>
        <v>0.22968197879858657</v>
      </c>
      <c r="Z104" s="50">
        <v>56</v>
      </c>
      <c r="AA104" s="50" t="s">
        <v>275</v>
      </c>
      <c r="AB104" s="50" t="s">
        <v>275</v>
      </c>
      <c r="AC104">
        <v>30</v>
      </c>
      <c r="AD104">
        <v>0</v>
      </c>
      <c r="AE104" s="89">
        <f t="shared" si="11"/>
        <v>7.4204946996466431E-2</v>
      </c>
      <c r="AF104">
        <v>0</v>
      </c>
      <c r="AG104">
        <v>0</v>
      </c>
    </row>
    <row r="105" spans="1:33">
      <c r="A105">
        <v>44112</v>
      </c>
      <c r="B105" t="s">
        <v>49</v>
      </c>
      <c r="C105" s="29">
        <v>2014</v>
      </c>
      <c r="D105" s="50">
        <v>22</v>
      </c>
      <c r="E105" s="50">
        <v>7</v>
      </c>
      <c r="F105" s="50">
        <v>8</v>
      </c>
      <c r="G105" s="50">
        <v>7</v>
      </c>
      <c r="H105" s="50">
        <v>8</v>
      </c>
      <c r="I105" s="50">
        <v>8</v>
      </c>
      <c r="J105" s="97">
        <v>0</v>
      </c>
      <c r="K105" s="97">
        <v>0.22699999999999998</v>
      </c>
      <c r="L105" s="97">
        <v>0.95499999999999996</v>
      </c>
      <c r="M105" s="50">
        <v>2</v>
      </c>
      <c r="N105" s="50">
        <v>14</v>
      </c>
      <c r="O105" s="50">
        <v>17</v>
      </c>
      <c r="P105" s="50">
        <v>24</v>
      </c>
      <c r="Q105" s="50">
        <v>20</v>
      </c>
      <c r="R105" s="50">
        <v>1</v>
      </c>
      <c r="S105" s="50"/>
      <c r="T105" s="50">
        <v>7</v>
      </c>
      <c r="U105" s="89">
        <f t="shared" si="6"/>
        <v>2.3529411764705882E-2</v>
      </c>
      <c r="V105" s="89">
        <f t="shared" si="7"/>
        <v>0.16470588235294117</v>
      </c>
      <c r="W105" s="89">
        <f t="shared" si="8"/>
        <v>0.2</v>
      </c>
      <c r="X105" s="89">
        <f t="shared" si="9"/>
        <v>0.28235294117647058</v>
      </c>
      <c r="Y105" s="89">
        <f t="shared" si="10"/>
        <v>0.24705882352941178</v>
      </c>
      <c r="Z105" s="50">
        <v>16</v>
      </c>
      <c r="AA105" s="50" t="s">
        <v>275</v>
      </c>
      <c r="AB105" s="50" t="s">
        <v>275</v>
      </c>
      <c r="AC105">
        <v>5</v>
      </c>
      <c r="AD105">
        <v>0</v>
      </c>
      <c r="AE105" s="89">
        <f t="shared" si="11"/>
        <v>8.2352941176470587E-2</v>
      </c>
      <c r="AF105">
        <v>0</v>
      </c>
      <c r="AG105">
        <v>0</v>
      </c>
    </row>
    <row r="106" spans="1:33">
      <c r="A106">
        <v>44113</v>
      </c>
      <c r="B106" t="s">
        <v>132</v>
      </c>
      <c r="C106" s="29">
        <v>2014</v>
      </c>
      <c r="D106" s="50">
        <v>136</v>
      </c>
      <c r="E106" s="50">
        <v>39</v>
      </c>
      <c r="F106" s="50">
        <v>46</v>
      </c>
      <c r="G106" s="50">
        <v>51</v>
      </c>
      <c r="H106" s="50">
        <v>56</v>
      </c>
      <c r="I106" s="50">
        <v>53</v>
      </c>
      <c r="J106" s="97">
        <v>0.14000000000000001</v>
      </c>
      <c r="K106" s="97">
        <v>0.191</v>
      </c>
      <c r="L106" s="97">
        <v>0.69900000000000007</v>
      </c>
      <c r="M106" s="50">
        <v>95</v>
      </c>
      <c r="N106" s="50">
        <v>232</v>
      </c>
      <c r="O106" s="50">
        <v>150</v>
      </c>
      <c r="P106" s="50">
        <v>105</v>
      </c>
      <c r="Q106" s="50">
        <v>71</v>
      </c>
      <c r="R106" s="50">
        <v>23</v>
      </c>
      <c r="S106" s="50">
        <v>12</v>
      </c>
      <c r="T106" s="50">
        <v>56</v>
      </c>
      <c r="U106" s="89">
        <f t="shared" si="6"/>
        <v>0.12768817204301075</v>
      </c>
      <c r="V106" s="89">
        <f t="shared" si="7"/>
        <v>0.31182795698924731</v>
      </c>
      <c r="W106" s="89">
        <f t="shared" si="8"/>
        <v>0.20161290322580644</v>
      </c>
      <c r="X106" s="89">
        <f t="shared" si="9"/>
        <v>0.14112903225806453</v>
      </c>
      <c r="Y106" s="89">
        <f t="shared" si="10"/>
        <v>0.1424731182795699</v>
      </c>
      <c r="Z106" s="50">
        <v>67</v>
      </c>
      <c r="AA106" s="50" t="s">
        <v>275</v>
      </c>
      <c r="AB106" s="50" t="s">
        <v>275</v>
      </c>
      <c r="AC106">
        <v>61</v>
      </c>
      <c r="AD106">
        <v>30</v>
      </c>
      <c r="AE106" s="89">
        <f t="shared" si="11"/>
        <v>7.5268817204301078E-2</v>
      </c>
      <c r="AF106">
        <v>1</v>
      </c>
      <c r="AG106">
        <v>1</v>
      </c>
    </row>
    <row r="107" spans="1:33">
      <c r="A107">
        <v>44114</v>
      </c>
      <c r="B107" t="s">
        <v>133</v>
      </c>
      <c r="C107" s="29">
        <v>2014</v>
      </c>
      <c r="D107" s="50">
        <v>801</v>
      </c>
      <c r="E107" s="50">
        <v>262</v>
      </c>
      <c r="F107" s="50">
        <v>256</v>
      </c>
      <c r="G107" s="50">
        <v>283</v>
      </c>
      <c r="H107" s="50">
        <v>273</v>
      </c>
      <c r="I107" s="50">
        <v>292</v>
      </c>
      <c r="J107" s="97">
        <v>7.0999999999999994E-2</v>
      </c>
      <c r="K107" s="97">
        <v>0.157</v>
      </c>
      <c r="L107" s="97">
        <v>0.73699999999999999</v>
      </c>
      <c r="M107" s="50">
        <v>722</v>
      </c>
      <c r="N107" s="50">
        <v>1141</v>
      </c>
      <c r="O107" s="50">
        <v>600</v>
      </c>
      <c r="P107" s="50">
        <v>349</v>
      </c>
      <c r="Q107" s="50">
        <v>298</v>
      </c>
      <c r="R107" s="50">
        <v>190</v>
      </c>
      <c r="S107" s="50">
        <v>266</v>
      </c>
      <c r="T107" s="50">
        <v>507</v>
      </c>
      <c r="U107" s="89">
        <f t="shared" si="6"/>
        <v>0.17726491529585073</v>
      </c>
      <c r="V107" s="89">
        <f t="shared" si="7"/>
        <v>0.28013749079302724</v>
      </c>
      <c r="W107" s="89">
        <f t="shared" si="8"/>
        <v>0.14731156395777067</v>
      </c>
      <c r="X107" s="89">
        <f t="shared" si="9"/>
        <v>8.5686226368769949E-2</v>
      </c>
      <c r="Y107" s="89">
        <f t="shared" si="10"/>
        <v>0.18512153204026516</v>
      </c>
      <c r="Z107" s="50">
        <v>335</v>
      </c>
      <c r="AA107" s="50">
        <v>14</v>
      </c>
      <c r="AB107" s="50">
        <v>11</v>
      </c>
      <c r="AC107">
        <v>222</v>
      </c>
      <c r="AD107">
        <v>181</v>
      </c>
      <c r="AE107" s="89">
        <f t="shared" si="11"/>
        <v>0.12447827154431623</v>
      </c>
      <c r="AF107">
        <v>1</v>
      </c>
      <c r="AG107">
        <v>9</v>
      </c>
    </row>
    <row r="108" spans="1:33">
      <c r="A108">
        <v>44115</v>
      </c>
      <c r="B108" t="s">
        <v>134</v>
      </c>
      <c r="C108" s="29">
        <v>2014</v>
      </c>
      <c r="D108" s="50">
        <v>134</v>
      </c>
      <c r="E108" s="50">
        <v>41</v>
      </c>
      <c r="F108" s="50">
        <v>51</v>
      </c>
      <c r="G108" s="50">
        <v>42</v>
      </c>
      <c r="H108" s="50">
        <v>46</v>
      </c>
      <c r="I108" s="50">
        <v>53</v>
      </c>
      <c r="J108" s="97">
        <v>0.14199999999999999</v>
      </c>
      <c r="K108" s="97">
        <v>0.17199999999999999</v>
      </c>
      <c r="L108" s="97">
        <v>0.76900000000000002</v>
      </c>
      <c r="M108" s="50">
        <v>34</v>
      </c>
      <c r="N108" s="50">
        <v>86</v>
      </c>
      <c r="O108" s="50">
        <v>92</v>
      </c>
      <c r="P108" s="50">
        <v>116</v>
      </c>
      <c r="Q108" s="50">
        <v>68</v>
      </c>
      <c r="R108" s="50">
        <v>30</v>
      </c>
      <c r="S108" s="50">
        <v>32</v>
      </c>
      <c r="T108" s="50">
        <v>59</v>
      </c>
      <c r="U108" s="89">
        <f t="shared" si="6"/>
        <v>6.5764023210831718E-2</v>
      </c>
      <c r="V108" s="89">
        <f t="shared" si="7"/>
        <v>0.16634429400386846</v>
      </c>
      <c r="W108" s="89">
        <f t="shared" si="8"/>
        <v>0.17794970986460348</v>
      </c>
      <c r="X108" s="89">
        <f t="shared" si="9"/>
        <v>0.22437137330754353</v>
      </c>
      <c r="Y108" s="89">
        <f t="shared" si="10"/>
        <v>0.25145067698259188</v>
      </c>
      <c r="Z108" s="50">
        <v>68</v>
      </c>
      <c r="AA108" s="50" t="s">
        <v>275</v>
      </c>
      <c r="AB108" s="50" t="s">
        <v>275</v>
      </c>
      <c r="AC108">
        <v>46</v>
      </c>
      <c r="AD108">
        <v>10</v>
      </c>
      <c r="AE108" s="89">
        <f t="shared" si="11"/>
        <v>0.11411992263056092</v>
      </c>
      <c r="AF108">
        <v>1</v>
      </c>
      <c r="AG108">
        <v>1</v>
      </c>
    </row>
    <row r="109" spans="1:33">
      <c r="A109">
        <v>44116</v>
      </c>
      <c r="B109" t="s">
        <v>217</v>
      </c>
      <c r="C109" s="29">
        <v>2014</v>
      </c>
      <c r="D109" s="50">
        <v>103</v>
      </c>
      <c r="E109" s="50">
        <v>35</v>
      </c>
      <c r="F109" s="50">
        <v>33</v>
      </c>
      <c r="G109" s="50">
        <v>35</v>
      </c>
      <c r="H109" s="50">
        <v>38</v>
      </c>
      <c r="I109" s="50">
        <v>38</v>
      </c>
      <c r="J109" s="97">
        <v>7.8E-2</v>
      </c>
      <c r="K109" s="97">
        <v>0.16500000000000001</v>
      </c>
      <c r="L109" s="97">
        <v>0.71799999999999997</v>
      </c>
      <c r="M109" s="50">
        <v>80</v>
      </c>
      <c r="N109" s="50">
        <v>281</v>
      </c>
      <c r="O109" s="50">
        <v>102</v>
      </c>
      <c r="P109" s="50">
        <v>93</v>
      </c>
      <c r="Q109" s="50">
        <v>42</v>
      </c>
      <c r="R109" s="50">
        <v>4</v>
      </c>
      <c r="S109" s="50">
        <v>3</v>
      </c>
      <c r="T109" s="50">
        <v>27</v>
      </c>
      <c r="U109" s="89">
        <f t="shared" si="6"/>
        <v>0.12658227848101267</v>
      </c>
      <c r="V109" s="89">
        <f t="shared" si="7"/>
        <v>0.44462025316455694</v>
      </c>
      <c r="W109" s="89">
        <f t="shared" si="8"/>
        <v>0.16139240506329114</v>
      </c>
      <c r="X109" s="89">
        <f t="shared" si="9"/>
        <v>0.14715189873417722</v>
      </c>
      <c r="Y109" s="89">
        <f t="shared" si="10"/>
        <v>7.753164556962025E-2</v>
      </c>
      <c r="Z109" s="50">
        <v>41</v>
      </c>
      <c r="AA109" s="50" t="s">
        <v>275</v>
      </c>
      <c r="AB109" s="50" t="s">
        <v>275</v>
      </c>
      <c r="AC109">
        <v>33</v>
      </c>
      <c r="AD109">
        <v>0</v>
      </c>
      <c r="AE109" s="89">
        <f t="shared" si="11"/>
        <v>4.2721518987341771E-2</v>
      </c>
      <c r="AF109">
        <v>0</v>
      </c>
      <c r="AG109">
        <v>0</v>
      </c>
    </row>
    <row r="110" spans="1:33">
      <c r="A110">
        <v>44117</v>
      </c>
      <c r="B110" t="s">
        <v>112</v>
      </c>
      <c r="C110" s="29">
        <v>2014</v>
      </c>
      <c r="D110" s="50">
        <v>129</v>
      </c>
      <c r="E110" s="50">
        <v>47</v>
      </c>
      <c r="F110" s="50">
        <v>43</v>
      </c>
      <c r="G110" s="50">
        <v>39</v>
      </c>
      <c r="H110" s="50">
        <v>46</v>
      </c>
      <c r="I110" s="50">
        <v>59</v>
      </c>
      <c r="J110" s="97">
        <v>0.109</v>
      </c>
      <c r="K110" s="97">
        <v>0.22500000000000001</v>
      </c>
      <c r="L110" s="97">
        <v>0.80599999999999994</v>
      </c>
      <c r="M110" s="50">
        <v>34</v>
      </c>
      <c r="N110" s="50">
        <v>65</v>
      </c>
      <c r="O110" s="50">
        <v>99</v>
      </c>
      <c r="P110" s="50">
        <v>93</v>
      </c>
      <c r="Q110" s="50">
        <v>68</v>
      </c>
      <c r="R110" s="50">
        <v>33</v>
      </c>
      <c r="S110" s="50">
        <v>22</v>
      </c>
      <c r="T110" s="50">
        <v>50</v>
      </c>
      <c r="U110" s="89">
        <f t="shared" si="6"/>
        <v>7.3275862068965511E-2</v>
      </c>
      <c r="V110" s="89">
        <f t="shared" si="7"/>
        <v>0.14008620689655171</v>
      </c>
      <c r="W110" s="89">
        <f t="shared" si="8"/>
        <v>0.21336206896551724</v>
      </c>
      <c r="X110" s="89">
        <f t="shared" si="9"/>
        <v>0.20043103448275862</v>
      </c>
      <c r="Y110" s="89">
        <f t="shared" si="10"/>
        <v>0.26508620689655171</v>
      </c>
      <c r="Z110" s="50">
        <v>80</v>
      </c>
      <c r="AA110" s="50" t="s">
        <v>275</v>
      </c>
      <c r="AB110" s="50" t="s">
        <v>275</v>
      </c>
      <c r="AC110">
        <v>52</v>
      </c>
      <c r="AD110">
        <v>20</v>
      </c>
      <c r="AE110" s="89">
        <f t="shared" si="11"/>
        <v>0.10775862068965517</v>
      </c>
      <c r="AF110">
        <v>1</v>
      </c>
      <c r="AG110">
        <v>1</v>
      </c>
    </row>
    <row r="111" spans="1:33">
      <c r="A111">
        <v>44118</v>
      </c>
      <c r="B111" t="s">
        <v>50</v>
      </c>
      <c r="C111" s="29">
        <v>2014</v>
      </c>
      <c r="D111" s="50">
        <v>68</v>
      </c>
      <c r="E111" s="50">
        <v>30</v>
      </c>
      <c r="F111" s="50">
        <v>18</v>
      </c>
      <c r="G111" s="50">
        <v>20</v>
      </c>
      <c r="H111" s="50">
        <v>25</v>
      </c>
      <c r="I111" s="50">
        <v>20</v>
      </c>
      <c r="J111" s="97">
        <v>0.14699999999999999</v>
      </c>
      <c r="K111" s="97">
        <v>0.17600000000000002</v>
      </c>
      <c r="L111" s="97">
        <v>0.76500000000000001</v>
      </c>
      <c r="M111" s="50">
        <v>11</v>
      </c>
      <c r="N111" s="50">
        <v>34</v>
      </c>
      <c r="O111" s="50">
        <v>52</v>
      </c>
      <c r="P111" s="50">
        <v>61</v>
      </c>
      <c r="Q111" s="50">
        <v>26</v>
      </c>
      <c r="R111" s="50">
        <v>10</v>
      </c>
      <c r="S111" s="50">
        <v>4</v>
      </c>
      <c r="T111" s="50">
        <v>14</v>
      </c>
      <c r="U111" s="89">
        <f t="shared" si="6"/>
        <v>5.1886792452830191E-2</v>
      </c>
      <c r="V111" s="89">
        <f t="shared" si="7"/>
        <v>0.16037735849056603</v>
      </c>
      <c r="W111" s="89">
        <f t="shared" si="8"/>
        <v>0.24528301886792453</v>
      </c>
      <c r="X111" s="89">
        <f t="shared" si="9"/>
        <v>0.28773584905660377</v>
      </c>
      <c r="Y111" s="89">
        <f t="shared" si="10"/>
        <v>0.18867924528301888</v>
      </c>
      <c r="Z111" s="50">
        <v>41</v>
      </c>
      <c r="AA111" s="50" t="s">
        <v>275</v>
      </c>
      <c r="AB111" s="50" t="s">
        <v>275</v>
      </c>
      <c r="AC111">
        <v>27</v>
      </c>
      <c r="AD111">
        <v>0</v>
      </c>
      <c r="AE111" s="89">
        <f t="shared" si="11"/>
        <v>6.6037735849056603E-2</v>
      </c>
      <c r="AF111">
        <v>0</v>
      </c>
      <c r="AG111">
        <v>0</v>
      </c>
    </row>
    <row r="112" spans="1:33">
      <c r="A112">
        <v>44119</v>
      </c>
      <c r="B112" t="s">
        <v>218</v>
      </c>
      <c r="C112" s="29">
        <v>2014</v>
      </c>
      <c r="D112" s="50">
        <v>87</v>
      </c>
      <c r="E112" s="50">
        <v>31</v>
      </c>
      <c r="F112" s="50">
        <v>30</v>
      </c>
      <c r="G112" s="50">
        <v>26</v>
      </c>
      <c r="H112" s="50">
        <v>29</v>
      </c>
      <c r="I112" s="50">
        <v>28</v>
      </c>
      <c r="J112" s="97">
        <v>0.17199999999999999</v>
      </c>
      <c r="K112" s="97">
        <v>0.115</v>
      </c>
      <c r="L112" s="97">
        <v>0.66700000000000004</v>
      </c>
      <c r="M112" s="50">
        <v>22</v>
      </c>
      <c r="N112" s="50">
        <v>51</v>
      </c>
      <c r="O112" s="50">
        <v>78</v>
      </c>
      <c r="P112" s="50">
        <v>68</v>
      </c>
      <c r="Q112" s="50">
        <v>35</v>
      </c>
      <c r="R112" s="50">
        <v>13</v>
      </c>
      <c r="S112" s="50">
        <v>2</v>
      </c>
      <c r="T112" s="50">
        <v>22</v>
      </c>
      <c r="U112" s="89">
        <f t="shared" si="6"/>
        <v>7.560137457044673E-2</v>
      </c>
      <c r="V112" s="89">
        <f t="shared" si="7"/>
        <v>0.17525773195876287</v>
      </c>
      <c r="W112" s="89">
        <f t="shared" si="8"/>
        <v>0.26804123711340205</v>
      </c>
      <c r="X112" s="89">
        <f t="shared" si="9"/>
        <v>0.23367697594501718</v>
      </c>
      <c r="Y112" s="89">
        <f t="shared" si="10"/>
        <v>0.1718213058419244</v>
      </c>
      <c r="Z112" s="50">
        <v>45</v>
      </c>
      <c r="AA112" s="50" t="s">
        <v>275</v>
      </c>
      <c r="AB112" s="50" t="s">
        <v>275</v>
      </c>
      <c r="AC112">
        <v>31</v>
      </c>
      <c r="AD112">
        <v>0</v>
      </c>
      <c r="AE112" s="89">
        <f t="shared" si="11"/>
        <v>7.560137457044673E-2</v>
      </c>
      <c r="AF112">
        <v>0</v>
      </c>
      <c r="AG112">
        <v>0</v>
      </c>
    </row>
    <row r="113" spans="1:33">
      <c r="A113">
        <v>44120</v>
      </c>
      <c r="B113" t="s">
        <v>113</v>
      </c>
      <c r="C113" s="29">
        <v>2014</v>
      </c>
      <c r="D113" s="50">
        <v>207</v>
      </c>
      <c r="E113" s="50">
        <v>67</v>
      </c>
      <c r="F113" s="50">
        <v>57</v>
      </c>
      <c r="G113" s="50">
        <v>83</v>
      </c>
      <c r="H113" s="50">
        <v>72</v>
      </c>
      <c r="I113" s="50">
        <v>73</v>
      </c>
      <c r="J113" s="97">
        <v>0.14000000000000001</v>
      </c>
      <c r="K113" s="97">
        <v>0.16399999999999998</v>
      </c>
      <c r="L113" s="97">
        <v>0.69099999999999995</v>
      </c>
      <c r="M113" s="50">
        <v>61</v>
      </c>
      <c r="N113" s="50">
        <v>231</v>
      </c>
      <c r="O113" s="50">
        <v>215</v>
      </c>
      <c r="P113" s="50">
        <v>138</v>
      </c>
      <c r="Q113" s="50">
        <v>90</v>
      </c>
      <c r="R113" s="50">
        <v>32</v>
      </c>
      <c r="S113" s="50">
        <v>31</v>
      </c>
      <c r="T113" s="50">
        <v>77</v>
      </c>
      <c r="U113" s="89">
        <f t="shared" si="6"/>
        <v>6.9714285714285715E-2</v>
      </c>
      <c r="V113" s="89">
        <f t="shared" si="7"/>
        <v>0.26400000000000001</v>
      </c>
      <c r="W113" s="89">
        <f t="shared" si="8"/>
        <v>0.24571428571428572</v>
      </c>
      <c r="X113" s="89">
        <f t="shared" si="9"/>
        <v>0.15771428571428572</v>
      </c>
      <c r="Y113" s="89">
        <f t="shared" si="10"/>
        <v>0.17485714285714285</v>
      </c>
      <c r="Z113" s="50">
        <v>90</v>
      </c>
      <c r="AA113" s="50" t="s">
        <v>275</v>
      </c>
      <c r="AB113" s="50">
        <v>9</v>
      </c>
      <c r="AC113">
        <v>89</v>
      </c>
      <c r="AD113">
        <v>24</v>
      </c>
      <c r="AE113" s="89">
        <f t="shared" si="11"/>
        <v>8.7999999999999995E-2</v>
      </c>
      <c r="AF113">
        <v>0</v>
      </c>
      <c r="AG113">
        <v>2</v>
      </c>
    </row>
    <row r="114" spans="1:33">
      <c r="A114">
        <v>44121</v>
      </c>
      <c r="B114" t="s">
        <v>51</v>
      </c>
      <c r="C114" s="29">
        <v>2014</v>
      </c>
      <c r="D114" s="50">
        <v>15</v>
      </c>
      <c r="E114" s="50" t="s">
        <v>275</v>
      </c>
      <c r="F114" s="50">
        <v>7</v>
      </c>
      <c r="G114" s="50" t="s">
        <v>275</v>
      </c>
      <c r="H114" s="50">
        <v>6</v>
      </c>
      <c r="I114" s="50">
        <v>7</v>
      </c>
      <c r="J114" s="97">
        <v>0.2</v>
      </c>
      <c r="K114" s="97">
        <v>0.26700000000000002</v>
      </c>
      <c r="L114" s="97">
        <v>0.53299999999999992</v>
      </c>
      <c r="M114" s="50">
        <v>8</v>
      </c>
      <c r="N114" s="50">
        <v>26</v>
      </c>
      <c r="O114" s="50">
        <v>13</v>
      </c>
      <c r="P114" s="50">
        <v>12</v>
      </c>
      <c r="Q114" s="50">
        <v>3</v>
      </c>
      <c r="R114" s="50"/>
      <c r="S114" s="50">
        <v>1</v>
      </c>
      <c r="T114" s="50">
        <v>2</v>
      </c>
      <c r="U114" s="89">
        <f t="shared" si="6"/>
        <v>0.12307692307692308</v>
      </c>
      <c r="V114" s="89">
        <f t="shared" si="7"/>
        <v>0.4</v>
      </c>
      <c r="W114" s="89">
        <f t="shared" si="8"/>
        <v>0.2</v>
      </c>
      <c r="X114" s="89">
        <f t="shared" si="9"/>
        <v>0.18461538461538463</v>
      </c>
      <c r="Y114" s="89">
        <f t="shared" si="10"/>
        <v>6.1538461538461542E-2</v>
      </c>
      <c r="Z114" s="50">
        <v>8</v>
      </c>
      <c r="AA114" s="50" t="s">
        <v>275</v>
      </c>
      <c r="AB114" s="50" t="s">
        <v>275</v>
      </c>
      <c r="AC114">
        <v>4</v>
      </c>
      <c r="AD114">
        <v>0</v>
      </c>
      <c r="AE114" s="89">
        <f t="shared" si="11"/>
        <v>3.0769230769230771E-2</v>
      </c>
      <c r="AF114">
        <v>0</v>
      </c>
      <c r="AG114">
        <v>0</v>
      </c>
    </row>
    <row r="115" spans="1:33">
      <c r="A115">
        <v>44122</v>
      </c>
      <c r="B115" t="s">
        <v>219</v>
      </c>
      <c r="C115" s="29">
        <v>2014</v>
      </c>
      <c r="D115" s="50">
        <v>140</v>
      </c>
      <c r="E115" s="50">
        <v>37</v>
      </c>
      <c r="F115" s="50">
        <v>43</v>
      </c>
      <c r="G115" s="50">
        <v>60</v>
      </c>
      <c r="H115" s="50">
        <v>48</v>
      </c>
      <c r="I115" s="50">
        <v>45</v>
      </c>
      <c r="J115" s="97">
        <v>9.3000000000000013E-2</v>
      </c>
      <c r="K115" s="97">
        <v>0.16399999999999998</v>
      </c>
      <c r="L115" s="97">
        <v>0.83599999999999997</v>
      </c>
      <c r="M115" s="50">
        <v>18</v>
      </c>
      <c r="N115" s="50">
        <v>55</v>
      </c>
      <c r="O115" s="50">
        <v>100</v>
      </c>
      <c r="P115" s="50">
        <v>125</v>
      </c>
      <c r="Q115" s="50">
        <v>92</v>
      </c>
      <c r="R115" s="50">
        <v>44</v>
      </c>
      <c r="S115" s="50">
        <v>32</v>
      </c>
      <c r="T115" s="50">
        <v>65</v>
      </c>
      <c r="U115" s="89">
        <f t="shared" si="6"/>
        <v>3.3898305084745763E-2</v>
      </c>
      <c r="V115" s="89">
        <f t="shared" si="7"/>
        <v>0.10357815442561205</v>
      </c>
      <c r="W115" s="89">
        <f t="shared" si="8"/>
        <v>0.18832391713747645</v>
      </c>
      <c r="X115" s="89">
        <f t="shared" si="9"/>
        <v>0.23540489642184556</v>
      </c>
      <c r="Y115" s="89">
        <f t="shared" si="10"/>
        <v>0.31638418079096048</v>
      </c>
      <c r="Z115" s="50">
        <v>93</v>
      </c>
      <c r="AA115" s="50" t="s">
        <v>275</v>
      </c>
      <c r="AB115" s="50" t="s">
        <v>275</v>
      </c>
      <c r="AC115">
        <v>58</v>
      </c>
      <c r="AD115">
        <v>12</v>
      </c>
      <c r="AE115" s="89">
        <f t="shared" si="11"/>
        <v>0.1224105461393597</v>
      </c>
      <c r="AF115">
        <v>1</v>
      </c>
      <c r="AG115">
        <v>1</v>
      </c>
    </row>
    <row r="116" spans="1:33">
      <c r="A116">
        <v>44123</v>
      </c>
      <c r="B116" t="s">
        <v>52</v>
      </c>
      <c r="C116" s="29">
        <v>2014</v>
      </c>
      <c r="D116" s="50">
        <v>42</v>
      </c>
      <c r="E116" s="50">
        <v>13</v>
      </c>
      <c r="F116" s="50">
        <v>15</v>
      </c>
      <c r="G116" s="50">
        <v>14</v>
      </c>
      <c r="H116" s="50">
        <v>14</v>
      </c>
      <c r="I116" s="50">
        <v>9</v>
      </c>
      <c r="J116" s="97">
        <v>9.5000000000000001E-2</v>
      </c>
      <c r="K116" s="97">
        <v>0.16699999999999998</v>
      </c>
      <c r="L116" s="97">
        <v>0.71400000000000008</v>
      </c>
      <c r="M116" s="50">
        <v>12</v>
      </c>
      <c r="N116" s="50">
        <v>43</v>
      </c>
      <c r="O116" s="50">
        <v>45</v>
      </c>
      <c r="P116" s="50">
        <v>28</v>
      </c>
      <c r="Q116" s="50">
        <v>13</v>
      </c>
      <c r="R116" s="50">
        <v>2</v>
      </c>
      <c r="S116" s="50">
        <v>3</v>
      </c>
      <c r="T116" s="50">
        <v>4</v>
      </c>
      <c r="U116" s="89">
        <f t="shared" si="6"/>
        <v>0.08</v>
      </c>
      <c r="V116" s="89">
        <f t="shared" si="7"/>
        <v>0.28666666666666668</v>
      </c>
      <c r="W116" s="89">
        <f t="shared" si="8"/>
        <v>0.3</v>
      </c>
      <c r="X116" s="89">
        <f t="shared" si="9"/>
        <v>0.18666666666666668</v>
      </c>
      <c r="Y116" s="89">
        <f t="shared" si="10"/>
        <v>0.12</v>
      </c>
      <c r="Z116" s="50">
        <v>16</v>
      </c>
      <c r="AA116" s="50" t="s">
        <v>275</v>
      </c>
      <c r="AB116" s="50" t="s">
        <v>275</v>
      </c>
      <c r="AC116">
        <v>13</v>
      </c>
      <c r="AD116">
        <v>0</v>
      </c>
      <c r="AE116" s="89">
        <f t="shared" si="11"/>
        <v>2.6666666666666668E-2</v>
      </c>
      <c r="AF116">
        <v>0</v>
      </c>
      <c r="AG116">
        <v>0</v>
      </c>
    </row>
    <row r="117" spans="1:33">
      <c r="A117">
        <v>44124</v>
      </c>
      <c r="B117" t="s">
        <v>114</v>
      </c>
      <c r="C117" s="29">
        <v>2014</v>
      </c>
      <c r="D117" s="50">
        <v>25</v>
      </c>
      <c r="E117" s="50">
        <v>7</v>
      </c>
      <c r="F117" s="50">
        <v>10</v>
      </c>
      <c r="G117" s="50">
        <v>8</v>
      </c>
      <c r="H117" s="50">
        <v>13</v>
      </c>
      <c r="I117" s="50">
        <v>5</v>
      </c>
      <c r="J117" s="97">
        <v>0.16</v>
      </c>
      <c r="K117" s="97">
        <v>0.16</v>
      </c>
      <c r="L117" s="97">
        <v>0.8</v>
      </c>
      <c r="M117" s="50">
        <v>6</v>
      </c>
      <c r="N117" s="50">
        <v>34</v>
      </c>
      <c r="O117" s="50">
        <v>21</v>
      </c>
      <c r="P117" s="50">
        <v>24</v>
      </c>
      <c r="Q117" s="50">
        <v>7</v>
      </c>
      <c r="R117" s="50">
        <v>2</v>
      </c>
      <c r="S117" s="50">
        <v>3</v>
      </c>
      <c r="T117" s="50">
        <v>7</v>
      </c>
      <c r="U117" s="89">
        <f t="shared" si="6"/>
        <v>5.7692307692307696E-2</v>
      </c>
      <c r="V117" s="89">
        <f t="shared" si="7"/>
        <v>0.32692307692307693</v>
      </c>
      <c r="W117" s="89">
        <f t="shared" si="8"/>
        <v>0.20192307692307693</v>
      </c>
      <c r="X117" s="89">
        <f t="shared" si="9"/>
        <v>0.23076923076923078</v>
      </c>
      <c r="Y117" s="89">
        <f t="shared" si="10"/>
        <v>0.11538461538461539</v>
      </c>
      <c r="Z117" s="50">
        <v>17</v>
      </c>
      <c r="AA117" s="50" t="s">
        <v>275</v>
      </c>
      <c r="AB117" s="50" t="s">
        <v>275</v>
      </c>
      <c r="AC117">
        <v>10</v>
      </c>
      <c r="AD117">
        <v>0</v>
      </c>
      <c r="AE117" s="89">
        <f t="shared" si="11"/>
        <v>6.7307692307692304E-2</v>
      </c>
      <c r="AF117">
        <v>0</v>
      </c>
      <c r="AG117">
        <v>0</v>
      </c>
    </row>
    <row r="118" spans="1:33">
      <c r="A118">
        <v>44125</v>
      </c>
      <c r="B118" t="s">
        <v>220</v>
      </c>
      <c r="C118" s="29">
        <v>2014</v>
      </c>
      <c r="D118" s="50">
        <v>42</v>
      </c>
      <c r="E118" s="50">
        <v>11</v>
      </c>
      <c r="F118" s="50">
        <v>19</v>
      </c>
      <c r="G118" s="50">
        <v>12</v>
      </c>
      <c r="H118" s="50">
        <v>14</v>
      </c>
      <c r="I118" s="50">
        <v>25</v>
      </c>
      <c r="J118" s="97">
        <v>0.16699999999999998</v>
      </c>
      <c r="K118" s="97">
        <v>4.8000000000000001E-2</v>
      </c>
      <c r="L118" s="97">
        <v>0.61899999999999999</v>
      </c>
      <c r="M118" s="50">
        <v>29</v>
      </c>
      <c r="N118" s="50">
        <v>91</v>
      </c>
      <c r="O118" s="50">
        <v>59</v>
      </c>
      <c r="P118" s="50">
        <v>38</v>
      </c>
      <c r="Q118" s="50">
        <v>19</v>
      </c>
      <c r="R118" s="50">
        <v>8</v>
      </c>
      <c r="S118" s="50">
        <v>6</v>
      </c>
      <c r="T118" s="50">
        <v>21</v>
      </c>
      <c r="U118" s="89">
        <f t="shared" si="6"/>
        <v>0.1070110701107011</v>
      </c>
      <c r="V118" s="89">
        <f t="shared" si="7"/>
        <v>0.33579335793357934</v>
      </c>
      <c r="W118" s="89">
        <f t="shared" si="8"/>
        <v>0.21771217712177121</v>
      </c>
      <c r="X118" s="89">
        <f t="shared" si="9"/>
        <v>0.14022140221402213</v>
      </c>
      <c r="Y118" s="89">
        <f t="shared" si="10"/>
        <v>0.12177121771217712</v>
      </c>
      <c r="Z118" s="50">
        <v>14</v>
      </c>
      <c r="AA118" s="50" t="s">
        <v>275</v>
      </c>
      <c r="AB118" s="50" t="s">
        <v>275</v>
      </c>
      <c r="AC118">
        <v>7</v>
      </c>
      <c r="AD118">
        <v>13</v>
      </c>
      <c r="AE118" s="89">
        <f t="shared" si="11"/>
        <v>7.7490774907749083E-2</v>
      </c>
      <c r="AF118">
        <v>0</v>
      </c>
      <c r="AG118">
        <v>1</v>
      </c>
    </row>
    <row r="119" spans="1:33">
      <c r="A119">
        <v>44126</v>
      </c>
      <c r="B119" t="s">
        <v>103</v>
      </c>
      <c r="C119" s="29">
        <v>2014</v>
      </c>
      <c r="D119" s="50">
        <v>138</v>
      </c>
      <c r="E119" s="50">
        <v>43</v>
      </c>
      <c r="F119" s="50">
        <v>48</v>
      </c>
      <c r="G119" s="50">
        <v>47</v>
      </c>
      <c r="H119" s="50">
        <v>38</v>
      </c>
      <c r="I119" s="50">
        <v>44</v>
      </c>
      <c r="J119" s="97">
        <v>0.08</v>
      </c>
      <c r="K119" s="97">
        <v>0.152</v>
      </c>
      <c r="L119" s="97">
        <v>0.79700000000000004</v>
      </c>
      <c r="M119" s="50">
        <v>45</v>
      </c>
      <c r="N119" s="50">
        <v>151</v>
      </c>
      <c r="O119" s="50">
        <v>104</v>
      </c>
      <c r="P119" s="50">
        <v>101</v>
      </c>
      <c r="Q119" s="50">
        <v>49</v>
      </c>
      <c r="R119" s="50">
        <v>16</v>
      </c>
      <c r="S119" s="50">
        <v>6</v>
      </c>
      <c r="T119" s="50">
        <v>60</v>
      </c>
      <c r="U119" s="89">
        <f t="shared" si="6"/>
        <v>8.4586466165413529E-2</v>
      </c>
      <c r="V119" s="89">
        <f t="shared" si="7"/>
        <v>0.28383458646616544</v>
      </c>
      <c r="W119" s="89">
        <f t="shared" si="8"/>
        <v>0.19548872180451127</v>
      </c>
      <c r="X119" s="89">
        <f t="shared" si="9"/>
        <v>0.18984962406015038</v>
      </c>
      <c r="Y119" s="89">
        <f t="shared" si="10"/>
        <v>0.13345864661654136</v>
      </c>
      <c r="Z119" s="50">
        <v>73</v>
      </c>
      <c r="AA119" s="50" t="s">
        <v>275</v>
      </c>
      <c r="AB119" s="50" t="s">
        <v>275</v>
      </c>
      <c r="AC119">
        <v>39</v>
      </c>
      <c r="AD119">
        <v>0</v>
      </c>
      <c r="AE119" s="89">
        <f t="shared" si="11"/>
        <v>0.11278195488721804</v>
      </c>
      <c r="AF119">
        <v>0</v>
      </c>
      <c r="AG119">
        <v>0</v>
      </c>
    </row>
    <row r="120" spans="1:33">
      <c r="A120">
        <v>44127</v>
      </c>
      <c r="B120" t="s">
        <v>104</v>
      </c>
      <c r="C120" s="29">
        <v>2014</v>
      </c>
      <c r="D120" s="50">
        <v>109</v>
      </c>
      <c r="E120" s="50">
        <v>38</v>
      </c>
      <c r="F120" s="50">
        <v>30</v>
      </c>
      <c r="G120" s="50">
        <v>41</v>
      </c>
      <c r="H120" s="50">
        <v>43</v>
      </c>
      <c r="I120" s="50">
        <v>43</v>
      </c>
      <c r="J120" s="97">
        <v>9.1999999999999998E-2</v>
      </c>
      <c r="K120" s="97">
        <v>0.16500000000000001</v>
      </c>
      <c r="L120" s="97">
        <v>0.81700000000000006</v>
      </c>
      <c r="M120" s="50">
        <v>14</v>
      </c>
      <c r="N120" s="50">
        <v>81</v>
      </c>
      <c r="O120" s="50">
        <v>97</v>
      </c>
      <c r="P120" s="50">
        <v>106</v>
      </c>
      <c r="Q120" s="50">
        <v>58</v>
      </c>
      <c r="R120" s="50">
        <v>16</v>
      </c>
      <c r="S120" s="50">
        <v>9</v>
      </c>
      <c r="T120" s="50">
        <v>9</v>
      </c>
      <c r="U120" s="89">
        <f t="shared" si="6"/>
        <v>3.5897435897435895E-2</v>
      </c>
      <c r="V120" s="89">
        <f t="shared" si="7"/>
        <v>0.2076923076923077</v>
      </c>
      <c r="W120" s="89">
        <f t="shared" si="8"/>
        <v>0.24871794871794872</v>
      </c>
      <c r="X120" s="89">
        <f t="shared" si="9"/>
        <v>0.27179487179487177</v>
      </c>
      <c r="Y120" s="89">
        <f t="shared" si="10"/>
        <v>0.21282051282051281</v>
      </c>
      <c r="Z120" s="50">
        <v>73</v>
      </c>
      <c r="AA120" s="50" t="s">
        <v>275</v>
      </c>
      <c r="AB120" s="50" t="s">
        <v>275</v>
      </c>
      <c r="AC120">
        <v>42</v>
      </c>
      <c r="AD120">
        <v>12</v>
      </c>
      <c r="AE120" s="89">
        <f t="shared" si="11"/>
        <v>2.3076923076923078E-2</v>
      </c>
      <c r="AF120">
        <v>0</v>
      </c>
      <c r="AG120">
        <v>1</v>
      </c>
    </row>
    <row r="121" spans="1:33">
      <c r="A121">
        <v>44128</v>
      </c>
      <c r="B121" t="s">
        <v>53</v>
      </c>
      <c r="C121" s="29">
        <v>2014</v>
      </c>
      <c r="D121" s="50">
        <v>224</v>
      </c>
      <c r="E121" s="50">
        <v>68</v>
      </c>
      <c r="F121" s="50">
        <v>76</v>
      </c>
      <c r="G121" s="50">
        <v>80</v>
      </c>
      <c r="H121" s="50">
        <v>64</v>
      </c>
      <c r="I121" s="50">
        <v>75</v>
      </c>
      <c r="J121" s="97">
        <v>0.156</v>
      </c>
      <c r="K121" s="97">
        <v>0.16500000000000001</v>
      </c>
      <c r="L121" s="97">
        <v>0.68299999999999994</v>
      </c>
      <c r="M121" s="50">
        <v>84</v>
      </c>
      <c r="N121" s="50">
        <v>235</v>
      </c>
      <c r="O121" s="50">
        <v>195</v>
      </c>
      <c r="P121" s="50">
        <v>155</v>
      </c>
      <c r="Q121" s="50">
        <v>81</v>
      </c>
      <c r="R121" s="50">
        <v>26</v>
      </c>
      <c r="S121" s="50">
        <v>15</v>
      </c>
      <c r="T121" s="50">
        <v>53</v>
      </c>
      <c r="U121" s="89">
        <f t="shared" si="6"/>
        <v>9.9526066350710901E-2</v>
      </c>
      <c r="V121" s="89">
        <f t="shared" si="7"/>
        <v>0.27843601895734599</v>
      </c>
      <c r="W121" s="89">
        <f t="shared" si="8"/>
        <v>0.23104265402843602</v>
      </c>
      <c r="X121" s="89">
        <f t="shared" si="9"/>
        <v>0.18364928909952608</v>
      </c>
      <c r="Y121" s="89">
        <f t="shared" si="10"/>
        <v>0.14454976303317535</v>
      </c>
      <c r="Z121" s="50">
        <v>117</v>
      </c>
      <c r="AA121" s="50">
        <v>5</v>
      </c>
      <c r="AB121" s="50" t="s">
        <v>275</v>
      </c>
      <c r="AC121">
        <v>64</v>
      </c>
      <c r="AD121">
        <v>18</v>
      </c>
      <c r="AE121" s="89">
        <f t="shared" si="11"/>
        <v>6.2796208530805683E-2</v>
      </c>
      <c r="AF121">
        <v>0</v>
      </c>
      <c r="AG121">
        <v>1</v>
      </c>
    </row>
    <row r="122" spans="1:33">
      <c r="A122">
        <v>44129</v>
      </c>
      <c r="B122" t="s">
        <v>54</v>
      </c>
      <c r="C122" s="29">
        <v>2014</v>
      </c>
      <c r="D122" s="50">
        <v>425</v>
      </c>
      <c r="E122" s="50">
        <v>137</v>
      </c>
      <c r="F122" s="50">
        <v>152</v>
      </c>
      <c r="G122" s="50">
        <v>136</v>
      </c>
      <c r="H122" s="50">
        <v>127</v>
      </c>
      <c r="I122" s="50">
        <v>143</v>
      </c>
      <c r="J122" s="97">
        <v>0.10800000000000001</v>
      </c>
      <c r="K122" s="97">
        <v>0.20199999999999999</v>
      </c>
      <c r="L122" s="97">
        <v>0.77400000000000002</v>
      </c>
      <c r="M122" s="50">
        <v>153</v>
      </c>
      <c r="N122" s="50">
        <v>551</v>
      </c>
      <c r="O122" s="50">
        <v>366</v>
      </c>
      <c r="P122" s="50">
        <v>297</v>
      </c>
      <c r="Q122" s="50">
        <v>228</v>
      </c>
      <c r="R122" s="50">
        <v>86</v>
      </c>
      <c r="S122" s="50">
        <v>35</v>
      </c>
      <c r="T122" s="50">
        <v>170</v>
      </c>
      <c r="U122" s="89">
        <f t="shared" si="6"/>
        <v>8.1124072110286327E-2</v>
      </c>
      <c r="V122" s="89">
        <f t="shared" si="7"/>
        <v>0.29215270413573702</v>
      </c>
      <c r="W122" s="89">
        <f t="shared" si="8"/>
        <v>0.19406150583244963</v>
      </c>
      <c r="X122" s="89">
        <f t="shared" si="9"/>
        <v>0.15747613997879109</v>
      </c>
      <c r="Y122" s="89">
        <f t="shared" si="10"/>
        <v>0.18504772004241782</v>
      </c>
      <c r="Z122" s="50">
        <v>244</v>
      </c>
      <c r="AA122" s="50" t="s">
        <v>275</v>
      </c>
      <c r="AB122" s="50" t="s">
        <v>275</v>
      </c>
      <c r="AC122">
        <v>147</v>
      </c>
      <c r="AD122">
        <v>23</v>
      </c>
      <c r="AE122" s="89">
        <f t="shared" si="11"/>
        <v>9.0137857900318127E-2</v>
      </c>
      <c r="AF122">
        <v>3</v>
      </c>
      <c r="AG122">
        <v>1</v>
      </c>
    </row>
    <row r="123" spans="1:33">
      <c r="A123">
        <v>44130</v>
      </c>
      <c r="B123" t="s">
        <v>135</v>
      </c>
      <c r="C123" s="29">
        <v>2014</v>
      </c>
      <c r="D123" s="50">
        <v>203</v>
      </c>
      <c r="E123" s="50">
        <v>67</v>
      </c>
      <c r="F123" s="50">
        <v>61</v>
      </c>
      <c r="G123" s="50">
        <v>75</v>
      </c>
      <c r="H123" s="50">
        <v>48</v>
      </c>
      <c r="I123" s="50">
        <v>58</v>
      </c>
      <c r="J123" s="97">
        <v>0.128</v>
      </c>
      <c r="K123" s="97">
        <v>0.21199999999999999</v>
      </c>
      <c r="L123" s="97">
        <v>0.81299999999999994</v>
      </c>
      <c r="M123" s="50">
        <v>51</v>
      </c>
      <c r="N123" s="50">
        <v>119</v>
      </c>
      <c r="O123" s="50">
        <v>125</v>
      </c>
      <c r="P123" s="50">
        <v>142</v>
      </c>
      <c r="Q123" s="50">
        <v>96</v>
      </c>
      <c r="R123" s="50">
        <v>66</v>
      </c>
      <c r="S123" s="50">
        <v>41</v>
      </c>
      <c r="T123" s="50">
        <v>134</v>
      </c>
      <c r="U123" s="89">
        <f t="shared" si="6"/>
        <v>6.589147286821706E-2</v>
      </c>
      <c r="V123" s="89">
        <f t="shared" si="7"/>
        <v>0.15374677002583978</v>
      </c>
      <c r="W123" s="89">
        <f t="shared" si="8"/>
        <v>0.16149870801033592</v>
      </c>
      <c r="X123" s="89">
        <f t="shared" si="9"/>
        <v>0.1834625322997416</v>
      </c>
      <c r="Y123" s="89">
        <f t="shared" si="10"/>
        <v>0.26227390180878551</v>
      </c>
      <c r="Z123" s="50">
        <v>112</v>
      </c>
      <c r="AA123" s="50" t="s">
        <v>275</v>
      </c>
      <c r="AB123" s="50" t="s">
        <v>275</v>
      </c>
      <c r="AC123">
        <v>81</v>
      </c>
      <c r="AD123">
        <v>20</v>
      </c>
      <c r="AE123" s="89">
        <f t="shared" si="11"/>
        <v>0.1731266149870801</v>
      </c>
      <c r="AF123">
        <v>0</v>
      </c>
      <c r="AG123">
        <v>1</v>
      </c>
    </row>
    <row r="124" spans="1:33">
      <c r="A124">
        <v>44131</v>
      </c>
      <c r="B124" t="s">
        <v>136</v>
      </c>
      <c r="C124" s="29">
        <v>2014</v>
      </c>
      <c r="D124" s="50">
        <v>276</v>
      </c>
      <c r="E124" s="50">
        <v>79</v>
      </c>
      <c r="F124" s="50">
        <v>93</v>
      </c>
      <c r="G124" s="50">
        <v>104</v>
      </c>
      <c r="H124" s="50">
        <v>101</v>
      </c>
      <c r="I124" s="50">
        <v>115</v>
      </c>
      <c r="J124" s="97">
        <v>0.14899999999999999</v>
      </c>
      <c r="K124" s="97">
        <v>0.16699999999999998</v>
      </c>
      <c r="L124" s="97">
        <v>0.65200000000000002</v>
      </c>
      <c r="M124" s="50">
        <v>226</v>
      </c>
      <c r="N124" s="50">
        <v>581</v>
      </c>
      <c r="O124" s="50">
        <v>364</v>
      </c>
      <c r="P124" s="50">
        <v>238</v>
      </c>
      <c r="Q124" s="50">
        <v>128</v>
      </c>
      <c r="R124" s="50">
        <v>55</v>
      </c>
      <c r="S124" s="50">
        <v>89</v>
      </c>
      <c r="T124" s="50">
        <v>255</v>
      </c>
      <c r="U124" s="89">
        <f t="shared" si="6"/>
        <v>0.11673553719008264</v>
      </c>
      <c r="V124" s="89">
        <f t="shared" si="7"/>
        <v>0.30010330578512395</v>
      </c>
      <c r="W124" s="89">
        <f t="shared" si="8"/>
        <v>0.18801652892561985</v>
      </c>
      <c r="X124" s="89">
        <f t="shared" si="9"/>
        <v>0.12293388429752067</v>
      </c>
      <c r="Y124" s="89">
        <f t="shared" si="10"/>
        <v>0.14049586776859505</v>
      </c>
      <c r="Z124" s="50">
        <v>126</v>
      </c>
      <c r="AA124" s="50" t="s">
        <v>275</v>
      </c>
      <c r="AB124" s="50" t="s">
        <v>275</v>
      </c>
      <c r="AC124">
        <v>123</v>
      </c>
      <c r="AD124">
        <v>35</v>
      </c>
      <c r="AE124" s="89">
        <f t="shared" si="11"/>
        <v>0.13171487603305784</v>
      </c>
      <c r="AF124">
        <v>0</v>
      </c>
      <c r="AG124">
        <v>1</v>
      </c>
    </row>
    <row r="125" spans="1:33">
      <c r="A125">
        <v>44132</v>
      </c>
      <c r="B125" t="s">
        <v>137</v>
      </c>
      <c r="C125" s="29">
        <v>2014</v>
      </c>
      <c r="D125" s="50">
        <v>206</v>
      </c>
      <c r="E125" s="50">
        <v>65</v>
      </c>
      <c r="F125" s="50">
        <v>62</v>
      </c>
      <c r="G125" s="50">
        <v>79</v>
      </c>
      <c r="H125" s="50">
        <v>81</v>
      </c>
      <c r="I125" s="50">
        <v>63</v>
      </c>
      <c r="J125" s="97">
        <v>0.121</v>
      </c>
      <c r="K125" s="97">
        <v>0.11199999999999999</v>
      </c>
      <c r="L125" s="97">
        <v>0.74299999999999999</v>
      </c>
      <c r="M125" s="50">
        <v>387</v>
      </c>
      <c r="N125" s="50">
        <v>512</v>
      </c>
      <c r="O125" s="50">
        <v>239</v>
      </c>
      <c r="P125" s="50">
        <v>121</v>
      </c>
      <c r="Q125" s="50">
        <v>98</v>
      </c>
      <c r="R125" s="50">
        <v>57</v>
      </c>
      <c r="S125" s="50">
        <v>65</v>
      </c>
      <c r="T125" s="50">
        <v>222</v>
      </c>
      <c r="U125" s="89">
        <f t="shared" si="6"/>
        <v>0.2275132275132275</v>
      </c>
      <c r="V125" s="89">
        <f t="shared" si="7"/>
        <v>0.30099941211052322</v>
      </c>
      <c r="W125" s="89">
        <f t="shared" si="8"/>
        <v>0.14050558495002941</v>
      </c>
      <c r="X125" s="89">
        <f t="shared" si="9"/>
        <v>7.1134626690182251E-2</v>
      </c>
      <c r="Y125" s="89">
        <f t="shared" si="10"/>
        <v>0.12933568489124045</v>
      </c>
      <c r="Z125" s="50">
        <v>78</v>
      </c>
      <c r="AA125" s="50" t="s">
        <v>275</v>
      </c>
      <c r="AB125" s="50">
        <v>5</v>
      </c>
      <c r="AC125">
        <v>64</v>
      </c>
      <c r="AD125">
        <v>45</v>
      </c>
      <c r="AE125" s="89">
        <f t="shared" si="11"/>
        <v>0.13051146384479717</v>
      </c>
      <c r="AF125">
        <v>0</v>
      </c>
      <c r="AG125">
        <v>2</v>
      </c>
    </row>
    <row r="126" spans="1:33">
      <c r="A126">
        <v>44133</v>
      </c>
      <c r="B126" t="s">
        <v>221</v>
      </c>
      <c r="C126" s="29">
        <v>2014</v>
      </c>
      <c r="D126" s="50">
        <v>112</v>
      </c>
      <c r="E126" s="50">
        <v>34</v>
      </c>
      <c r="F126" s="50">
        <v>45</v>
      </c>
      <c r="G126" s="50">
        <v>33</v>
      </c>
      <c r="H126" s="50">
        <v>26</v>
      </c>
      <c r="I126" s="50">
        <v>33</v>
      </c>
      <c r="J126" s="97">
        <v>0.13400000000000001</v>
      </c>
      <c r="K126" s="97">
        <v>0.20499999999999999</v>
      </c>
      <c r="L126" s="97">
        <v>0.74099999999999999</v>
      </c>
      <c r="M126" s="50">
        <v>32</v>
      </c>
      <c r="N126" s="50">
        <v>65</v>
      </c>
      <c r="O126" s="50">
        <v>71</v>
      </c>
      <c r="P126" s="50">
        <v>89</v>
      </c>
      <c r="Q126" s="50">
        <v>69</v>
      </c>
      <c r="R126" s="50">
        <v>26</v>
      </c>
      <c r="S126" s="50">
        <v>17</v>
      </c>
      <c r="T126" s="50">
        <v>44</v>
      </c>
      <c r="U126" s="89">
        <f t="shared" si="6"/>
        <v>7.7481840193704604E-2</v>
      </c>
      <c r="V126" s="89">
        <f t="shared" si="7"/>
        <v>0.15738498789346247</v>
      </c>
      <c r="W126" s="89">
        <f t="shared" si="8"/>
        <v>0.17191283292978207</v>
      </c>
      <c r="X126" s="89">
        <f t="shared" si="9"/>
        <v>0.21549636803874092</v>
      </c>
      <c r="Y126" s="89">
        <f t="shared" si="10"/>
        <v>0.2711864406779661</v>
      </c>
      <c r="Z126" s="50">
        <v>61</v>
      </c>
      <c r="AA126" s="50" t="s">
        <v>275</v>
      </c>
      <c r="AB126" s="50" t="s">
        <v>275</v>
      </c>
      <c r="AC126">
        <v>37</v>
      </c>
      <c r="AD126">
        <v>20</v>
      </c>
      <c r="AE126" s="89">
        <f t="shared" si="11"/>
        <v>0.10653753026634383</v>
      </c>
      <c r="AF126">
        <v>0</v>
      </c>
      <c r="AG126">
        <v>1</v>
      </c>
    </row>
    <row r="127" spans="1:33">
      <c r="A127">
        <v>44134</v>
      </c>
      <c r="B127" t="s">
        <v>222</v>
      </c>
      <c r="C127" s="29">
        <v>2014</v>
      </c>
      <c r="D127" s="50">
        <v>71</v>
      </c>
      <c r="E127" s="50">
        <v>28</v>
      </c>
      <c r="F127" s="50">
        <v>25</v>
      </c>
      <c r="G127" s="50">
        <v>18</v>
      </c>
      <c r="H127" s="50">
        <v>19</v>
      </c>
      <c r="I127" s="50">
        <v>21</v>
      </c>
      <c r="J127" s="97">
        <v>5.5999999999999994E-2</v>
      </c>
      <c r="K127" s="97">
        <v>0.16899999999999998</v>
      </c>
      <c r="L127" s="97">
        <v>0.83099999999999996</v>
      </c>
      <c r="M127" s="50">
        <v>8</v>
      </c>
      <c r="N127" s="50">
        <v>14</v>
      </c>
      <c r="O127" s="50">
        <v>41</v>
      </c>
      <c r="P127" s="50">
        <v>48</v>
      </c>
      <c r="Q127" s="50">
        <v>29</v>
      </c>
      <c r="R127" s="50">
        <v>5</v>
      </c>
      <c r="S127" s="50">
        <v>7</v>
      </c>
      <c r="T127" s="50">
        <v>11</v>
      </c>
      <c r="U127" s="89">
        <f t="shared" si="6"/>
        <v>4.9079754601226995E-2</v>
      </c>
      <c r="V127" s="89">
        <f t="shared" si="7"/>
        <v>8.5889570552147243E-2</v>
      </c>
      <c r="W127" s="89">
        <f t="shared" si="8"/>
        <v>0.25153374233128833</v>
      </c>
      <c r="X127" s="89">
        <f t="shared" si="9"/>
        <v>0.29447852760736198</v>
      </c>
      <c r="Y127" s="89">
        <f t="shared" si="10"/>
        <v>0.25153374233128833</v>
      </c>
      <c r="Z127" s="50">
        <v>46</v>
      </c>
      <c r="AA127" s="50" t="s">
        <v>275</v>
      </c>
      <c r="AB127" s="50" t="s">
        <v>275</v>
      </c>
      <c r="AC127">
        <v>26</v>
      </c>
      <c r="AD127">
        <v>0</v>
      </c>
      <c r="AE127" s="89">
        <f t="shared" si="11"/>
        <v>6.7484662576687116E-2</v>
      </c>
      <c r="AF127">
        <v>0</v>
      </c>
      <c r="AG127">
        <v>0</v>
      </c>
    </row>
    <row r="128" spans="1:33">
      <c r="A128">
        <v>44135</v>
      </c>
      <c r="B128" t="s">
        <v>115</v>
      </c>
      <c r="C128" s="29">
        <v>2014</v>
      </c>
      <c r="D128" s="50">
        <v>65</v>
      </c>
      <c r="E128" s="50">
        <v>24</v>
      </c>
      <c r="F128" s="50">
        <v>24</v>
      </c>
      <c r="G128" s="50">
        <v>17</v>
      </c>
      <c r="H128" s="50">
        <v>17</v>
      </c>
      <c r="I128" s="50">
        <v>25</v>
      </c>
      <c r="J128" s="97">
        <v>0.2</v>
      </c>
      <c r="K128" s="97">
        <v>3.1E-2</v>
      </c>
      <c r="L128" s="97">
        <v>0.64599999999999991</v>
      </c>
      <c r="M128" s="50">
        <v>82</v>
      </c>
      <c r="N128" s="50">
        <v>308</v>
      </c>
      <c r="O128" s="50">
        <v>121</v>
      </c>
      <c r="P128" s="50">
        <v>35</v>
      </c>
      <c r="Q128" s="50">
        <v>18</v>
      </c>
      <c r="R128" s="50">
        <v>5</v>
      </c>
      <c r="S128" s="50">
        <v>11</v>
      </c>
      <c r="T128" s="50">
        <v>61</v>
      </c>
      <c r="U128" s="89">
        <f t="shared" si="6"/>
        <v>0.12792511700468018</v>
      </c>
      <c r="V128" s="89">
        <f t="shared" si="7"/>
        <v>0.48049921996879874</v>
      </c>
      <c r="W128" s="89">
        <f t="shared" si="8"/>
        <v>0.18876755070202808</v>
      </c>
      <c r="X128" s="89">
        <f t="shared" si="9"/>
        <v>5.4602184087363496E-2</v>
      </c>
      <c r="Y128" s="89">
        <f t="shared" si="10"/>
        <v>5.3042121684867397E-2</v>
      </c>
      <c r="Z128" s="50">
        <v>14</v>
      </c>
      <c r="AA128" s="50" t="s">
        <v>275</v>
      </c>
      <c r="AB128" s="50" t="s">
        <v>275</v>
      </c>
      <c r="AC128">
        <v>20</v>
      </c>
      <c r="AD128">
        <v>30</v>
      </c>
      <c r="AE128" s="89">
        <f t="shared" si="11"/>
        <v>9.5163806552262087E-2</v>
      </c>
      <c r="AF128">
        <v>0</v>
      </c>
      <c r="AG128">
        <v>2</v>
      </c>
    </row>
    <row r="129" spans="1:33">
      <c r="A129">
        <v>44136</v>
      </c>
      <c r="B129" t="s">
        <v>223</v>
      </c>
      <c r="C129" s="29">
        <v>2014</v>
      </c>
      <c r="D129" s="50">
        <v>22</v>
      </c>
      <c r="E129" s="50">
        <v>7</v>
      </c>
      <c r="F129" s="50">
        <v>7</v>
      </c>
      <c r="G129" s="50">
        <v>8</v>
      </c>
      <c r="H129" s="50">
        <v>9</v>
      </c>
      <c r="I129" s="50">
        <v>6</v>
      </c>
      <c r="J129" s="97">
        <v>4.4999999999999998E-2</v>
      </c>
      <c r="K129" s="97">
        <v>0.22699999999999998</v>
      </c>
      <c r="L129" s="97">
        <v>0.72699999999999998</v>
      </c>
      <c r="M129" s="50">
        <v>19</v>
      </c>
      <c r="N129" s="50">
        <v>55</v>
      </c>
      <c r="O129" s="50">
        <v>23</v>
      </c>
      <c r="P129" s="50">
        <v>18</v>
      </c>
      <c r="Q129" s="50">
        <v>5</v>
      </c>
      <c r="R129" s="50">
        <v>4</v>
      </c>
      <c r="S129" s="50">
        <v>6</v>
      </c>
      <c r="T129" s="50">
        <v>12</v>
      </c>
      <c r="U129" s="89">
        <f t="shared" si="6"/>
        <v>0.13380281690140844</v>
      </c>
      <c r="V129" s="89">
        <f t="shared" si="7"/>
        <v>0.38732394366197181</v>
      </c>
      <c r="W129" s="89">
        <f t="shared" si="8"/>
        <v>0.1619718309859155</v>
      </c>
      <c r="X129" s="89">
        <f t="shared" si="9"/>
        <v>0.12676056338028169</v>
      </c>
      <c r="Y129" s="89">
        <f t="shared" si="10"/>
        <v>0.10563380281690141</v>
      </c>
      <c r="Z129" s="50">
        <v>10</v>
      </c>
      <c r="AA129" s="50" t="s">
        <v>275</v>
      </c>
      <c r="AB129" s="50" t="s">
        <v>275</v>
      </c>
      <c r="AC129">
        <v>6</v>
      </c>
      <c r="AD129">
        <v>10</v>
      </c>
      <c r="AE129" s="89">
        <f t="shared" si="11"/>
        <v>8.4507042253521125E-2</v>
      </c>
      <c r="AF129">
        <v>0</v>
      </c>
      <c r="AG129">
        <v>1</v>
      </c>
    </row>
    <row r="130" spans="1:33">
      <c r="A130">
        <v>44137</v>
      </c>
      <c r="B130" t="s">
        <v>138</v>
      </c>
      <c r="C130" s="29">
        <v>2014</v>
      </c>
      <c r="D130" s="50">
        <v>178</v>
      </c>
      <c r="E130" s="50">
        <v>56</v>
      </c>
      <c r="F130" s="50">
        <v>57</v>
      </c>
      <c r="G130" s="50">
        <v>65</v>
      </c>
      <c r="H130" s="50">
        <v>57</v>
      </c>
      <c r="I130" s="50">
        <v>70</v>
      </c>
      <c r="J130" s="97">
        <v>0.14000000000000001</v>
      </c>
      <c r="K130" s="97">
        <v>0.21899999999999997</v>
      </c>
      <c r="L130" s="97">
        <v>0.79200000000000004</v>
      </c>
      <c r="M130" s="50">
        <v>18</v>
      </c>
      <c r="N130" s="50">
        <v>49</v>
      </c>
      <c r="O130" s="50">
        <v>98</v>
      </c>
      <c r="P130" s="50">
        <v>122</v>
      </c>
      <c r="Q130" s="50">
        <v>117</v>
      </c>
      <c r="R130" s="50">
        <v>49</v>
      </c>
      <c r="S130" s="50">
        <v>18</v>
      </c>
      <c r="T130" s="50">
        <v>52</v>
      </c>
      <c r="U130" s="89">
        <f t="shared" si="6"/>
        <v>3.4416826003824091E-2</v>
      </c>
      <c r="V130" s="89">
        <f t="shared" si="7"/>
        <v>9.3690248565965584E-2</v>
      </c>
      <c r="W130" s="89">
        <f t="shared" si="8"/>
        <v>0.18738049713193117</v>
      </c>
      <c r="X130" s="89">
        <f t="shared" si="9"/>
        <v>0.2332695984703633</v>
      </c>
      <c r="Y130" s="89">
        <f t="shared" si="10"/>
        <v>0.35181644359464626</v>
      </c>
      <c r="Z130" s="50">
        <v>115</v>
      </c>
      <c r="AA130" s="50" t="s">
        <v>275</v>
      </c>
      <c r="AB130" s="50" t="s">
        <v>275</v>
      </c>
      <c r="AC130">
        <v>71</v>
      </c>
      <c r="AD130">
        <v>0</v>
      </c>
      <c r="AE130" s="89">
        <f t="shared" si="11"/>
        <v>9.9426386233269604E-2</v>
      </c>
      <c r="AF130">
        <v>1</v>
      </c>
      <c r="AG130">
        <v>0</v>
      </c>
    </row>
    <row r="131" spans="1:33">
      <c r="A131">
        <v>44138</v>
      </c>
      <c r="B131" t="s">
        <v>139</v>
      </c>
      <c r="C131" s="29">
        <v>2014</v>
      </c>
      <c r="D131" s="50">
        <v>56</v>
      </c>
      <c r="E131" s="50">
        <v>13</v>
      </c>
      <c r="F131" s="50">
        <v>19</v>
      </c>
      <c r="G131" s="50">
        <v>24</v>
      </c>
      <c r="H131" s="50">
        <v>21</v>
      </c>
      <c r="I131" s="50">
        <v>11</v>
      </c>
      <c r="J131" s="97">
        <v>0.161</v>
      </c>
      <c r="K131" s="97">
        <v>0.23199999999999998</v>
      </c>
      <c r="L131" s="97">
        <v>0.71400000000000008</v>
      </c>
      <c r="M131" s="50">
        <v>4</v>
      </c>
      <c r="N131" s="50">
        <v>32</v>
      </c>
      <c r="O131" s="50">
        <v>51</v>
      </c>
      <c r="P131" s="50">
        <v>39</v>
      </c>
      <c r="Q131" s="50">
        <v>23</v>
      </c>
      <c r="R131" s="50">
        <v>10</v>
      </c>
      <c r="S131" s="50">
        <v>3</v>
      </c>
      <c r="T131" s="50">
        <v>15</v>
      </c>
      <c r="U131" s="89">
        <f t="shared" ref="U131:U194" si="12">M131/SUM($M131:$T131)</f>
        <v>2.2598870056497175E-2</v>
      </c>
      <c r="V131" s="89">
        <f t="shared" ref="V131:V194" si="13">N131/SUM(M131:T131)</f>
        <v>0.1807909604519774</v>
      </c>
      <c r="W131" s="89">
        <f t="shared" ref="W131:W194" si="14">O131/SUM(M131:T131)</f>
        <v>0.28813559322033899</v>
      </c>
      <c r="X131" s="89">
        <f t="shared" ref="X131:X194" si="15">P131/SUM(M131:T131)</f>
        <v>0.22033898305084745</v>
      </c>
      <c r="Y131" s="89">
        <f t="shared" ref="Y131:Y194" si="16">SUM(Q131:S131)/SUM(M131:T131)</f>
        <v>0.20338983050847459</v>
      </c>
      <c r="Z131" s="50">
        <v>27</v>
      </c>
      <c r="AA131" s="50" t="s">
        <v>275</v>
      </c>
      <c r="AB131" s="50" t="s">
        <v>275</v>
      </c>
      <c r="AC131">
        <v>15</v>
      </c>
      <c r="AD131">
        <v>0</v>
      </c>
      <c r="AE131" s="89">
        <f t="shared" ref="AE131:AE194" si="17">T131/SUM(M131:T131)</f>
        <v>8.4745762711864403E-2</v>
      </c>
      <c r="AF131">
        <v>0</v>
      </c>
      <c r="AG131">
        <v>0</v>
      </c>
    </row>
    <row r="132" spans="1:33">
      <c r="A132">
        <v>44139</v>
      </c>
      <c r="B132" t="s">
        <v>140</v>
      </c>
      <c r="C132" s="29">
        <v>2014</v>
      </c>
      <c r="D132" s="50">
        <v>68</v>
      </c>
      <c r="E132" s="50">
        <v>26</v>
      </c>
      <c r="F132" s="50">
        <v>19</v>
      </c>
      <c r="G132" s="50">
        <v>23</v>
      </c>
      <c r="H132" s="50">
        <v>30</v>
      </c>
      <c r="I132" s="50">
        <v>25</v>
      </c>
      <c r="J132" s="97">
        <v>0.16200000000000001</v>
      </c>
      <c r="K132" s="97">
        <v>0.23499999999999999</v>
      </c>
      <c r="L132" s="97">
        <v>0.72099999999999997</v>
      </c>
      <c r="M132" s="50">
        <v>10</v>
      </c>
      <c r="N132" s="50">
        <v>44</v>
      </c>
      <c r="O132" s="50">
        <v>50</v>
      </c>
      <c r="P132" s="50">
        <v>49</v>
      </c>
      <c r="Q132" s="50">
        <v>40</v>
      </c>
      <c r="R132" s="50">
        <v>10</v>
      </c>
      <c r="S132" s="50">
        <v>6</v>
      </c>
      <c r="T132" s="50">
        <v>15</v>
      </c>
      <c r="U132" s="89">
        <f t="shared" si="12"/>
        <v>4.4642857142857144E-2</v>
      </c>
      <c r="V132" s="89">
        <f t="shared" si="13"/>
        <v>0.19642857142857142</v>
      </c>
      <c r="W132" s="89">
        <f t="shared" si="14"/>
        <v>0.22321428571428573</v>
      </c>
      <c r="X132" s="89">
        <f t="shared" si="15"/>
        <v>0.21875</v>
      </c>
      <c r="Y132" s="89">
        <f t="shared" si="16"/>
        <v>0.25</v>
      </c>
      <c r="Z132" s="50">
        <v>41</v>
      </c>
      <c r="AA132" s="50" t="s">
        <v>275</v>
      </c>
      <c r="AB132" s="50" t="s">
        <v>275</v>
      </c>
      <c r="AC132">
        <v>22</v>
      </c>
      <c r="AD132">
        <v>0</v>
      </c>
      <c r="AE132" s="89">
        <f t="shared" si="17"/>
        <v>6.6964285714285712E-2</v>
      </c>
      <c r="AF132">
        <v>0</v>
      </c>
      <c r="AG132">
        <v>0</v>
      </c>
    </row>
    <row r="133" spans="1:33">
      <c r="A133">
        <v>44140</v>
      </c>
      <c r="B133" t="s">
        <v>224</v>
      </c>
      <c r="C133" s="29">
        <v>2014</v>
      </c>
      <c r="D133" s="50">
        <v>58</v>
      </c>
      <c r="E133" s="50">
        <v>23</v>
      </c>
      <c r="F133" s="50">
        <v>15</v>
      </c>
      <c r="G133" s="50">
        <v>20</v>
      </c>
      <c r="H133" s="50">
        <v>29</v>
      </c>
      <c r="I133" s="50">
        <v>26</v>
      </c>
      <c r="J133" s="97">
        <v>0.10300000000000001</v>
      </c>
      <c r="K133" s="97">
        <v>0.17199999999999999</v>
      </c>
      <c r="L133" s="97">
        <v>0.77599999999999991</v>
      </c>
      <c r="M133" s="50">
        <v>6</v>
      </c>
      <c r="N133" s="50">
        <v>26</v>
      </c>
      <c r="O133" s="50">
        <v>58</v>
      </c>
      <c r="P133" s="50">
        <v>52</v>
      </c>
      <c r="Q133" s="50">
        <v>29</v>
      </c>
      <c r="R133" s="50">
        <v>19</v>
      </c>
      <c r="S133" s="50">
        <v>11</v>
      </c>
      <c r="T133" s="50">
        <v>22</v>
      </c>
      <c r="U133" s="89">
        <f t="shared" si="12"/>
        <v>2.6905829596412557E-2</v>
      </c>
      <c r="V133" s="89">
        <f t="shared" si="13"/>
        <v>0.11659192825112108</v>
      </c>
      <c r="W133" s="89">
        <f t="shared" si="14"/>
        <v>0.26008968609865468</v>
      </c>
      <c r="X133" s="89">
        <f t="shared" si="15"/>
        <v>0.23318385650224216</v>
      </c>
      <c r="Y133" s="89">
        <f t="shared" si="16"/>
        <v>0.26457399103139012</v>
      </c>
      <c r="Z133" s="50">
        <v>37</v>
      </c>
      <c r="AA133" s="50" t="s">
        <v>275</v>
      </c>
      <c r="AB133" s="50" t="s">
        <v>275</v>
      </c>
      <c r="AC133">
        <v>25</v>
      </c>
      <c r="AD133">
        <v>0</v>
      </c>
      <c r="AE133" s="89">
        <f t="shared" si="17"/>
        <v>9.8654708520179366E-2</v>
      </c>
      <c r="AF133">
        <v>0</v>
      </c>
      <c r="AG133">
        <v>0</v>
      </c>
    </row>
    <row r="134" spans="1:33">
      <c r="A134">
        <v>44141</v>
      </c>
      <c r="B134" t="s">
        <v>225</v>
      </c>
      <c r="C134" s="29">
        <v>2014</v>
      </c>
      <c r="D134" s="50">
        <v>60</v>
      </c>
      <c r="E134" s="50">
        <v>21</v>
      </c>
      <c r="F134" s="50">
        <v>16</v>
      </c>
      <c r="G134" s="50">
        <v>23</v>
      </c>
      <c r="H134" s="50">
        <v>27</v>
      </c>
      <c r="I134" s="50">
        <v>21</v>
      </c>
      <c r="J134" s="97">
        <v>0.2</v>
      </c>
      <c r="K134" s="97">
        <v>0.23300000000000001</v>
      </c>
      <c r="L134" s="97">
        <v>0.7</v>
      </c>
      <c r="M134" s="50">
        <v>6</v>
      </c>
      <c r="N134" s="50">
        <v>30</v>
      </c>
      <c r="O134" s="50">
        <v>51</v>
      </c>
      <c r="P134" s="50">
        <v>54</v>
      </c>
      <c r="Q134" s="50">
        <v>20</v>
      </c>
      <c r="R134" s="50">
        <v>9</v>
      </c>
      <c r="S134" s="50">
        <v>3</v>
      </c>
      <c r="T134" s="50">
        <v>19</v>
      </c>
      <c r="U134" s="89">
        <f t="shared" si="12"/>
        <v>3.125E-2</v>
      </c>
      <c r="V134" s="89">
        <f t="shared" si="13"/>
        <v>0.15625</v>
      </c>
      <c r="W134" s="89">
        <f t="shared" si="14"/>
        <v>0.265625</v>
      </c>
      <c r="X134" s="89">
        <f t="shared" si="15"/>
        <v>0.28125</v>
      </c>
      <c r="Y134" s="89">
        <f t="shared" si="16"/>
        <v>0.16666666666666666</v>
      </c>
      <c r="Z134" s="50">
        <v>32</v>
      </c>
      <c r="AA134" s="50" t="s">
        <v>275</v>
      </c>
      <c r="AB134" s="50" t="s">
        <v>275</v>
      </c>
      <c r="AC134">
        <v>26</v>
      </c>
      <c r="AD134">
        <v>0</v>
      </c>
      <c r="AE134" s="89">
        <f t="shared" si="17"/>
        <v>9.8958333333333329E-2</v>
      </c>
      <c r="AF134">
        <v>0</v>
      </c>
      <c r="AG134">
        <v>0</v>
      </c>
    </row>
    <row r="135" spans="1:33">
      <c r="A135">
        <v>44142</v>
      </c>
      <c r="B135" t="s">
        <v>226</v>
      </c>
      <c r="C135" s="29">
        <v>2014</v>
      </c>
      <c r="D135" s="50">
        <v>83</v>
      </c>
      <c r="E135" s="50">
        <v>24</v>
      </c>
      <c r="F135" s="50">
        <v>26</v>
      </c>
      <c r="G135" s="50">
        <v>33</v>
      </c>
      <c r="H135" s="50">
        <v>30</v>
      </c>
      <c r="I135" s="50">
        <v>23</v>
      </c>
      <c r="J135" s="97">
        <v>3.6000000000000004E-2</v>
      </c>
      <c r="K135" s="97">
        <v>0.253</v>
      </c>
      <c r="L135" s="97">
        <v>0.86699999999999999</v>
      </c>
      <c r="M135" s="50">
        <v>7</v>
      </c>
      <c r="N135" s="50">
        <v>39</v>
      </c>
      <c r="O135" s="50">
        <v>71</v>
      </c>
      <c r="P135" s="50">
        <v>69</v>
      </c>
      <c r="Q135" s="50">
        <v>48</v>
      </c>
      <c r="R135" s="50">
        <v>17</v>
      </c>
      <c r="S135" s="50">
        <v>7</v>
      </c>
      <c r="T135" s="50">
        <v>24</v>
      </c>
      <c r="U135" s="89">
        <f t="shared" si="12"/>
        <v>2.4822695035460994E-2</v>
      </c>
      <c r="V135" s="89">
        <f t="shared" si="13"/>
        <v>0.13829787234042554</v>
      </c>
      <c r="W135" s="89">
        <f t="shared" si="14"/>
        <v>0.25177304964539005</v>
      </c>
      <c r="X135" s="89">
        <f t="shared" si="15"/>
        <v>0.24468085106382978</v>
      </c>
      <c r="Y135" s="89">
        <f t="shared" si="16"/>
        <v>0.25531914893617019</v>
      </c>
      <c r="Z135" s="50">
        <v>58</v>
      </c>
      <c r="AA135" s="50" t="s">
        <v>275</v>
      </c>
      <c r="AB135" s="50" t="s">
        <v>275</v>
      </c>
      <c r="AC135">
        <v>34</v>
      </c>
      <c r="AD135">
        <v>0</v>
      </c>
      <c r="AE135" s="89">
        <f t="shared" si="17"/>
        <v>8.5106382978723402E-2</v>
      </c>
      <c r="AF135">
        <v>0</v>
      </c>
      <c r="AG135">
        <v>0</v>
      </c>
    </row>
    <row r="136" spans="1:33">
      <c r="A136">
        <v>44143</v>
      </c>
      <c r="B136" t="s">
        <v>141</v>
      </c>
      <c r="C136" s="29">
        <v>2014</v>
      </c>
      <c r="D136" s="50">
        <v>1453</v>
      </c>
      <c r="E136" s="50">
        <v>485</v>
      </c>
      <c r="F136" s="50">
        <v>465</v>
      </c>
      <c r="G136" s="50">
        <v>503</v>
      </c>
      <c r="H136" s="50">
        <v>407</v>
      </c>
      <c r="I136" s="50">
        <v>466</v>
      </c>
      <c r="J136" s="97">
        <v>8.5999999999999993E-2</v>
      </c>
      <c r="K136" s="97">
        <v>0.13300000000000001</v>
      </c>
      <c r="L136" s="97">
        <v>0.69299999999999995</v>
      </c>
      <c r="M136" s="50">
        <v>1239</v>
      </c>
      <c r="N136" s="50">
        <v>2586</v>
      </c>
      <c r="O136" s="50">
        <v>1349</v>
      </c>
      <c r="P136" s="50">
        <v>752</v>
      </c>
      <c r="Q136" s="50">
        <v>511</v>
      </c>
      <c r="R136" s="50">
        <v>287</v>
      </c>
      <c r="S136" s="50">
        <v>224</v>
      </c>
      <c r="T136" s="50">
        <v>714</v>
      </c>
      <c r="U136" s="89">
        <f t="shared" si="12"/>
        <v>0.16170712607674237</v>
      </c>
      <c r="V136" s="89">
        <f t="shared" si="13"/>
        <v>0.33750978856695379</v>
      </c>
      <c r="W136" s="89">
        <f t="shared" si="14"/>
        <v>0.17606369094231272</v>
      </c>
      <c r="X136" s="89">
        <f t="shared" si="15"/>
        <v>9.8146697990080925E-2</v>
      </c>
      <c r="Y136" s="89">
        <f t="shared" si="16"/>
        <v>0.13338553902375358</v>
      </c>
      <c r="Z136" s="50">
        <v>591</v>
      </c>
      <c r="AA136" s="50">
        <v>25</v>
      </c>
      <c r="AB136" s="50">
        <v>27</v>
      </c>
      <c r="AC136">
        <v>385</v>
      </c>
      <c r="AD136">
        <v>190</v>
      </c>
      <c r="AE136" s="89">
        <f t="shared" si="17"/>
        <v>9.3187157400156623E-2</v>
      </c>
      <c r="AF136">
        <v>2</v>
      </c>
      <c r="AG136">
        <v>10</v>
      </c>
    </row>
    <row r="137" spans="1:33">
      <c r="A137">
        <v>44144</v>
      </c>
      <c r="B137" t="s">
        <v>55</v>
      </c>
      <c r="C137" s="29">
        <v>2014</v>
      </c>
      <c r="D137" s="50">
        <v>69</v>
      </c>
      <c r="E137" s="50">
        <v>14</v>
      </c>
      <c r="F137" s="50">
        <v>26</v>
      </c>
      <c r="G137" s="50">
        <v>29</v>
      </c>
      <c r="H137" s="50">
        <v>33</v>
      </c>
      <c r="I137" s="50">
        <v>29</v>
      </c>
      <c r="J137" s="97">
        <v>0.11599999999999999</v>
      </c>
      <c r="K137" s="97">
        <v>0.14499999999999999</v>
      </c>
      <c r="L137" s="97">
        <v>0.72499999999999998</v>
      </c>
      <c r="M137" s="50">
        <v>23</v>
      </c>
      <c r="N137" s="50">
        <v>129</v>
      </c>
      <c r="O137" s="50">
        <v>80</v>
      </c>
      <c r="P137" s="50">
        <v>59</v>
      </c>
      <c r="Q137" s="50">
        <v>37</v>
      </c>
      <c r="R137" s="50">
        <v>7</v>
      </c>
      <c r="S137" s="50">
        <v>3</v>
      </c>
      <c r="T137" s="50">
        <v>31</v>
      </c>
      <c r="U137" s="89">
        <f t="shared" si="12"/>
        <v>6.2330623306233061E-2</v>
      </c>
      <c r="V137" s="89">
        <f t="shared" si="13"/>
        <v>0.34959349593495936</v>
      </c>
      <c r="W137" s="89">
        <f t="shared" si="14"/>
        <v>0.21680216802168023</v>
      </c>
      <c r="X137" s="89">
        <f t="shared" si="15"/>
        <v>0.15989159891598917</v>
      </c>
      <c r="Y137" s="89">
        <f t="shared" si="16"/>
        <v>0.12737127371273713</v>
      </c>
      <c r="Z137" s="50">
        <v>54</v>
      </c>
      <c r="AA137" s="50" t="s">
        <v>275</v>
      </c>
      <c r="AB137" s="50" t="s">
        <v>275</v>
      </c>
      <c r="AC137">
        <v>30</v>
      </c>
      <c r="AD137">
        <v>26</v>
      </c>
      <c r="AE137" s="89">
        <f t="shared" si="17"/>
        <v>8.4010840108401083E-2</v>
      </c>
      <c r="AF137">
        <v>0</v>
      </c>
      <c r="AG137">
        <v>2</v>
      </c>
    </row>
    <row r="138" spans="1:33">
      <c r="A138">
        <v>44145</v>
      </c>
      <c r="B138" t="s">
        <v>142</v>
      </c>
      <c r="C138" s="29">
        <v>2014</v>
      </c>
      <c r="D138" s="50">
        <v>127</v>
      </c>
      <c r="E138" s="50">
        <v>29</v>
      </c>
      <c r="F138" s="50">
        <v>42</v>
      </c>
      <c r="G138" s="50">
        <v>56</v>
      </c>
      <c r="H138" s="50">
        <v>38</v>
      </c>
      <c r="I138" s="50">
        <v>49</v>
      </c>
      <c r="J138" s="97">
        <v>0.11</v>
      </c>
      <c r="K138" s="97">
        <v>0.17300000000000001</v>
      </c>
      <c r="L138" s="97">
        <v>0.81900000000000006</v>
      </c>
      <c r="M138" s="50">
        <v>19</v>
      </c>
      <c r="N138" s="50">
        <v>81</v>
      </c>
      <c r="O138" s="50">
        <v>85</v>
      </c>
      <c r="P138" s="50">
        <v>99</v>
      </c>
      <c r="Q138" s="50">
        <v>71</v>
      </c>
      <c r="R138" s="50">
        <v>32</v>
      </c>
      <c r="S138" s="50">
        <v>14</v>
      </c>
      <c r="T138" s="50">
        <v>51</v>
      </c>
      <c r="U138" s="89">
        <f t="shared" si="12"/>
        <v>4.2035398230088498E-2</v>
      </c>
      <c r="V138" s="89">
        <f t="shared" si="13"/>
        <v>0.17920353982300885</v>
      </c>
      <c r="W138" s="89">
        <f t="shared" si="14"/>
        <v>0.18805309734513273</v>
      </c>
      <c r="X138" s="89">
        <f t="shared" si="15"/>
        <v>0.21902654867256638</v>
      </c>
      <c r="Y138" s="89">
        <f t="shared" si="16"/>
        <v>0.25884955752212391</v>
      </c>
      <c r="Z138" s="50">
        <v>94</v>
      </c>
      <c r="AA138" s="50" t="s">
        <v>275</v>
      </c>
      <c r="AB138" s="50" t="s">
        <v>275</v>
      </c>
      <c r="AC138">
        <v>49</v>
      </c>
      <c r="AD138">
        <v>0</v>
      </c>
      <c r="AE138" s="89">
        <f t="shared" si="17"/>
        <v>0.11283185840707964</v>
      </c>
      <c r="AF138">
        <v>1</v>
      </c>
      <c r="AG138">
        <v>0</v>
      </c>
    </row>
    <row r="139" spans="1:33">
      <c r="A139">
        <v>44146</v>
      </c>
      <c r="B139" t="s">
        <v>56</v>
      </c>
      <c r="C139" s="29">
        <v>2014</v>
      </c>
      <c r="D139" s="50">
        <v>68</v>
      </c>
      <c r="E139" s="50">
        <v>20</v>
      </c>
      <c r="F139" s="50">
        <v>29</v>
      </c>
      <c r="G139" s="50">
        <v>19</v>
      </c>
      <c r="H139" s="50">
        <v>27</v>
      </c>
      <c r="I139" s="50">
        <v>11</v>
      </c>
      <c r="J139" s="97">
        <v>8.8000000000000009E-2</v>
      </c>
      <c r="K139" s="97">
        <v>0.13200000000000001</v>
      </c>
      <c r="L139" s="97">
        <v>0.72099999999999997</v>
      </c>
      <c r="M139" s="50">
        <v>34</v>
      </c>
      <c r="N139" s="50">
        <v>102</v>
      </c>
      <c r="O139" s="50">
        <v>62</v>
      </c>
      <c r="P139" s="50">
        <v>66</v>
      </c>
      <c r="Q139" s="50">
        <v>33</v>
      </c>
      <c r="R139" s="50">
        <v>2</v>
      </c>
      <c r="S139" s="50">
        <v>3</v>
      </c>
      <c r="T139" s="50">
        <v>20</v>
      </c>
      <c r="U139" s="89">
        <f t="shared" si="12"/>
        <v>0.10559006211180125</v>
      </c>
      <c r="V139" s="89">
        <f t="shared" si="13"/>
        <v>0.31677018633540371</v>
      </c>
      <c r="W139" s="89">
        <f t="shared" si="14"/>
        <v>0.19254658385093168</v>
      </c>
      <c r="X139" s="89">
        <f t="shared" si="15"/>
        <v>0.20496894409937888</v>
      </c>
      <c r="Y139" s="89">
        <f t="shared" si="16"/>
        <v>0.11801242236024845</v>
      </c>
      <c r="Z139" s="50">
        <v>39</v>
      </c>
      <c r="AA139" s="50" t="s">
        <v>275</v>
      </c>
      <c r="AB139" s="50" t="s">
        <v>275</v>
      </c>
      <c r="AC139">
        <v>21</v>
      </c>
      <c r="AD139">
        <v>0</v>
      </c>
      <c r="AE139" s="89">
        <f t="shared" si="17"/>
        <v>6.2111801242236024E-2</v>
      </c>
      <c r="AF139">
        <v>0</v>
      </c>
      <c r="AG139">
        <v>0</v>
      </c>
    </row>
    <row r="140" spans="1:33">
      <c r="A140">
        <v>44148</v>
      </c>
      <c r="B140" t="s">
        <v>57</v>
      </c>
      <c r="C140" s="29">
        <v>2014</v>
      </c>
      <c r="D140" s="50">
        <v>23</v>
      </c>
      <c r="E140" s="50">
        <v>9</v>
      </c>
      <c r="F140" s="50">
        <v>8</v>
      </c>
      <c r="G140" s="50">
        <v>6</v>
      </c>
      <c r="H140" s="50">
        <v>15</v>
      </c>
      <c r="I140" s="50">
        <v>13</v>
      </c>
      <c r="J140" s="97">
        <v>8.6999999999999994E-2</v>
      </c>
      <c r="K140" s="97">
        <v>0.217</v>
      </c>
      <c r="L140" s="97">
        <v>0.7390000000000001</v>
      </c>
      <c r="M140" s="50">
        <v>10</v>
      </c>
      <c r="N140" s="50">
        <v>38</v>
      </c>
      <c r="O140" s="50">
        <v>24</v>
      </c>
      <c r="P140" s="50">
        <v>32</v>
      </c>
      <c r="Q140" s="50">
        <v>7</v>
      </c>
      <c r="R140" s="50">
        <v>1</v>
      </c>
      <c r="S140" s="50">
        <v>1</v>
      </c>
      <c r="T140" s="50">
        <v>5</v>
      </c>
      <c r="U140" s="89">
        <f t="shared" si="12"/>
        <v>8.4745762711864403E-2</v>
      </c>
      <c r="V140" s="89">
        <f t="shared" si="13"/>
        <v>0.32203389830508472</v>
      </c>
      <c r="W140" s="89">
        <f t="shared" si="14"/>
        <v>0.20338983050847459</v>
      </c>
      <c r="X140" s="89">
        <f t="shared" si="15"/>
        <v>0.2711864406779661</v>
      </c>
      <c r="Y140" s="89">
        <f t="shared" si="16"/>
        <v>7.6271186440677971E-2</v>
      </c>
      <c r="Z140" s="50">
        <v>12</v>
      </c>
      <c r="AA140" s="50" t="s">
        <v>275</v>
      </c>
      <c r="AB140" s="50" t="s">
        <v>275</v>
      </c>
      <c r="AC140">
        <v>6</v>
      </c>
      <c r="AD140">
        <v>0</v>
      </c>
      <c r="AE140" s="89">
        <f t="shared" si="17"/>
        <v>4.2372881355932202E-2</v>
      </c>
      <c r="AF140">
        <v>0</v>
      </c>
      <c r="AG140">
        <v>0</v>
      </c>
    </row>
    <row r="141" spans="1:33">
      <c r="A141">
        <v>44149</v>
      </c>
      <c r="B141" t="s">
        <v>227</v>
      </c>
      <c r="C141" s="29">
        <v>2014</v>
      </c>
      <c r="D141" s="50">
        <v>167</v>
      </c>
      <c r="E141" s="50">
        <v>45</v>
      </c>
      <c r="F141" s="50">
        <v>56</v>
      </c>
      <c r="G141" s="50">
        <v>66</v>
      </c>
      <c r="H141" s="50">
        <v>65</v>
      </c>
      <c r="I141" s="50">
        <v>55</v>
      </c>
      <c r="J141" s="97">
        <v>0.126</v>
      </c>
      <c r="K141" s="97">
        <v>0.19800000000000001</v>
      </c>
      <c r="L141" s="97">
        <v>0.77800000000000002</v>
      </c>
      <c r="M141" s="50">
        <v>36</v>
      </c>
      <c r="N141" s="50">
        <v>102</v>
      </c>
      <c r="O141" s="50">
        <v>124</v>
      </c>
      <c r="P141" s="50">
        <v>154</v>
      </c>
      <c r="Q141" s="50">
        <v>85</v>
      </c>
      <c r="R141" s="50">
        <v>29</v>
      </c>
      <c r="S141" s="50">
        <v>9</v>
      </c>
      <c r="T141" s="50">
        <v>46</v>
      </c>
      <c r="U141" s="89">
        <f t="shared" si="12"/>
        <v>6.1538461538461542E-2</v>
      </c>
      <c r="V141" s="89">
        <f t="shared" si="13"/>
        <v>0.17435897435897435</v>
      </c>
      <c r="W141" s="89">
        <f t="shared" si="14"/>
        <v>0.21196581196581196</v>
      </c>
      <c r="X141" s="89">
        <f t="shared" si="15"/>
        <v>0.26324786324786326</v>
      </c>
      <c r="Y141" s="89">
        <f t="shared" si="16"/>
        <v>0.21025641025641026</v>
      </c>
      <c r="Z141" s="50">
        <v>102</v>
      </c>
      <c r="AA141" s="50" t="s">
        <v>275</v>
      </c>
      <c r="AB141" s="50" t="s">
        <v>275</v>
      </c>
      <c r="AC141">
        <v>68</v>
      </c>
      <c r="AD141">
        <v>15</v>
      </c>
      <c r="AE141" s="89">
        <f t="shared" si="17"/>
        <v>7.8632478632478631E-2</v>
      </c>
      <c r="AF141">
        <v>0</v>
      </c>
      <c r="AG141">
        <v>1</v>
      </c>
    </row>
    <row r="142" spans="1:33">
      <c r="A142">
        <v>44150</v>
      </c>
      <c r="B142" t="s">
        <v>143</v>
      </c>
      <c r="C142" s="29">
        <v>2014</v>
      </c>
      <c r="D142" s="50">
        <v>180</v>
      </c>
      <c r="E142" s="50">
        <v>62</v>
      </c>
      <c r="F142" s="50">
        <v>54</v>
      </c>
      <c r="G142" s="50">
        <v>64</v>
      </c>
      <c r="H142" s="50">
        <v>43</v>
      </c>
      <c r="I142" s="50">
        <v>51</v>
      </c>
      <c r="J142" s="97">
        <v>0.122</v>
      </c>
      <c r="K142" s="97">
        <v>0.18899999999999997</v>
      </c>
      <c r="L142" s="97">
        <v>0.8</v>
      </c>
      <c r="M142" s="50">
        <v>32</v>
      </c>
      <c r="N142" s="50">
        <v>76</v>
      </c>
      <c r="O142" s="50">
        <v>106</v>
      </c>
      <c r="P142" s="50">
        <v>96</v>
      </c>
      <c r="Q142" s="50">
        <v>92</v>
      </c>
      <c r="R142" s="50">
        <v>44</v>
      </c>
      <c r="S142" s="50">
        <v>29</v>
      </c>
      <c r="T142" s="50">
        <v>74</v>
      </c>
      <c r="U142" s="89">
        <f t="shared" si="12"/>
        <v>5.8287795992714025E-2</v>
      </c>
      <c r="V142" s="89">
        <f t="shared" si="13"/>
        <v>0.13843351548269581</v>
      </c>
      <c r="W142" s="89">
        <f t="shared" si="14"/>
        <v>0.19307832422586521</v>
      </c>
      <c r="X142" s="89">
        <f t="shared" si="15"/>
        <v>0.17486338797814208</v>
      </c>
      <c r="Y142" s="89">
        <f t="shared" si="16"/>
        <v>0.30054644808743169</v>
      </c>
      <c r="Z142" s="50">
        <v>91</v>
      </c>
      <c r="AA142" s="50" t="s">
        <v>275</v>
      </c>
      <c r="AB142" s="50" t="s">
        <v>275</v>
      </c>
      <c r="AC142">
        <v>49</v>
      </c>
      <c r="AD142">
        <v>20</v>
      </c>
      <c r="AE142" s="89">
        <f t="shared" si="17"/>
        <v>0.13479052823315119</v>
      </c>
      <c r="AF142">
        <v>0</v>
      </c>
      <c r="AG142">
        <v>1</v>
      </c>
    </row>
    <row r="143" spans="1:33">
      <c r="A143">
        <v>44151</v>
      </c>
      <c r="B143" t="s">
        <v>228</v>
      </c>
      <c r="C143" s="29">
        <v>2014</v>
      </c>
      <c r="D143" s="50">
        <v>220</v>
      </c>
      <c r="E143" s="50">
        <v>61</v>
      </c>
      <c r="F143" s="50">
        <v>71</v>
      </c>
      <c r="G143" s="50">
        <v>88</v>
      </c>
      <c r="H143" s="50">
        <v>70</v>
      </c>
      <c r="I143" s="50">
        <v>83</v>
      </c>
      <c r="J143" s="97">
        <v>0.1</v>
      </c>
      <c r="K143" s="97">
        <v>0.20499999999999999</v>
      </c>
      <c r="L143" s="97">
        <v>0.81799999999999995</v>
      </c>
      <c r="M143" s="50">
        <v>47</v>
      </c>
      <c r="N143" s="50">
        <v>116</v>
      </c>
      <c r="O143" s="50">
        <v>143</v>
      </c>
      <c r="P143" s="50">
        <v>167</v>
      </c>
      <c r="Q143" s="50">
        <v>125</v>
      </c>
      <c r="R143" s="50">
        <v>49</v>
      </c>
      <c r="S143" s="50">
        <v>39</v>
      </c>
      <c r="T143" s="50">
        <v>195</v>
      </c>
      <c r="U143" s="89">
        <f t="shared" si="12"/>
        <v>5.3348467650397274E-2</v>
      </c>
      <c r="V143" s="89">
        <f t="shared" si="13"/>
        <v>0.13166855845629966</v>
      </c>
      <c r="W143" s="89">
        <f t="shared" si="14"/>
        <v>0.1623155505107832</v>
      </c>
      <c r="X143" s="89">
        <f t="shared" si="15"/>
        <v>0.18955732122587968</v>
      </c>
      <c r="Y143" s="89">
        <f t="shared" si="16"/>
        <v>0.24177071509648126</v>
      </c>
      <c r="Z143" s="50">
        <v>132</v>
      </c>
      <c r="AA143" s="50" t="s">
        <v>275</v>
      </c>
      <c r="AB143" s="50" t="s">
        <v>275</v>
      </c>
      <c r="AC143">
        <v>72</v>
      </c>
      <c r="AD143">
        <v>15</v>
      </c>
      <c r="AE143" s="89">
        <f t="shared" si="17"/>
        <v>0.2213393870601589</v>
      </c>
      <c r="AF143">
        <v>0</v>
      </c>
      <c r="AG143">
        <v>1</v>
      </c>
    </row>
    <row r="144" spans="1:33">
      <c r="A144">
        <v>44152</v>
      </c>
      <c r="B144" t="s">
        <v>60</v>
      </c>
      <c r="C144" s="29">
        <v>2014</v>
      </c>
      <c r="D144" s="50">
        <v>139</v>
      </c>
      <c r="E144" s="50">
        <v>37</v>
      </c>
      <c r="F144" s="50">
        <v>57</v>
      </c>
      <c r="G144" s="50">
        <v>45</v>
      </c>
      <c r="H144" s="50">
        <v>54</v>
      </c>
      <c r="I144" s="50">
        <v>51</v>
      </c>
      <c r="J144" s="97">
        <v>0.129</v>
      </c>
      <c r="K144" s="97">
        <v>0.158</v>
      </c>
      <c r="L144" s="97">
        <v>0.78400000000000003</v>
      </c>
      <c r="M144" s="50">
        <v>20</v>
      </c>
      <c r="N144" s="50">
        <v>57</v>
      </c>
      <c r="O144" s="50">
        <v>103</v>
      </c>
      <c r="P144" s="50">
        <v>107</v>
      </c>
      <c r="Q144" s="50">
        <v>63</v>
      </c>
      <c r="R144" s="50">
        <v>32</v>
      </c>
      <c r="S144" s="50">
        <v>12</v>
      </c>
      <c r="T144" s="50">
        <v>40</v>
      </c>
      <c r="U144" s="89">
        <f t="shared" si="12"/>
        <v>4.6082949308755762E-2</v>
      </c>
      <c r="V144" s="89">
        <f t="shared" si="13"/>
        <v>0.1313364055299539</v>
      </c>
      <c r="W144" s="89">
        <f t="shared" si="14"/>
        <v>0.23732718894009217</v>
      </c>
      <c r="X144" s="89">
        <f t="shared" si="15"/>
        <v>0.24654377880184331</v>
      </c>
      <c r="Y144" s="89">
        <f t="shared" si="16"/>
        <v>0.24654377880184331</v>
      </c>
      <c r="Z144" s="50">
        <v>91</v>
      </c>
      <c r="AA144" s="50" t="s">
        <v>275</v>
      </c>
      <c r="AB144" s="50" t="s">
        <v>275</v>
      </c>
      <c r="AC144">
        <v>51</v>
      </c>
      <c r="AD144">
        <v>0</v>
      </c>
      <c r="AE144" s="89">
        <f t="shared" si="17"/>
        <v>9.2165898617511524E-2</v>
      </c>
      <c r="AF144">
        <v>1</v>
      </c>
      <c r="AG144">
        <v>0</v>
      </c>
    </row>
    <row r="145" spans="1:33">
      <c r="A145">
        <v>44153</v>
      </c>
      <c r="B145" t="s">
        <v>58</v>
      </c>
      <c r="C145" s="29">
        <v>2014</v>
      </c>
      <c r="D145" s="50">
        <v>70</v>
      </c>
      <c r="E145" s="50">
        <v>24</v>
      </c>
      <c r="F145" s="50">
        <v>29</v>
      </c>
      <c r="G145" s="50">
        <v>17</v>
      </c>
      <c r="H145" s="50">
        <v>21</v>
      </c>
      <c r="I145" s="50">
        <v>21</v>
      </c>
      <c r="J145" s="97">
        <v>0.114</v>
      </c>
      <c r="K145" s="97">
        <v>0.157</v>
      </c>
      <c r="L145" s="97">
        <v>0.71400000000000008</v>
      </c>
      <c r="M145" s="50">
        <v>23</v>
      </c>
      <c r="N145" s="50">
        <v>69</v>
      </c>
      <c r="O145" s="50">
        <v>70</v>
      </c>
      <c r="P145" s="50">
        <v>58</v>
      </c>
      <c r="Q145" s="50">
        <v>29</v>
      </c>
      <c r="R145" s="50">
        <v>5</v>
      </c>
      <c r="S145" s="50">
        <v>3</v>
      </c>
      <c r="T145" s="50">
        <v>16</v>
      </c>
      <c r="U145" s="89">
        <f t="shared" si="12"/>
        <v>8.4249084249084255E-2</v>
      </c>
      <c r="V145" s="89">
        <f t="shared" si="13"/>
        <v>0.25274725274725274</v>
      </c>
      <c r="W145" s="89">
        <f t="shared" si="14"/>
        <v>0.25641025641025639</v>
      </c>
      <c r="X145" s="89">
        <f t="shared" si="15"/>
        <v>0.21245421245421245</v>
      </c>
      <c r="Y145" s="89">
        <f t="shared" si="16"/>
        <v>0.13553113553113552</v>
      </c>
      <c r="Z145" s="50">
        <v>37</v>
      </c>
      <c r="AA145" s="50" t="s">
        <v>275</v>
      </c>
      <c r="AB145" s="50" t="s">
        <v>275</v>
      </c>
      <c r="AC145">
        <v>19</v>
      </c>
      <c r="AD145">
        <v>0</v>
      </c>
      <c r="AE145" s="89">
        <f t="shared" si="17"/>
        <v>5.8608058608058608E-2</v>
      </c>
      <c r="AF145">
        <v>0</v>
      </c>
      <c r="AG145">
        <v>0</v>
      </c>
    </row>
    <row r="146" spans="1:33">
      <c r="A146">
        <v>44154</v>
      </c>
      <c r="B146" t="s">
        <v>59</v>
      </c>
      <c r="C146" s="29">
        <v>2014</v>
      </c>
      <c r="D146" s="50">
        <v>317</v>
      </c>
      <c r="E146" s="50">
        <v>96</v>
      </c>
      <c r="F146" s="50">
        <v>120</v>
      </c>
      <c r="G146" s="50">
        <v>101</v>
      </c>
      <c r="H146" s="50">
        <v>93</v>
      </c>
      <c r="I146" s="50">
        <v>118</v>
      </c>
      <c r="J146" s="97">
        <v>0.13200000000000001</v>
      </c>
      <c r="K146" s="97">
        <v>0.14499999999999999</v>
      </c>
      <c r="L146" s="97">
        <v>0.74099999999999999</v>
      </c>
      <c r="M146" s="50">
        <v>316</v>
      </c>
      <c r="N146" s="50">
        <v>955</v>
      </c>
      <c r="O146" s="50">
        <v>358</v>
      </c>
      <c r="P146" s="50">
        <v>228</v>
      </c>
      <c r="Q146" s="50">
        <v>211</v>
      </c>
      <c r="R146" s="50">
        <v>80</v>
      </c>
      <c r="S146" s="50">
        <v>51</v>
      </c>
      <c r="T146" s="50">
        <v>226</v>
      </c>
      <c r="U146" s="89">
        <f t="shared" si="12"/>
        <v>0.13030927835051545</v>
      </c>
      <c r="V146" s="89">
        <f t="shared" si="13"/>
        <v>0.39381443298969071</v>
      </c>
      <c r="W146" s="89">
        <f t="shared" si="14"/>
        <v>0.14762886597938144</v>
      </c>
      <c r="X146" s="89">
        <f t="shared" si="15"/>
        <v>9.4020618556701033E-2</v>
      </c>
      <c r="Y146" s="89">
        <f t="shared" si="16"/>
        <v>0.14103092783505156</v>
      </c>
      <c r="Z146" s="50">
        <v>146</v>
      </c>
      <c r="AA146" s="50" t="s">
        <v>275</v>
      </c>
      <c r="AB146" s="50" t="s">
        <v>275</v>
      </c>
      <c r="AC146">
        <v>104</v>
      </c>
      <c r="AD146">
        <v>42</v>
      </c>
      <c r="AE146" s="89">
        <f t="shared" si="17"/>
        <v>9.3195876288659787E-2</v>
      </c>
      <c r="AF146">
        <v>0</v>
      </c>
      <c r="AG146">
        <v>1</v>
      </c>
    </row>
    <row r="147" spans="1:33">
      <c r="A147">
        <v>44155</v>
      </c>
      <c r="B147" t="s">
        <v>144</v>
      </c>
      <c r="C147" s="29">
        <v>2014</v>
      </c>
      <c r="D147" s="50">
        <v>150</v>
      </c>
      <c r="E147" s="50">
        <v>39</v>
      </c>
      <c r="F147" s="50">
        <v>54</v>
      </c>
      <c r="G147" s="50">
        <v>57</v>
      </c>
      <c r="H147" s="50">
        <v>46</v>
      </c>
      <c r="I147" s="50">
        <v>46</v>
      </c>
      <c r="J147" s="97">
        <v>0.16699999999999998</v>
      </c>
      <c r="K147" s="97">
        <v>0.20699999999999999</v>
      </c>
      <c r="L147" s="97">
        <v>0.72</v>
      </c>
      <c r="M147" s="50">
        <v>23</v>
      </c>
      <c r="N147" s="50">
        <v>67</v>
      </c>
      <c r="O147" s="50">
        <v>109</v>
      </c>
      <c r="P147" s="50">
        <v>120</v>
      </c>
      <c r="Q147" s="50">
        <v>88</v>
      </c>
      <c r="R147" s="50">
        <v>30</v>
      </c>
      <c r="S147" s="50">
        <v>15</v>
      </c>
      <c r="T147" s="50">
        <v>46</v>
      </c>
      <c r="U147" s="89">
        <f t="shared" si="12"/>
        <v>4.6184738955823292E-2</v>
      </c>
      <c r="V147" s="89">
        <f t="shared" si="13"/>
        <v>0.13453815261044177</v>
      </c>
      <c r="W147" s="89">
        <f t="shared" si="14"/>
        <v>0.21887550200803213</v>
      </c>
      <c r="X147" s="89">
        <f t="shared" si="15"/>
        <v>0.24096385542168675</v>
      </c>
      <c r="Y147" s="89">
        <f t="shared" si="16"/>
        <v>0.26706827309236947</v>
      </c>
      <c r="Z147" s="50">
        <v>86</v>
      </c>
      <c r="AA147" s="50" t="s">
        <v>275</v>
      </c>
      <c r="AB147" s="50" t="s">
        <v>275</v>
      </c>
      <c r="AC147">
        <v>56</v>
      </c>
      <c r="AD147">
        <v>12</v>
      </c>
      <c r="AE147" s="89">
        <f t="shared" si="17"/>
        <v>9.2369477911646583E-2</v>
      </c>
      <c r="AF147">
        <v>0</v>
      </c>
      <c r="AG147">
        <v>1</v>
      </c>
    </row>
    <row r="148" spans="1:33">
      <c r="A148">
        <v>44156</v>
      </c>
      <c r="B148" t="s">
        <v>229</v>
      </c>
      <c r="C148" s="29">
        <v>2014</v>
      </c>
      <c r="D148" s="50">
        <v>152</v>
      </c>
      <c r="E148" s="50">
        <v>54</v>
      </c>
      <c r="F148" s="50">
        <v>48</v>
      </c>
      <c r="G148" s="50">
        <v>50</v>
      </c>
      <c r="H148" s="50">
        <v>63</v>
      </c>
      <c r="I148" s="50">
        <v>49</v>
      </c>
      <c r="J148" s="97">
        <v>0.13800000000000001</v>
      </c>
      <c r="K148" s="97">
        <v>0.13800000000000001</v>
      </c>
      <c r="L148" s="97">
        <v>0.71099999999999997</v>
      </c>
      <c r="M148" s="50">
        <v>42</v>
      </c>
      <c r="N148" s="50">
        <v>128</v>
      </c>
      <c r="O148" s="50">
        <v>107</v>
      </c>
      <c r="P148" s="50">
        <v>105</v>
      </c>
      <c r="Q148" s="50">
        <v>70</v>
      </c>
      <c r="R148" s="50">
        <v>15</v>
      </c>
      <c r="S148" s="50">
        <v>9</v>
      </c>
      <c r="T148" s="50">
        <v>21</v>
      </c>
      <c r="U148" s="89">
        <f t="shared" si="12"/>
        <v>8.4507042253521125E-2</v>
      </c>
      <c r="V148" s="89">
        <f t="shared" si="13"/>
        <v>0.25754527162977869</v>
      </c>
      <c r="W148" s="89">
        <f t="shared" si="14"/>
        <v>0.2152917505030181</v>
      </c>
      <c r="X148" s="89">
        <f t="shared" si="15"/>
        <v>0.21126760563380281</v>
      </c>
      <c r="Y148" s="89">
        <f t="shared" si="16"/>
        <v>0.1891348088531187</v>
      </c>
      <c r="Z148" s="50">
        <v>81</v>
      </c>
      <c r="AA148" s="50" t="s">
        <v>275</v>
      </c>
      <c r="AB148" s="50">
        <v>5</v>
      </c>
      <c r="AC148">
        <v>46</v>
      </c>
      <c r="AD148">
        <v>0</v>
      </c>
      <c r="AE148" s="89">
        <f t="shared" si="17"/>
        <v>4.2253521126760563E-2</v>
      </c>
      <c r="AF148">
        <v>0</v>
      </c>
      <c r="AG148">
        <v>0</v>
      </c>
    </row>
    <row r="149" spans="1:33">
      <c r="A149">
        <v>44157</v>
      </c>
      <c r="B149" t="s">
        <v>230</v>
      </c>
      <c r="C149" s="29">
        <v>2014</v>
      </c>
      <c r="D149" s="50">
        <v>70</v>
      </c>
      <c r="E149" s="50">
        <v>23</v>
      </c>
      <c r="F149" s="50">
        <v>18</v>
      </c>
      <c r="G149" s="50">
        <v>29</v>
      </c>
      <c r="H149" s="50">
        <v>22</v>
      </c>
      <c r="I149" s="50">
        <v>34</v>
      </c>
      <c r="J149" s="97">
        <v>0.1</v>
      </c>
      <c r="K149" s="97">
        <v>0.114</v>
      </c>
      <c r="L149" s="97">
        <v>0.75700000000000001</v>
      </c>
      <c r="M149" s="50">
        <v>14</v>
      </c>
      <c r="N149" s="50">
        <v>67</v>
      </c>
      <c r="O149" s="50">
        <v>61</v>
      </c>
      <c r="P149" s="50">
        <v>56</v>
      </c>
      <c r="Q149" s="50">
        <v>30</v>
      </c>
      <c r="R149" s="50">
        <v>6</v>
      </c>
      <c r="S149" s="50">
        <v>4</v>
      </c>
      <c r="T149" s="50">
        <v>17</v>
      </c>
      <c r="U149" s="89">
        <f t="shared" si="12"/>
        <v>5.4901960784313725E-2</v>
      </c>
      <c r="V149" s="89">
        <f t="shared" si="13"/>
        <v>0.2627450980392157</v>
      </c>
      <c r="W149" s="89">
        <f t="shared" si="14"/>
        <v>0.23921568627450981</v>
      </c>
      <c r="X149" s="89">
        <f t="shared" si="15"/>
        <v>0.2196078431372549</v>
      </c>
      <c r="Y149" s="89">
        <f t="shared" si="16"/>
        <v>0.15686274509803921</v>
      </c>
      <c r="Z149" s="50">
        <v>41</v>
      </c>
      <c r="AA149" s="50" t="s">
        <v>275</v>
      </c>
      <c r="AB149" s="50" t="s">
        <v>275</v>
      </c>
      <c r="AC149">
        <v>31</v>
      </c>
      <c r="AD149">
        <v>0</v>
      </c>
      <c r="AE149" s="89">
        <f t="shared" si="17"/>
        <v>6.6666666666666666E-2</v>
      </c>
      <c r="AF149">
        <v>0</v>
      </c>
      <c r="AG149">
        <v>0</v>
      </c>
    </row>
    <row r="150" spans="1:33">
      <c r="A150">
        <v>44158</v>
      </c>
      <c r="B150" t="s">
        <v>231</v>
      </c>
      <c r="C150" s="29">
        <v>2014</v>
      </c>
      <c r="D150" s="50">
        <v>199</v>
      </c>
      <c r="E150" s="50">
        <v>51</v>
      </c>
      <c r="F150" s="50">
        <v>79</v>
      </c>
      <c r="G150" s="50">
        <v>69</v>
      </c>
      <c r="H150" s="50">
        <v>69</v>
      </c>
      <c r="I150" s="50">
        <v>85</v>
      </c>
      <c r="J150" s="97">
        <v>0.126</v>
      </c>
      <c r="K150" s="97">
        <v>0.20600000000000002</v>
      </c>
      <c r="L150" s="97">
        <v>0.74400000000000011</v>
      </c>
      <c r="M150" s="50">
        <v>50</v>
      </c>
      <c r="N150" s="50">
        <v>145</v>
      </c>
      <c r="O150" s="50">
        <v>166</v>
      </c>
      <c r="P150" s="50">
        <v>133</v>
      </c>
      <c r="Q150" s="50">
        <v>97</v>
      </c>
      <c r="R150" s="50">
        <v>64</v>
      </c>
      <c r="S150" s="50">
        <v>66</v>
      </c>
      <c r="T150" s="50">
        <v>180</v>
      </c>
      <c r="U150" s="89">
        <f t="shared" si="12"/>
        <v>5.549389567147614E-2</v>
      </c>
      <c r="V150" s="89">
        <f t="shared" si="13"/>
        <v>0.1609322974472808</v>
      </c>
      <c r="W150" s="89">
        <f t="shared" si="14"/>
        <v>0.18423973362930077</v>
      </c>
      <c r="X150" s="89">
        <f t="shared" si="15"/>
        <v>0.14761376248612654</v>
      </c>
      <c r="Y150" s="89">
        <f t="shared" si="16"/>
        <v>0.25194228634850169</v>
      </c>
      <c r="Z150" s="50">
        <v>106</v>
      </c>
      <c r="AA150" s="50" t="s">
        <v>275</v>
      </c>
      <c r="AB150" s="50" t="s">
        <v>275</v>
      </c>
      <c r="AC150">
        <v>68</v>
      </c>
      <c r="AD150">
        <v>48</v>
      </c>
      <c r="AE150" s="89">
        <f t="shared" si="17"/>
        <v>0.1997780244173141</v>
      </c>
      <c r="AF150">
        <v>0</v>
      </c>
      <c r="AG150">
        <v>2</v>
      </c>
    </row>
    <row r="151" spans="1:33">
      <c r="A151">
        <v>44159</v>
      </c>
      <c r="B151" t="s">
        <v>147</v>
      </c>
      <c r="C151" s="29">
        <v>2014</v>
      </c>
      <c r="D151" s="50">
        <v>41</v>
      </c>
      <c r="E151" s="50">
        <v>10</v>
      </c>
      <c r="F151" s="50">
        <v>18</v>
      </c>
      <c r="G151" s="50">
        <v>13</v>
      </c>
      <c r="H151" s="50">
        <v>14</v>
      </c>
      <c r="I151" s="50">
        <v>12</v>
      </c>
      <c r="J151" s="97">
        <v>0.14599999999999999</v>
      </c>
      <c r="K151" s="97">
        <v>0.14599999999999999</v>
      </c>
      <c r="L151" s="97">
        <v>0.75599999999999989</v>
      </c>
      <c r="M151" s="50">
        <v>5</v>
      </c>
      <c r="N151" s="50">
        <v>16</v>
      </c>
      <c r="O151" s="50">
        <v>18</v>
      </c>
      <c r="P151" s="50">
        <v>27</v>
      </c>
      <c r="Q151" s="50">
        <v>21</v>
      </c>
      <c r="R151" s="50">
        <v>18</v>
      </c>
      <c r="S151" s="50">
        <v>14</v>
      </c>
      <c r="T151" s="50">
        <v>36</v>
      </c>
      <c r="U151" s="89">
        <f t="shared" si="12"/>
        <v>3.2258064516129031E-2</v>
      </c>
      <c r="V151" s="89">
        <f t="shared" si="13"/>
        <v>0.1032258064516129</v>
      </c>
      <c r="W151" s="89">
        <f t="shared" si="14"/>
        <v>0.11612903225806452</v>
      </c>
      <c r="X151" s="89">
        <f t="shared" si="15"/>
        <v>0.17419354838709677</v>
      </c>
      <c r="Y151" s="89">
        <f t="shared" si="16"/>
        <v>0.34193548387096773</v>
      </c>
      <c r="Z151" s="50">
        <v>27</v>
      </c>
      <c r="AA151" s="50" t="s">
        <v>275</v>
      </c>
      <c r="AB151" s="50" t="s">
        <v>275</v>
      </c>
      <c r="AC151">
        <v>9</v>
      </c>
      <c r="AD151">
        <v>0</v>
      </c>
      <c r="AE151" s="89">
        <f t="shared" si="17"/>
        <v>0.23225806451612904</v>
      </c>
      <c r="AF151">
        <v>1</v>
      </c>
      <c r="AG151">
        <v>0</v>
      </c>
    </row>
    <row r="152" spans="1:33">
      <c r="A152">
        <v>44160</v>
      </c>
      <c r="B152" t="s">
        <v>232</v>
      </c>
      <c r="C152" s="29">
        <v>2014</v>
      </c>
      <c r="D152" s="50">
        <v>74</v>
      </c>
      <c r="E152" s="50">
        <v>23</v>
      </c>
      <c r="F152" s="50">
        <v>18</v>
      </c>
      <c r="G152" s="50">
        <v>33</v>
      </c>
      <c r="H152" s="50">
        <v>23</v>
      </c>
      <c r="I152" s="50">
        <v>32</v>
      </c>
      <c r="J152" s="97">
        <v>0.122</v>
      </c>
      <c r="K152" s="97">
        <v>0.25700000000000001</v>
      </c>
      <c r="L152" s="97">
        <v>0.79700000000000004</v>
      </c>
      <c r="M152" s="50">
        <v>21</v>
      </c>
      <c r="N152" s="50">
        <v>48</v>
      </c>
      <c r="O152" s="50">
        <v>68</v>
      </c>
      <c r="P152" s="50">
        <v>55</v>
      </c>
      <c r="Q152" s="50">
        <v>63</v>
      </c>
      <c r="R152" s="50">
        <v>19</v>
      </c>
      <c r="S152" s="50">
        <v>11</v>
      </c>
      <c r="T152" s="50">
        <v>51</v>
      </c>
      <c r="U152" s="89">
        <f t="shared" si="12"/>
        <v>6.25E-2</v>
      </c>
      <c r="V152" s="89">
        <f t="shared" si="13"/>
        <v>0.14285714285714285</v>
      </c>
      <c r="W152" s="89">
        <f t="shared" si="14"/>
        <v>0.20238095238095238</v>
      </c>
      <c r="X152" s="89">
        <f t="shared" si="15"/>
        <v>0.16369047619047619</v>
      </c>
      <c r="Y152" s="89">
        <f t="shared" si="16"/>
        <v>0.2767857142857143</v>
      </c>
      <c r="Z152" s="50">
        <v>43</v>
      </c>
      <c r="AA152" s="50" t="s">
        <v>275</v>
      </c>
      <c r="AB152" s="50" t="s">
        <v>275</v>
      </c>
      <c r="AC152">
        <v>48</v>
      </c>
      <c r="AD152">
        <v>0</v>
      </c>
      <c r="AE152" s="89">
        <f t="shared" si="17"/>
        <v>0.15178571428571427</v>
      </c>
      <c r="AF152">
        <v>1</v>
      </c>
      <c r="AG152">
        <v>0</v>
      </c>
    </row>
    <row r="153" spans="1:33">
      <c r="A153">
        <v>44161</v>
      </c>
      <c r="B153" t="s">
        <v>62</v>
      </c>
      <c r="C153" s="29">
        <v>2014</v>
      </c>
      <c r="D153" s="50">
        <v>142</v>
      </c>
      <c r="E153" s="50">
        <v>46</v>
      </c>
      <c r="F153" s="50">
        <v>50</v>
      </c>
      <c r="G153" s="50">
        <v>46</v>
      </c>
      <c r="H153" s="50">
        <v>47</v>
      </c>
      <c r="I153" s="50">
        <v>43</v>
      </c>
      <c r="J153" s="97">
        <v>0.183</v>
      </c>
      <c r="K153" s="97">
        <v>0.13400000000000001</v>
      </c>
      <c r="L153" s="97">
        <v>0.66900000000000004</v>
      </c>
      <c r="M153" s="50">
        <v>66</v>
      </c>
      <c r="N153" s="50">
        <v>227</v>
      </c>
      <c r="O153" s="50">
        <v>148</v>
      </c>
      <c r="P153" s="50">
        <v>96</v>
      </c>
      <c r="Q153" s="50">
        <v>58</v>
      </c>
      <c r="R153" s="50">
        <v>18</v>
      </c>
      <c r="S153" s="50">
        <v>3</v>
      </c>
      <c r="T153" s="50">
        <v>38</v>
      </c>
      <c r="U153" s="89">
        <f t="shared" si="12"/>
        <v>0.10091743119266056</v>
      </c>
      <c r="V153" s="89">
        <f t="shared" si="13"/>
        <v>0.3470948012232416</v>
      </c>
      <c r="W153" s="89">
        <f t="shared" si="14"/>
        <v>0.22629969418960244</v>
      </c>
      <c r="X153" s="89">
        <f t="shared" si="15"/>
        <v>0.14678899082568808</v>
      </c>
      <c r="Y153" s="89">
        <f t="shared" si="16"/>
        <v>0.12079510703363915</v>
      </c>
      <c r="Z153" s="50">
        <v>70</v>
      </c>
      <c r="AA153" s="50" t="s">
        <v>275</v>
      </c>
      <c r="AB153" s="50" t="s">
        <v>275</v>
      </c>
      <c r="AC153">
        <v>66</v>
      </c>
      <c r="AD153">
        <v>24</v>
      </c>
      <c r="AE153" s="89">
        <f t="shared" si="17"/>
        <v>5.8103975535168197E-2</v>
      </c>
      <c r="AF153">
        <v>0</v>
      </c>
      <c r="AG153">
        <v>1</v>
      </c>
    </row>
    <row r="154" spans="1:33">
      <c r="A154">
        <v>44162</v>
      </c>
      <c r="B154" t="s">
        <v>148</v>
      </c>
      <c r="C154" s="29">
        <v>2014</v>
      </c>
      <c r="D154" s="50">
        <v>1941</v>
      </c>
      <c r="E154" s="50">
        <v>639</v>
      </c>
      <c r="F154" s="50">
        <v>658</v>
      </c>
      <c r="G154" s="50">
        <v>644</v>
      </c>
      <c r="H154" s="50">
        <v>561</v>
      </c>
      <c r="I154" s="50">
        <v>563</v>
      </c>
      <c r="J154" s="97">
        <v>9.3000000000000013E-2</v>
      </c>
      <c r="K154" s="97">
        <v>9.3000000000000013E-2</v>
      </c>
      <c r="L154" s="97">
        <v>0.61499999999999999</v>
      </c>
      <c r="M154" s="50">
        <v>1420</v>
      </c>
      <c r="N154" s="50">
        <v>3258</v>
      </c>
      <c r="O154" s="50">
        <v>1588</v>
      </c>
      <c r="P154" s="50">
        <v>748</v>
      </c>
      <c r="Q154" s="50">
        <v>579</v>
      </c>
      <c r="R154" s="50">
        <v>345</v>
      </c>
      <c r="S154" s="50">
        <v>291</v>
      </c>
      <c r="T154" s="50">
        <v>507</v>
      </c>
      <c r="U154" s="89">
        <f t="shared" si="12"/>
        <v>0.16254578754578755</v>
      </c>
      <c r="V154" s="89">
        <f t="shared" si="13"/>
        <v>0.37293956043956045</v>
      </c>
      <c r="W154" s="89">
        <f t="shared" si="14"/>
        <v>0.18177655677655677</v>
      </c>
      <c r="X154" s="89">
        <f t="shared" si="15"/>
        <v>8.5622710622710624E-2</v>
      </c>
      <c r="Y154" s="89">
        <f t="shared" si="16"/>
        <v>0.13907967032967034</v>
      </c>
      <c r="Z154" s="50">
        <v>525</v>
      </c>
      <c r="AA154" s="50">
        <v>15</v>
      </c>
      <c r="AB154" s="50">
        <v>19</v>
      </c>
      <c r="AC154">
        <v>462</v>
      </c>
      <c r="AD154">
        <v>440</v>
      </c>
      <c r="AE154" s="89">
        <f t="shared" si="17"/>
        <v>5.8035714285714288E-2</v>
      </c>
      <c r="AF154">
        <v>2</v>
      </c>
      <c r="AG154">
        <v>12</v>
      </c>
    </row>
    <row r="155" spans="1:33">
      <c r="A155">
        <v>44163</v>
      </c>
      <c r="B155" t="s">
        <v>79</v>
      </c>
      <c r="C155" s="29">
        <v>2014</v>
      </c>
      <c r="D155" s="50">
        <v>209</v>
      </c>
      <c r="E155" s="50">
        <v>66</v>
      </c>
      <c r="F155" s="50">
        <v>80</v>
      </c>
      <c r="G155" s="50">
        <v>63</v>
      </c>
      <c r="H155" s="50">
        <v>78</v>
      </c>
      <c r="I155" s="50">
        <v>79</v>
      </c>
      <c r="J155" s="97">
        <v>0.12</v>
      </c>
      <c r="K155" s="97">
        <v>0.16300000000000001</v>
      </c>
      <c r="L155" s="97">
        <v>0.79400000000000004</v>
      </c>
      <c r="M155" s="50">
        <v>25</v>
      </c>
      <c r="N155" s="50">
        <v>97</v>
      </c>
      <c r="O155" s="50">
        <v>142</v>
      </c>
      <c r="P155" s="50">
        <v>176</v>
      </c>
      <c r="Q155" s="50">
        <v>94</v>
      </c>
      <c r="R155" s="50">
        <v>49</v>
      </c>
      <c r="S155" s="50">
        <v>19</v>
      </c>
      <c r="T155" s="50">
        <v>72</v>
      </c>
      <c r="U155" s="89">
        <f t="shared" si="12"/>
        <v>3.7091988130563795E-2</v>
      </c>
      <c r="V155" s="89">
        <f t="shared" si="13"/>
        <v>0.14391691394658754</v>
      </c>
      <c r="W155" s="89">
        <f t="shared" si="14"/>
        <v>0.21068249258160238</v>
      </c>
      <c r="X155" s="89">
        <f t="shared" si="15"/>
        <v>0.26112759643916916</v>
      </c>
      <c r="Y155" s="89">
        <f t="shared" si="16"/>
        <v>0.24035608308605341</v>
      </c>
      <c r="Z155" s="50">
        <v>132</v>
      </c>
      <c r="AA155" s="50" t="s">
        <v>275</v>
      </c>
      <c r="AB155" s="50" t="s">
        <v>275</v>
      </c>
      <c r="AC155">
        <v>73</v>
      </c>
      <c r="AD155">
        <v>0</v>
      </c>
      <c r="AE155" s="89">
        <f t="shared" si="17"/>
        <v>0.10682492581602374</v>
      </c>
      <c r="AF155">
        <v>0</v>
      </c>
      <c r="AG155">
        <v>0</v>
      </c>
    </row>
    <row r="156" spans="1:33">
      <c r="A156">
        <v>44164</v>
      </c>
      <c r="B156" t="s">
        <v>233</v>
      </c>
      <c r="C156" s="29">
        <v>2014</v>
      </c>
      <c r="D156" s="50">
        <v>95</v>
      </c>
      <c r="E156" s="50">
        <v>22</v>
      </c>
      <c r="F156" s="50">
        <v>35</v>
      </c>
      <c r="G156" s="50">
        <v>38</v>
      </c>
      <c r="H156" s="50">
        <v>26</v>
      </c>
      <c r="I156" s="50">
        <v>20</v>
      </c>
      <c r="J156" s="97">
        <v>0.13699999999999998</v>
      </c>
      <c r="K156" s="97">
        <v>0.253</v>
      </c>
      <c r="L156" s="97">
        <v>0.78900000000000003</v>
      </c>
      <c r="M156" s="50">
        <v>23</v>
      </c>
      <c r="N156" s="50">
        <v>78</v>
      </c>
      <c r="O156" s="50">
        <v>71</v>
      </c>
      <c r="P156" s="50">
        <v>83</v>
      </c>
      <c r="Q156" s="50">
        <v>45</v>
      </c>
      <c r="R156" s="50">
        <v>15</v>
      </c>
      <c r="S156" s="50">
        <v>11</v>
      </c>
      <c r="T156" s="50">
        <v>34</v>
      </c>
      <c r="U156" s="89">
        <f t="shared" si="12"/>
        <v>6.3888888888888884E-2</v>
      </c>
      <c r="V156" s="89">
        <f t="shared" si="13"/>
        <v>0.21666666666666667</v>
      </c>
      <c r="W156" s="89">
        <f t="shared" si="14"/>
        <v>0.19722222222222222</v>
      </c>
      <c r="X156" s="89">
        <f t="shared" si="15"/>
        <v>0.23055555555555557</v>
      </c>
      <c r="Y156" s="89">
        <f t="shared" si="16"/>
        <v>0.19722222222222222</v>
      </c>
      <c r="Z156" s="50">
        <v>61</v>
      </c>
      <c r="AA156" s="50" t="s">
        <v>275</v>
      </c>
      <c r="AB156" s="50" t="s">
        <v>275</v>
      </c>
      <c r="AC156">
        <v>37</v>
      </c>
      <c r="AD156">
        <v>0</v>
      </c>
      <c r="AE156" s="89">
        <f t="shared" si="17"/>
        <v>9.4444444444444442E-2</v>
      </c>
      <c r="AF156">
        <v>0</v>
      </c>
      <c r="AG156">
        <v>0</v>
      </c>
    </row>
    <row r="157" spans="1:33">
      <c r="A157">
        <v>44165</v>
      </c>
      <c r="B157" t="s">
        <v>234</v>
      </c>
      <c r="C157" s="29">
        <v>2014</v>
      </c>
      <c r="D157" s="50">
        <v>102</v>
      </c>
      <c r="E157" s="50">
        <v>35</v>
      </c>
      <c r="F157" s="50">
        <v>34</v>
      </c>
      <c r="G157" s="50">
        <v>33</v>
      </c>
      <c r="H157" s="50">
        <v>28</v>
      </c>
      <c r="I157" s="50">
        <v>35</v>
      </c>
      <c r="J157" s="97">
        <v>9.8000000000000004E-2</v>
      </c>
      <c r="K157" s="97">
        <v>0.16699999999999998</v>
      </c>
      <c r="L157" s="97">
        <v>0.82400000000000007</v>
      </c>
      <c r="M157" s="50">
        <v>9</v>
      </c>
      <c r="N157" s="50">
        <v>27</v>
      </c>
      <c r="O157" s="50">
        <v>69</v>
      </c>
      <c r="P157" s="50">
        <v>86</v>
      </c>
      <c r="Q157" s="50">
        <v>66</v>
      </c>
      <c r="R157" s="50">
        <v>19</v>
      </c>
      <c r="S157" s="50">
        <v>17</v>
      </c>
      <c r="T157" s="50">
        <v>29</v>
      </c>
      <c r="U157" s="89">
        <f t="shared" si="12"/>
        <v>2.7950310559006212E-2</v>
      </c>
      <c r="V157" s="89">
        <f t="shared" si="13"/>
        <v>8.3850931677018639E-2</v>
      </c>
      <c r="W157" s="89">
        <f t="shared" si="14"/>
        <v>0.21428571428571427</v>
      </c>
      <c r="X157" s="89">
        <f t="shared" si="15"/>
        <v>0.26708074534161491</v>
      </c>
      <c r="Y157" s="89">
        <f t="shared" si="16"/>
        <v>0.31677018633540371</v>
      </c>
      <c r="Z157" s="50">
        <v>59</v>
      </c>
      <c r="AA157" s="50" t="s">
        <v>275</v>
      </c>
      <c r="AB157" s="50" t="s">
        <v>275</v>
      </c>
      <c r="AC157">
        <v>38</v>
      </c>
      <c r="AD157">
        <v>0</v>
      </c>
      <c r="AE157" s="89">
        <f t="shared" si="17"/>
        <v>9.0062111801242239E-2</v>
      </c>
      <c r="AF157">
        <v>1</v>
      </c>
      <c r="AG157">
        <v>0</v>
      </c>
    </row>
    <row r="158" spans="1:33">
      <c r="A158">
        <v>44166</v>
      </c>
      <c r="B158" t="s">
        <v>149</v>
      </c>
      <c r="C158" s="29">
        <v>2014</v>
      </c>
      <c r="D158" s="50">
        <v>201</v>
      </c>
      <c r="E158" s="50">
        <v>68</v>
      </c>
      <c r="F158" s="50">
        <v>65</v>
      </c>
      <c r="G158" s="50">
        <v>68</v>
      </c>
      <c r="H158" s="50">
        <v>85</v>
      </c>
      <c r="I158" s="50">
        <v>83</v>
      </c>
      <c r="J158" s="97">
        <v>7.4999999999999997E-2</v>
      </c>
      <c r="K158" s="97">
        <v>0.22399999999999998</v>
      </c>
      <c r="L158" s="97">
        <v>0.84099999999999997</v>
      </c>
      <c r="M158" s="50">
        <v>36</v>
      </c>
      <c r="N158" s="50">
        <v>182</v>
      </c>
      <c r="O158" s="50">
        <v>147</v>
      </c>
      <c r="P158" s="50">
        <v>155</v>
      </c>
      <c r="Q158" s="50">
        <v>119</v>
      </c>
      <c r="R158" s="50">
        <v>57</v>
      </c>
      <c r="S158" s="50">
        <v>38</v>
      </c>
      <c r="T158" s="50">
        <v>130</v>
      </c>
      <c r="U158" s="89">
        <f t="shared" si="12"/>
        <v>4.1666666666666664E-2</v>
      </c>
      <c r="V158" s="89">
        <f t="shared" si="13"/>
        <v>0.21064814814814814</v>
      </c>
      <c r="W158" s="89">
        <f t="shared" si="14"/>
        <v>0.1701388888888889</v>
      </c>
      <c r="X158" s="89">
        <f t="shared" si="15"/>
        <v>0.17939814814814814</v>
      </c>
      <c r="Y158" s="89">
        <f t="shared" si="16"/>
        <v>0.24768518518518517</v>
      </c>
      <c r="Z158" s="50">
        <v>127</v>
      </c>
      <c r="AA158" s="50" t="s">
        <v>275</v>
      </c>
      <c r="AB158" s="50">
        <v>9</v>
      </c>
      <c r="AC158">
        <v>82</v>
      </c>
      <c r="AD158">
        <v>25</v>
      </c>
      <c r="AE158" s="89">
        <f t="shared" si="17"/>
        <v>0.15046296296296297</v>
      </c>
      <c r="AF158">
        <v>1</v>
      </c>
      <c r="AG158">
        <v>2</v>
      </c>
    </row>
    <row r="159" spans="1:33">
      <c r="A159">
        <v>44168</v>
      </c>
      <c r="B159" t="s">
        <v>150</v>
      </c>
      <c r="C159" s="29">
        <v>2014</v>
      </c>
      <c r="D159" s="50">
        <v>145</v>
      </c>
      <c r="E159" s="50">
        <v>51</v>
      </c>
      <c r="F159" s="50">
        <v>43</v>
      </c>
      <c r="G159" s="50">
        <v>51</v>
      </c>
      <c r="H159" s="50">
        <v>34</v>
      </c>
      <c r="I159" s="50">
        <v>51</v>
      </c>
      <c r="J159" s="97">
        <v>0.20699999999999999</v>
      </c>
      <c r="K159" s="97">
        <v>0.124</v>
      </c>
      <c r="L159" s="97">
        <v>0.628</v>
      </c>
      <c r="M159" s="50">
        <v>56</v>
      </c>
      <c r="N159" s="50">
        <v>154</v>
      </c>
      <c r="O159" s="50">
        <v>145</v>
      </c>
      <c r="P159" s="50">
        <v>106</v>
      </c>
      <c r="Q159" s="50">
        <v>49</v>
      </c>
      <c r="R159" s="50">
        <v>26</v>
      </c>
      <c r="S159" s="50">
        <v>6</v>
      </c>
      <c r="T159" s="50">
        <v>58</v>
      </c>
      <c r="U159" s="89">
        <f t="shared" si="12"/>
        <v>9.3333333333333338E-2</v>
      </c>
      <c r="V159" s="89">
        <f t="shared" si="13"/>
        <v>0.25666666666666665</v>
      </c>
      <c r="W159" s="89">
        <f t="shared" si="14"/>
        <v>0.24166666666666667</v>
      </c>
      <c r="X159" s="89">
        <f t="shared" si="15"/>
        <v>0.17666666666666667</v>
      </c>
      <c r="Y159" s="89">
        <f t="shared" si="16"/>
        <v>0.13500000000000001</v>
      </c>
      <c r="Z159" s="50">
        <v>67</v>
      </c>
      <c r="AA159" s="50" t="s">
        <v>275</v>
      </c>
      <c r="AB159" s="50" t="s">
        <v>275</v>
      </c>
      <c r="AC159">
        <v>41</v>
      </c>
      <c r="AD159">
        <v>0</v>
      </c>
      <c r="AE159" s="89">
        <f t="shared" si="17"/>
        <v>9.6666666666666665E-2</v>
      </c>
      <c r="AF159">
        <v>0</v>
      </c>
      <c r="AG159">
        <v>0</v>
      </c>
    </row>
    <row r="160" spans="1:33">
      <c r="A160">
        <v>44169</v>
      </c>
      <c r="B160" t="s">
        <v>151</v>
      </c>
      <c r="C160" s="29">
        <v>2014</v>
      </c>
      <c r="D160" s="50">
        <v>220</v>
      </c>
      <c r="E160" s="50">
        <v>61</v>
      </c>
      <c r="F160" s="50">
        <v>80</v>
      </c>
      <c r="G160" s="50">
        <v>79</v>
      </c>
      <c r="H160" s="50">
        <v>68</v>
      </c>
      <c r="I160" s="50">
        <v>77</v>
      </c>
      <c r="J160" s="97">
        <v>0.1</v>
      </c>
      <c r="K160" s="97">
        <v>0.15</v>
      </c>
      <c r="L160" s="97">
        <v>0.76400000000000001</v>
      </c>
      <c r="M160" s="50">
        <v>59</v>
      </c>
      <c r="N160" s="50">
        <v>141</v>
      </c>
      <c r="O160" s="50">
        <v>140</v>
      </c>
      <c r="P160" s="50">
        <v>134</v>
      </c>
      <c r="Q160" s="50">
        <v>109</v>
      </c>
      <c r="R160" s="50">
        <v>70</v>
      </c>
      <c r="S160" s="50">
        <v>57</v>
      </c>
      <c r="T160" s="50">
        <v>176</v>
      </c>
      <c r="U160" s="89">
        <f t="shared" si="12"/>
        <v>6.6591422121896157E-2</v>
      </c>
      <c r="V160" s="89">
        <f t="shared" si="13"/>
        <v>0.15914221218961624</v>
      </c>
      <c r="W160" s="89">
        <f t="shared" si="14"/>
        <v>0.1580135440180587</v>
      </c>
      <c r="X160" s="89">
        <f t="shared" si="15"/>
        <v>0.15124153498871332</v>
      </c>
      <c r="Y160" s="89">
        <f t="shared" si="16"/>
        <v>0.26636568848758463</v>
      </c>
      <c r="Z160" s="50">
        <v>124</v>
      </c>
      <c r="AA160" s="50">
        <v>5</v>
      </c>
      <c r="AB160" s="50" t="s">
        <v>275</v>
      </c>
      <c r="AC160">
        <v>74</v>
      </c>
      <c r="AD160">
        <v>20</v>
      </c>
      <c r="AE160" s="89">
        <f t="shared" si="17"/>
        <v>0.19864559819413091</v>
      </c>
      <c r="AF160">
        <v>2</v>
      </c>
      <c r="AG160">
        <v>1</v>
      </c>
    </row>
    <row r="161" spans="1:33">
      <c r="A161">
        <v>44170</v>
      </c>
      <c r="B161" t="s">
        <v>63</v>
      </c>
      <c r="C161" s="29">
        <v>2014</v>
      </c>
      <c r="D161" s="50">
        <v>34</v>
      </c>
      <c r="E161" s="50">
        <v>11</v>
      </c>
      <c r="F161" s="50">
        <v>10</v>
      </c>
      <c r="G161" s="50">
        <v>13</v>
      </c>
      <c r="H161" s="50">
        <v>16</v>
      </c>
      <c r="I161" s="50">
        <v>9</v>
      </c>
      <c r="J161" s="97">
        <v>0.14699999999999999</v>
      </c>
      <c r="K161" s="97">
        <v>0.14699999999999999</v>
      </c>
      <c r="L161" s="97">
        <v>0.70599999999999996</v>
      </c>
      <c r="M161" s="50">
        <v>17</v>
      </c>
      <c r="N161" s="50">
        <v>42</v>
      </c>
      <c r="O161" s="50">
        <v>35</v>
      </c>
      <c r="P161" s="50">
        <v>22</v>
      </c>
      <c r="Q161" s="50">
        <v>5</v>
      </c>
      <c r="R161" s="50">
        <v>2</v>
      </c>
      <c r="S161" s="50">
        <v>1</v>
      </c>
      <c r="T161" s="50">
        <v>5</v>
      </c>
      <c r="U161" s="89">
        <f t="shared" si="12"/>
        <v>0.13178294573643412</v>
      </c>
      <c r="V161" s="89">
        <f t="shared" si="13"/>
        <v>0.32558139534883723</v>
      </c>
      <c r="W161" s="89">
        <f t="shared" si="14"/>
        <v>0.27131782945736432</v>
      </c>
      <c r="X161" s="89">
        <f t="shared" si="15"/>
        <v>0.17054263565891473</v>
      </c>
      <c r="Y161" s="89">
        <f t="shared" si="16"/>
        <v>6.2015503875968991E-2</v>
      </c>
      <c r="Z161" s="50">
        <v>19</v>
      </c>
      <c r="AA161" s="50" t="s">
        <v>275</v>
      </c>
      <c r="AB161" s="50" t="s">
        <v>275</v>
      </c>
      <c r="AC161">
        <v>11</v>
      </c>
      <c r="AD161">
        <v>0</v>
      </c>
      <c r="AE161" s="89">
        <f t="shared" si="17"/>
        <v>3.875968992248062E-2</v>
      </c>
      <c r="AF161">
        <v>0</v>
      </c>
      <c r="AG161">
        <v>0</v>
      </c>
    </row>
    <row r="162" spans="1:33">
      <c r="A162">
        <v>44171</v>
      </c>
      <c r="B162" t="s">
        <v>152</v>
      </c>
      <c r="C162" s="29">
        <v>2014</v>
      </c>
      <c r="D162" s="50">
        <v>63</v>
      </c>
      <c r="E162" s="50">
        <v>14</v>
      </c>
      <c r="F162" s="50">
        <v>20</v>
      </c>
      <c r="G162" s="50">
        <v>29</v>
      </c>
      <c r="H162" s="50">
        <v>28</v>
      </c>
      <c r="I162" s="50">
        <v>20</v>
      </c>
      <c r="J162" s="97">
        <v>9.5000000000000001E-2</v>
      </c>
      <c r="K162" s="97">
        <v>0.222</v>
      </c>
      <c r="L162" s="97">
        <v>0.84099999999999997</v>
      </c>
      <c r="M162" s="50">
        <v>5</v>
      </c>
      <c r="N162" s="50">
        <v>33</v>
      </c>
      <c r="O162" s="50">
        <v>39</v>
      </c>
      <c r="P162" s="50">
        <v>48</v>
      </c>
      <c r="Q162" s="50">
        <v>39</v>
      </c>
      <c r="R162" s="50">
        <v>18</v>
      </c>
      <c r="S162" s="50">
        <v>16</v>
      </c>
      <c r="T162" s="50">
        <v>48</v>
      </c>
      <c r="U162" s="89">
        <f t="shared" si="12"/>
        <v>2.032520325203252E-2</v>
      </c>
      <c r="V162" s="89">
        <f t="shared" si="13"/>
        <v>0.13414634146341464</v>
      </c>
      <c r="W162" s="89">
        <f t="shared" si="14"/>
        <v>0.15853658536585366</v>
      </c>
      <c r="X162" s="89">
        <f t="shared" si="15"/>
        <v>0.1951219512195122</v>
      </c>
      <c r="Y162" s="89">
        <f t="shared" si="16"/>
        <v>0.2967479674796748</v>
      </c>
      <c r="Z162" s="50">
        <v>43</v>
      </c>
      <c r="AA162" s="50" t="s">
        <v>275</v>
      </c>
      <c r="AB162" s="50" t="s">
        <v>275</v>
      </c>
      <c r="AC162">
        <v>20</v>
      </c>
      <c r="AD162">
        <v>0</v>
      </c>
      <c r="AE162" s="89">
        <f t="shared" si="17"/>
        <v>0.1951219512195122</v>
      </c>
      <c r="AF162">
        <v>0</v>
      </c>
      <c r="AG162">
        <v>0</v>
      </c>
    </row>
    <row r="163" spans="1:33">
      <c r="A163">
        <v>44172</v>
      </c>
      <c r="B163" t="s">
        <v>145</v>
      </c>
      <c r="C163" s="29">
        <v>2014</v>
      </c>
      <c r="D163" s="50">
        <v>549</v>
      </c>
      <c r="E163" s="50">
        <v>154</v>
      </c>
      <c r="F163" s="50">
        <v>187</v>
      </c>
      <c r="G163" s="50">
        <v>208</v>
      </c>
      <c r="H163" s="50">
        <v>151</v>
      </c>
      <c r="I163" s="50">
        <v>182</v>
      </c>
      <c r="J163" s="97">
        <v>0.11800000000000001</v>
      </c>
      <c r="K163" s="97">
        <v>0.16200000000000001</v>
      </c>
      <c r="L163" s="97">
        <v>0.75599999999999989</v>
      </c>
      <c r="M163" s="50">
        <v>232</v>
      </c>
      <c r="N163" s="50">
        <v>496</v>
      </c>
      <c r="O163" s="50">
        <v>429</v>
      </c>
      <c r="P163" s="50">
        <v>241</v>
      </c>
      <c r="Q163" s="50">
        <v>219</v>
      </c>
      <c r="R163" s="50">
        <v>140</v>
      </c>
      <c r="S163" s="50">
        <v>110</v>
      </c>
      <c r="T163" s="50">
        <v>333</v>
      </c>
      <c r="U163" s="89">
        <f t="shared" si="12"/>
        <v>0.10545454545454545</v>
      </c>
      <c r="V163" s="89">
        <f t="shared" si="13"/>
        <v>0.22545454545454546</v>
      </c>
      <c r="W163" s="89">
        <f t="shared" si="14"/>
        <v>0.19500000000000001</v>
      </c>
      <c r="X163" s="89">
        <f t="shared" si="15"/>
        <v>0.10954545454545454</v>
      </c>
      <c r="Y163" s="89">
        <f t="shared" si="16"/>
        <v>0.21318181818181819</v>
      </c>
      <c r="Z163" s="50">
        <v>285</v>
      </c>
      <c r="AA163" s="50">
        <v>7</v>
      </c>
      <c r="AB163" s="50">
        <v>5</v>
      </c>
      <c r="AC163">
        <v>164</v>
      </c>
      <c r="AD163">
        <v>40</v>
      </c>
      <c r="AE163" s="89">
        <f t="shared" si="17"/>
        <v>0.15136363636363637</v>
      </c>
      <c r="AF163">
        <v>2</v>
      </c>
      <c r="AG163">
        <v>1</v>
      </c>
    </row>
    <row r="164" spans="1:33">
      <c r="A164">
        <v>44173</v>
      </c>
      <c r="B164" t="s">
        <v>153</v>
      </c>
      <c r="C164" s="29">
        <v>2014</v>
      </c>
      <c r="D164" s="50">
        <v>82</v>
      </c>
      <c r="E164" s="50">
        <v>25</v>
      </c>
      <c r="F164" s="50">
        <v>24</v>
      </c>
      <c r="G164" s="50">
        <v>33</v>
      </c>
      <c r="H164" s="50">
        <v>28</v>
      </c>
      <c r="I164" s="50">
        <v>38</v>
      </c>
      <c r="J164" s="97">
        <v>9.8000000000000004E-2</v>
      </c>
      <c r="K164" s="97">
        <v>0.183</v>
      </c>
      <c r="L164" s="97">
        <v>0.79299999999999993</v>
      </c>
      <c r="M164" s="50">
        <v>29</v>
      </c>
      <c r="N164" s="50">
        <v>35</v>
      </c>
      <c r="O164" s="50">
        <v>61</v>
      </c>
      <c r="P164" s="50">
        <v>84</v>
      </c>
      <c r="Q164" s="50">
        <v>56</v>
      </c>
      <c r="R164" s="50">
        <v>20</v>
      </c>
      <c r="S164" s="50">
        <v>10</v>
      </c>
      <c r="T164" s="50">
        <v>32</v>
      </c>
      <c r="U164" s="89">
        <f t="shared" si="12"/>
        <v>8.8685015290519878E-2</v>
      </c>
      <c r="V164" s="89">
        <f t="shared" si="13"/>
        <v>0.10703363914373089</v>
      </c>
      <c r="W164" s="89">
        <f t="shared" si="14"/>
        <v>0.18654434250764526</v>
      </c>
      <c r="X164" s="89">
        <f t="shared" si="15"/>
        <v>0.25688073394495414</v>
      </c>
      <c r="Y164" s="89">
        <f t="shared" si="16"/>
        <v>0.26299694189602446</v>
      </c>
      <c r="Z164" s="50">
        <v>54</v>
      </c>
      <c r="AA164" s="50" t="s">
        <v>275</v>
      </c>
      <c r="AB164" s="50" t="s">
        <v>275</v>
      </c>
      <c r="AC164">
        <v>37</v>
      </c>
      <c r="AD164">
        <v>0</v>
      </c>
      <c r="AE164" s="89">
        <f t="shared" si="17"/>
        <v>9.7859327217125383E-2</v>
      </c>
      <c r="AF164">
        <v>0</v>
      </c>
      <c r="AG164">
        <v>0</v>
      </c>
    </row>
    <row r="165" spans="1:33">
      <c r="A165">
        <v>44174</v>
      </c>
      <c r="B165" t="s">
        <v>154</v>
      </c>
      <c r="C165" s="29">
        <v>2014</v>
      </c>
      <c r="D165" s="50">
        <v>102</v>
      </c>
      <c r="E165" s="50">
        <v>35</v>
      </c>
      <c r="F165" s="50">
        <v>42</v>
      </c>
      <c r="G165" s="50">
        <v>25</v>
      </c>
      <c r="H165" s="50">
        <v>36</v>
      </c>
      <c r="I165" s="50">
        <v>32</v>
      </c>
      <c r="J165" s="97">
        <v>0.157</v>
      </c>
      <c r="K165" s="97">
        <v>0.19600000000000001</v>
      </c>
      <c r="L165" s="97">
        <v>0.81400000000000006</v>
      </c>
      <c r="M165" s="50">
        <v>11</v>
      </c>
      <c r="N165" s="50">
        <v>48</v>
      </c>
      <c r="O165" s="50">
        <v>73</v>
      </c>
      <c r="P165" s="50">
        <v>71</v>
      </c>
      <c r="Q165" s="50">
        <v>50</v>
      </c>
      <c r="R165" s="50">
        <v>22</v>
      </c>
      <c r="S165" s="50">
        <v>9</v>
      </c>
      <c r="T165" s="50">
        <v>39</v>
      </c>
      <c r="U165" s="89">
        <f t="shared" si="12"/>
        <v>3.4055727554179564E-2</v>
      </c>
      <c r="V165" s="89">
        <f t="shared" si="13"/>
        <v>0.14860681114551083</v>
      </c>
      <c r="W165" s="89">
        <f t="shared" si="14"/>
        <v>0.2260061919504644</v>
      </c>
      <c r="X165" s="89">
        <f t="shared" si="15"/>
        <v>0.21981424148606812</v>
      </c>
      <c r="Y165" s="89">
        <f t="shared" si="16"/>
        <v>0.25077399380804954</v>
      </c>
      <c r="Z165" s="50">
        <v>62</v>
      </c>
      <c r="AA165" s="50" t="s">
        <v>275</v>
      </c>
      <c r="AB165" s="50" t="s">
        <v>275</v>
      </c>
      <c r="AC165">
        <v>28</v>
      </c>
      <c r="AD165">
        <v>0</v>
      </c>
      <c r="AE165" s="89">
        <f t="shared" si="17"/>
        <v>0.12074303405572756</v>
      </c>
      <c r="AF165">
        <v>1</v>
      </c>
      <c r="AG165">
        <v>0</v>
      </c>
    </row>
    <row r="166" spans="1:33">
      <c r="A166">
        <v>44175</v>
      </c>
      <c r="B166" t="s">
        <v>155</v>
      </c>
      <c r="C166" s="29">
        <v>2014</v>
      </c>
      <c r="D166" s="50">
        <v>161</v>
      </c>
      <c r="E166" s="50">
        <v>44</v>
      </c>
      <c r="F166" s="50">
        <v>62</v>
      </c>
      <c r="G166" s="50">
        <v>55</v>
      </c>
      <c r="H166" s="50">
        <v>47</v>
      </c>
      <c r="I166" s="50">
        <v>52</v>
      </c>
      <c r="J166" s="97">
        <v>0.124</v>
      </c>
      <c r="K166" s="97">
        <v>0.14300000000000002</v>
      </c>
      <c r="L166" s="97">
        <v>0.75800000000000001</v>
      </c>
      <c r="M166" s="50">
        <v>33</v>
      </c>
      <c r="N166" s="50">
        <v>105</v>
      </c>
      <c r="O166" s="50">
        <v>144</v>
      </c>
      <c r="P166" s="50">
        <v>153</v>
      </c>
      <c r="Q166" s="50">
        <v>74</v>
      </c>
      <c r="R166" s="50">
        <v>30</v>
      </c>
      <c r="S166" s="50">
        <v>25</v>
      </c>
      <c r="T166" s="50">
        <v>91</v>
      </c>
      <c r="U166" s="89">
        <f t="shared" si="12"/>
        <v>5.0381679389312976E-2</v>
      </c>
      <c r="V166" s="89">
        <f t="shared" si="13"/>
        <v>0.16030534351145037</v>
      </c>
      <c r="W166" s="89">
        <f t="shared" si="14"/>
        <v>0.2198473282442748</v>
      </c>
      <c r="X166" s="89">
        <f t="shared" si="15"/>
        <v>0.23358778625954199</v>
      </c>
      <c r="Y166" s="89">
        <f t="shared" si="16"/>
        <v>0.19694656488549619</v>
      </c>
      <c r="Z166" s="50">
        <v>82</v>
      </c>
      <c r="AA166" s="50" t="s">
        <v>275</v>
      </c>
      <c r="AB166" s="50" t="s">
        <v>275</v>
      </c>
      <c r="AC166">
        <v>50</v>
      </c>
      <c r="AD166">
        <v>20</v>
      </c>
      <c r="AE166" s="89">
        <f t="shared" si="17"/>
        <v>0.13893129770992366</v>
      </c>
      <c r="AF166">
        <v>0</v>
      </c>
      <c r="AG166">
        <v>1</v>
      </c>
    </row>
    <row r="167" spans="1:33">
      <c r="A167">
        <v>44176</v>
      </c>
      <c r="B167" t="s">
        <v>235</v>
      </c>
      <c r="C167" s="29">
        <v>2014</v>
      </c>
      <c r="D167" s="50">
        <v>85</v>
      </c>
      <c r="E167" s="50">
        <v>25</v>
      </c>
      <c r="F167" s="50">
        <v>22</v>
      </c>
      <c r="G167" s="50">
        <v>38</v>
      </c>
      <c r="H167" s="50">
        <v>32</v>
      </c>
      <c r="I167" s="50">
        <v>38</v>
      </c>
      <c r="J167" s="97">
        <v>0.106</v>
      </c>
      <c r="K167" s="97">
        <v>0.2</v>
      </c>
      <c r="L167" s="97">
        <v>0.8</v>
      </c>
      <c r="M167" s="50">
        <v>17</v>
      </c>
      <c r="N167" s="50">
        <v>75</v>
      </c>
      <c r="O167" s="50">
        <v>83</v>
      </c>
      <c r="P167" s="50">
        <v>94</v>
      </c>
      <c r="Q167" s="50">
        <v>69</v>
      </c>
      <c r="R167" s="50">
        <v>18</v>
      </c>
      <c r="S167" s="50">
        <v>6</v>
      </c>
      <c r="T167" s="50">
        <v>50</v>
      </c>
      <c r="U167" s="89">
        <f t="shared" si="12"/>
        <v>4.12621359223301E-2</v>
      </c>
      <c r="V167" s="89">
        <f t="shared" si="13"/>
        <v>0.18203883495145631</v>
      </c>
      <c r="W167" s="89">
        <f t="shared" si="14"/>
        <v>0.20145631067961164</v>
      </c>
      <c r="X167" s="89">
        <f t="shared" si="15"/>
        <v>0.22815533980582525</v>
      </c>
      <c r="Y167" s="89">
        <f t="shared" si="16"/>
        <v>0.22572815533980584</v>
      </c>
      <c r="Z167" s="50">
        <v>53</v>
      </c>
      <c r="AA167" s="50" t="s">
        <v>275</v>
      </c>
      <c r="AB167" s="50" t="s">
        <v>275</v>
      </c>
      <c r="AC167">
        <v>37</v>
      </c>
      <c r="AD167">
        <v>0</v>
      </c>
      <c r="AE167" s="89">
        <f t="shared" si="17"/>
        <v>0.12135922330097088</v>
      </c>
      <c r="AF167">
        <v>1</v>
      </c>
      <c r="AG167">
        <v>0</v>
      </c>
    </row>
    <row r="168" spans="1:33">
      <c r="A168">
        <v>44178</v>
      </c>
      <c r="B168" t="s">
        <v>156</v>
      </c>
      <c r="C168" s="29">
        <v>2014</v>
      </c>
      <c r="D168" s="50">
        <v>93</v>
      </c>
      <c r="E168" s="50">
        <v>23</v>
      </c>
      <c r="F168" s="50">
        <v>36</v>
      </c>
      <c r="G168" s="50">
        <v>34</v>
      </c>
      <c r="H168" s="50">
        <v>34</v>
      </c>
      <c r="I168" s="50">
        <v>42</v>
      </c>
      <c r="J168" s="97">
        <v>0.11800000000000001</v>
      </c>
      <c r="K168" s="97">
        <v>0.26899999999999996</v>
      </c>
      <c r="L168" s="97">
        <v>0.79599999999999993</v>
      </c>
      <c r="M168" s="50">
        <v>18</v>
      </c>
      <c r="N168" s="50">
        <v>69</v>
      </c>
      <c r="O168" s="50">
        <v>87</v>
      </c>
      <c r="P168" s="50">
        <v>81</v>
      </c>
      <c r="Q168" s="50">
        <v>50</v>
      </c>
      <c r="R168" s="50">
        <v>23</v>
      </c>
      <c r="S168" s="50">
        <v>16</v>
      </c>
      <c r="T168" s="50">
        <v>49</v>
      </c>
      <c r="U168" s="89">
        <f t="shared" si="12"/>
        <v>4.5801526717557252E-2</v>
      </c>
      <c r="V168" s="89">
        <f t="shared" si="13"/>
        <v>0.17557251908396945</v>
      </c>
      <c r="W168" s="89">
        <f t="shared" si="14"/>
        <v>0.22137404580152673</v>
      </c>
      <c r="X168" s="89">
        <f t="shared" si="15"/>
        <v>0.20610687022900764</v>
      </c>
      <c r="Y168" s="89">
        <f t="shared" si="16"/>
        <v>0.22646310432569974</v>
      </c>
      <c r="Z168" s="50">
        <v>63</v>
      </c>
      <c r="AA168" s="50" t="s">
        <v>275</v>
      </c>
      <c r="AB168" s="50" t="s">
        <v>275</v>
      </c>
      <c r="AC168">
        <v>41</v>
      </c>
      <c r="AD168">
        <v>0</v>
      </c>
      <c r="AE168" s="89">
        <f t="shared" si="17"/>
        <v>0.12468193384223919</v>
      </c>
      <c r="AF168">
        <v>1</v>
      </c>
      <c r="AG168">
        <v>0</v>
      </c>
    </row>
    <row r="169" spans="1:33">
      <c r="A169">
        <v>44179</v>
      </c>
      <c r="B169" t="s">
        <v>236</v>
      </c>
      <c r="C169" s="29">
        <v>2014</v>
      </c>
      <c r="D169" s="50">
        <v>212</v>
      </c>
      <c r="E169" s="50">
        <v>74</v>
      </c>
      <c r="F169" s="50">
        <v>61</v>
      </c>
      <c r="G169" s="50">
        <v>77</v>
      </c>
      <c r="H169" s="50">
        <v>77</v>
      </c>
      <c r="I169" s="50">
        <v>63</v>
      </c>
      <c r="J169" s="97">
        <v>0.09</v>
      </c>
      <c r="K169" s="97">
        <v>0.13699999999999998</v>
      </c>
      <c r="L169" s="97">
        <v>0.84400000000000008</v>
      </c>
      <c r="M169" s="50">
        <v>30</v>
      </c>
      <c r="N169" s="50">
        <v>77</v>
      </c>
      <c r="O169" s="50">
        <v>131</v>
      </c>
      <c r="P169" s="50">
        <v>155</v>
      </c>
      <c r="Q169" s="50">
        <v>110</v>
      </c>
      <c r="R169" s="50">
        <v>47</v>
      </c>
      <c r="S169" s="50">
        <v>38</v>
      </c>
      <c r="T169" s="50">
        <v>107</v>
      </c>
      <c r="U169" s="89">
        <f t="shared" si="12"/>
        <v>4.3165467625899283E-2</v>
      </c>
      <c r="V169" s="89">
        <f t="shared" si="13"/>
        <v>0.11079136690647481</v>
      </c>
      <c r="W169" s="89">
        <f t="shared" si="14"/>
        <v>0.18848920863309351</v>
      </c>
      <c r="X169" s="89">
        <f t="shared" si="15"/>
        <v>0.22302158273381295</v>
      </c>
      <c r="Y169" s="89">
        <f t="shared" si="16"/>
        <v>0.2805755395683453</v>
      </c>
      <c r="Z169" s="50">
        <v>140</v>
      </c>
      <c r="AA169" s="50" t="s">
        <v>275</v>
      </c>
      <c r="AB169" s="50" t="s">
        <v>275</v>
      </c>
      <c r="AC169">
        <v>73</v>
      </c>
      <c r="AD169">
        <v>12</v>
      </c>
      <c r="AE169" s="89">
        <f t="shared" si="17"/>
        <v>0.1539568345323741</v>
      </c>
      <c r="AF169">
        <v>0</v>
      </c>
      <c r="AG169">
        <v>1</v>
      </c>
    </row>
    <row r="170" spans="1:33">
      <c r="A170">
        <v>44180</v>
      </c>
      <c r="B170" t="s">
        <v>157</v>
      </c>
      <c r="C170" s="29">
        <v>2014</v>
      </c>
      <c r="D170" s="50">
        <v>53</v>
      </c>
      <c r="E170" s="50">
        <v>14</v>
      </c>
      <c r="F170" s="50">
        <v>14</v>
      </c>
      <c r="G170" s="50">
        <v>25</v>
      </c>
      <c r="H170" s="50">
        <v>29</v>
      </c>
      <c r="I170" s="50">
        <v>20</v>
      </c>
      <c r="J170" s="97">
        <v>0.113</v>
      </c>
      <c r="K170" s="97">
        <v>0.22600000000000001</v>
      </c>
      <c r="L170" s="97">
        <v>0.64200000000000002</v>
      </c>
      <c r="M170" s="50">
        <v>34</v>
      </c>
      <c r="N170" s="50">
        <v>143</v>
      </c>
      <c r="O170" s="50">
        <v>98</v>
      </c>
      <c r="P170" s="50">
        <v>75</v>
      </c>
      <c r="Q170" s="50">
        <v>24</v>
      </c>
      <c r="R170" s="50">
        <v>5</v>
      </c>
      <c r="S170" s="50">
        <v>2</v>
      </c>
      <c r="T170" s="50">
        <v>23</v>
      </c>
      <c r="U170" s="89">
        <f t="shared" si="12"/>
        <v>8.4158415841584164E-2</v>
      </c>
      <c r="V170" s="89">
        <f t="shared" si="13"/>
        <v>0.35396039603960394</v>
      </c>
      <c r="W170" s="89">
        <f t="shared" si="14"/>
        <v>0.24257425742574257</v>
      </c>
      <c r="X170" s="89">
        <f t="shared" si="15"/>
        <v>0.18564356435643564</v>
      </c>
      <c r="Y170" s="89">
        <f t="shared" si="16"/>
        <v>7.6732673267326731E-2</v>
      </c>
      <c r="Z170" s="50">
        <v>30</v>
      </c>
      <c r="AA170" s="50" t="s">
        <v>275</v>
      </c>
      <c r="AB170" s="50" t="s">
        <v>275</v>
      </c>
      <c r="AC170">
        <v>38</v>
      </c>
      <c r="AD170">
        <v>0</v>
      </c>
      <c r="AE170" s="89">
        <f t="shared" si="17"/>
        <v>5.6930693069306933E-2</v>
      </c>
      <c r="AF170">
        <v>0</v>
      </c>
      <c r="AG170">
        <v>0</v>
      </c>
    </row>
    <row r="171" spans="1:33">
      <c r="A171">
        <v>44182</v>
      </c>
      <c r="B171" t="s">
        <v>158</v>
      </c>
      <c r="C171" s="29">
        <v>2014</v>
      </c>
      <c r="D171" s="50">
        <v>132</v>
      </c>
      <c r="E171" s="50">
        <v>43</v>
      </c>
      <c r="F171" s="50">
        <v>48</v>
      </c>
      <c r="G171" s="50">
        <v>41</v>
      </c>
      <c r="H171" s="50">
        <v>47</v>
      </c>
      <c r="I171" s="50">
        <v>39</v>
      </c>
      <c r="J171" s="97">
        <v>6.0999999999999999E-2</v>
      </c>
      <c r="K171" s="97">
        <v>0.152</v>
      </c>
      <c r="L171" s="97">
        <v>0.77300000000000002</v>
      </c>
      <c r="M171" s="50">
        <v>66</v>
      </c>
      <c r="N171" s="50">
        <v>198</v>
      </c>
      <c r="O171" s="50">
        <v>136</v>
      </c>
      <c r="P171" s="50">
        <v>100</v>
      </c>
      <c r="Q171" s="50">
        <v>61</v>
      </c>
      <c r="R171" s="50">
        <v>22</v>
      </c>
      <c r="S171" s="50">
        <v>16</v>
      </c>
      <c r="T171" s="50">
        <v>76</v>
      </c>
      <c r="U171" s="89">
        <f t="shared" si="12"/>
        <v>9.7777777777777783E-2</v>
      </c>
      <c r="V171" s="89">
        <f t="shared" si="13"/>
        <v>0.29333333333333333</v>
      </c>
      <c r="W171" s="89">
        <f t="shared" si="14"/>
        <v>0.20148148148148148</v>
      </c>
      <c r="X171" s="89">
        <f t="shared" si="15"/>
        <v>0.14814814814814814</v>
      </c>
      <c r="Y171" s="89">
        <f t="shared" si="16"/>
        <v>0.14666666666666667</v>
      </c>
      <c r="Z171" s="50">
        <v>62</v>
      </c>
      <c r="AA171" s="50" t="s">
        <v>275</v>
      </c>
      <c r="AB171" s="50" t="s">
        <v>275</v>
      </c>
      <c r="AC171">
        <v>45</v>
      </c>
      <c r="AD171">
        <v>18</v>
      </c>
      <c r="AE171" s="89">
        <f t="shared" si="17"/>
        <v>0.11259259259259259</v>
      </c>
      <c r="AF171">
        <v>1</v>
      </c>
      <c r="AG171">
        <v>1</v>
      </c>
    </row>
    <row r="172" spans="1:33">
      <c r="A172">
        <v>44183</v>
      </c>
      <c r="B172" t="s">
        <v>159</v>
      </c>
      <c r="C172" s="29">
        <v>2014</v>
      </c>
      <c r="D172" s="50">
        <v>83</v>
      </c>
      <c r="E172" s="50">
        <v>25</v>
      </c>
      <c r="F172" s="50">
        <v>24</v>
      </c>
      <c r="G172" s="50">
        <v>34</v>
      </c>
      <c r="H172" s="50">
        <v>26</v>
      </c>
      <c r="I172" s="50">
        <v>32</v>
      </c>
      <c r="J172" s="97">
        <v>0.157</v>
      </c>
      <c r="K172" s="97">
        <v>8.4000000000000005E-2</v>
      </c>
      <c r="L172" s="97">
        <v>0.75900000000000001</v>
      </c>
      <c r="M172" s="50">
        <v>18</v>
      </c>
      <c r="N172" s="50">
        <v>57</v>
      </c>
      <c r="O172" s="50">
        <v>88</v>
      </c>
      <c r="P172" s="50">
        <v>86</v>
      </c>
      <c r="Q172" s="50">
        <v>43</v>
      </c>
      <c r="R172" s="50">
        <v>10</v>
      </c>
      <c r="S172" s="50">
        <v>4</v>
      </c>
      <c r="T172" s="50">
        <v>50</v>
      </c>
      <c r="U172" s="89">
        <f t="shared" si="12"/>
        <v>5.0561797752808987E-2</v>
      </c>
      <c r="V172" s="89">
        <f t="shared" si="13"/>
        <v>0.1601123595505618</v>
      </c>
      <c r="W172" s="89">
        <f t="shared" si="14"/>
        <v>0.24719101123595505</v>
      </c>
      <c r="X172" s="89">
        <f t="shared" si="15"/>
        <v>0.24157303370786518</v>
      </c>
      <c r="Y172" s="89">
        <f t="shared" si="16"/>
        <v>0.1601123595505618</v>
      </c>
      <c r="Z172" s="50">
        <v>38</v>
      </c>
      <c r="AA172" s="50" t="s">
        <v>275</v>
      </c>
      <c r="AB172" s="50" t="s">
        <v>275</v>
      </c>
      <c r="AC172">
        <v>25</v>
      </c>
      <c r="AD172">
        <v>9</v>
      </c>
      <c r="AE172" s="89">
        <f t="shared" si="17"/>
        <v>0.1404494382022472</v>
      </c>
      <c r="AF172">
        <v>0</v>
      </c>
      <c r="AG172">
        <v>1</v>
      </c>
    </row>
    <row r="173" spans="1:33">
      <c r="A173">
        <v>44184</v>
      </c>
      <c r="B173" t="s">
        <v>160</v>
      </c>
      <c r="C173" s="29">
        <v>2014</v>
      </c>
      <c r="D173" s="50">
        <v>2270</v>
      </c>
      <c r="E173" s="50">
        <v>772</v>
      </c>
      <c r="F173" s="50">
        <v>757</v>
      </c>
      <c r="G173" s="50">
        <v>741</v>
      </c>
      <c r="H173" s="50">
        <v>747</v>
      </c>
      <c r="I173" s="50">
        <v>711</v>
      </c>
      <c r="J173" s="97">
        <v>0.113</v>
      </c>
      <c r="K173" s="97">
        <v>9.5000000000000001E-2</v>
      </c>
      <c r="L173" s="97">
        <v>0.56399999999999995</v>
      </c>
      <c r="M173" s="50">
        <v>3264</v>
      </c>
      <c r="N173" s="50">
        <v>6670</v>
      </c>
      <c r="O173" s="50">
        <v>2542</v>
      </c>
      <c r="P173" s="50">
        <v>1073</v>
      </c>
      <c r="Q173" s="50">
        <v>655</v>
      </c>
      <c r="R173" s="50">
        <v>275</v>
      </c>
      <c r="S173" s="50">
        <v>249</v>
      </c>
      <c r="T173" s="50">
        <v>1002</v>
      </c>
      <c r="U173" s="89">
        <f t="shared" si="12"/>
        <v>0.20750158931977114</v>
      </c>
      <c r="V173" s="89">
        <f t="shared" si="13"/>
        <v>0.42403051493960586</v>
      </c>
      <c r="W173" s="89">
        <f t="shared" si="14"/>
        <v>0.16160203432930706</v>
      </c>
      <c r="X173" s="89">
        <f t="shared" si="15"/>
        <v>6.8213604577240947E-2</v>
      </c>
      <c r="Y173" s="89">
        <f t="shared" si="16"/>
        <v>7.4952320406865863E-2</v>
      </c>
      <c r="Z173" s="50">
        <v>542</v>
      </c>
      <c r="AA173" s="50">
        <v>10</v>
      </c>
      <c r="AB173" s="50">
        <v>27</v>
      </c>
      <c r="AC173">
        <v>495</v>
      </c>
      <c r="AD173">
        <v>380</v>
      </c>
      <c r="AE173" s="89">
        <f t="shared" si="17"/>
        <v>6.3699936427209156E-2</v>
      </c>
      <c r="AF173">
        <v>2</v>
      </c>
      <c r="AG173">
        <v>13</v>
      </c>
    </row>
    <row r="174" spans="1:33">
      <c r="A174">
        <v>44185</v>
      </c>
      <c r="B174" t="s">
        <v>64</v>
      </c>
      <c r="C174" s="29">
        <v>2014</v>
      </c>
      <c r="D174" s="50">
        <v>95</v>
      </c>
      <c r="E174" s="50">
        <v>27</v>
      </c>
      <c r="F174" s="50">
        <v>33</v>
      </c>
      <c r="G174" s="50">
        <v>35</v>
      </c>
      <c r="H174" s="50">
        <v>25</v>
      </c>
      <c r="I174" s="50">
        <v>27</v>
      </c>
      <c r="J174" s="97">
        <v>0.105</v>
      </c>
      <c r="K174" s="97">
        <v>0.126</v>
      </c>
      <c r="L174" s="97">
        <v>0.68400000000000005</v>
      </c>
      <c r="M174" s="50">
        <v>57</v>
      </c>
      <c r="N174" s="50">
        <v>168</v>
      </c>
      <c r="O174" s="50">
        <v>99</v>
      </c>
      <c r="P174" s="50">
        <v>63</v>
      </c>
      <c r="Q174" s="50">
        <v>27</v>
      </c>
      <c r="R174" s="50">
        <v>10</v>
      </c>
      <c r="S174" s="50">
        <v>8</v>
      </c>
      <c r="T174" s="50">
        <v>48</v>
      </c>
      <c r="U174" s="89">
        <f t="shared" si="12"/>
        <v>0.11874999999999999</v>
      </c>
      <c r="V174" s="89">
        <f t="shared" si="13"/>
        <v>0.35</v>
      </c>
      <c r="W174" s="89">
        <f t="shared" si="14"/>
        <v>0.20624999999999999</v>
      </c>
      <c r="X174" s="89">
        <f t="shared" si="15"/>
        <v>0.13125000000000001</v>
      </c>
      <c r="Y174" s="89">
        <f t="shared" si="16"/>
        <v>9.375E-2</v>
      </c>
      <c r="Z174" s="50">
        <v>42</v>
      </c>
      <c r="AA174" s="50" t="s">
        <v>275</v>
      </c>
      <c r="AB174" s="50" t="s">
        <v>275</v>
      </c>
      <c r="AC174">
        <v>28</v>
      </c>
      <c r="AD174">
        <v>15</v>
      </c>
      <c r="AE174" s="89">
        <f t="shared" si="17"/>
        <v>0.1</v>
      </c>
      <c r="AF174">
        <v>0</v>
      </c>
      <c r="AG174">
        <v>1</v>
      </c>
    </row>
    <row r="175" spans="1:33">
      <c r="A175">
        <v>44186</v>
      </c>
      <c r="B175" t="s">
        <v>146</v>
      </c>
      <c r="C175" s="29">
        <v>2014</v>
      </c>
      <c r="D175" s="50">
        <v>284</v>
      </c>
      <c r="E175" s="50">
        <v>92</v>
      </c>
      <c r="F175" s="50">
        <v>96</v>
      </c>
      <c r="G175" s="50">
        <v>96</v>
      </c>
      <c r="H175" s="50">
        <v>101</v>
      </c>
      <c r="I175" s="50">
        <v>115</v>
      </c>
      <c r="J175" s="97">
        <v>0.113</v>
      </c>
      <c r="K175" s="97">
        <v>0.20100000000000001</v>
      </c>
      <c r="L175" s="97">
        <v>0.75700000000000001</v>
      </c>
      <c r="M175" s="50">
        <v>50</v>
      </c>
      <c r="N175" s="50">
        <v>210</v>
      </c>
      <c r="O175" s="50">
        <v>245</v>
      </c>
      <c r="P175" s="50">
        <v>218</v>
      </c>
      <c r="Q175" s="50">
        <v>169</v>
      </c>
      <c r="R175" s="50">
        <v>67</v>
      </c>
      <c r="S175" s="50">
        <v>29</v>
      </c>
      <c r="T175" s="50">
        <v>130</v>
      </c>
      <c r="U175" s="89">
        <f t="shared" si="12"/>
        <v>4.4722719141323794E-2</v>
      </c>
      <c r="V175" s="89">
        <f t="shared" si="13"/>
        <v>0.18783542039355994</v>
      </c>
      <c r="W175" s="89">
        <f t="shared" si="14"/>
        <v>0.21914132379248658</v>
      </c>
      <c r="X175" s="89">
        <f t="shared" si="15"/>
        <v>0.19499105545617174</v>
      </c>
      <c r="Y175" s="89">
        <f t="shared" si="16"/>
        <v>0.2370304114490161</v>
      </c>
      <c r="Z175" s="50">
        <v>164</v>
      </c>
      <c r="AA175" s="50" t="s">
        <v>275</v>
      </c>
      <c r="AB175" s="50" t="s">
        <v>275</v>
      </c>
      <c r="AC175">
        <v>120</v>
      </c>
      <c r="AD175">
        <v>20</v>
      </c>
      <c r="AE175" s="89">
        <f t="shared" si="17"/>
        <v>0.11627906976744186</v>
      </c>
      <c r="AF175">
        <v>0</v>
      </c>
      <c r="AG175">
        <v>1</v>
      </c>
    </row>
    <row r="176" spans="1:33">
      <c r="A176">
        <v>44187</v>
      </c>
      <c r="B176" t="s">
        <v>65</v>
      </c>
      <c r="C176" s="29">
        <v>2014</v>
      </c>
      <c r="D176" s="50">
        <v>186</v>
      </c>
      <c r="E176" s="50">
        <v>63</v>
      </c>
      <c r="F176" s="50">
        <v>68</v>
      </c>
      <c r="G176" s="50">
        <v>55</v>
      </c>
      <c r="H176" s="50">
        <v>51</v>
      </c>
      <c r="I176" s="50">
        <v>61</v>
      </c>
      <c r="J176" s="97">
        <v>0.19899999999999998</v>
      </c>
      <c r="K176" s="97">
        <v>0.14499999999999999</v>
      </c>
      <c r="L176" s="97">
        <v>0.67700000000000005</v>
      </c>
      <c r="M176" s="50">
        <v>61</v>
      </c>
      <c r="N176" s="50">
        <v>172</v>
      </c>
      <c r="O176" s="50">
        <v>164</v>
      </c>
      <c r="P176" s="50">
        <v>133</v>
      </c>
      <c r="Q176" s="50">
        <v>62</v>
      </c>
      <c r="R176" s="50">
        <v>24</v>
      </c>
      <c r="S176" s="50">
        <v>5</v>
      </c>
      <c r="T176" s="50">
        <v>66</v>
      </c>
      <c r="U176" s="89">
        <f t="shared" si="12"/>
        <v>8.8791848617176122E-2</v>
      </c>
      <c r="V176" s="89">
        <f t="shared" si="13"/>
        <v>0.25036390101892286</v>
      </c>
      <c r="W176" s="89">
        <f t="shared" si="14"/>
        <v>0.23871906841339155</v>
      </c>
      <c r="X176" s="89">
        <f t="shared" si="15"/>
        <v>0.19359534206695778</v>
      </c>
      <c r="Y176" s="89">
        <f t="shared" si="16"/>
        <v>0.1324599708879185</v>
      </c>
      <c r="Z176" s="50">
        <v>81</v>
      </c>
      <c r="AA176" s="50" t="s">
        <v>275</v>
      </c>
      <c r="AB176" s="50" t="s">
        <v>275</v>
      </c>
      <c r="AC176">
        <v>54</v>
      </c>
      <c r="AD176">
        <v>30</v>
      </c>
      <c r="AE176" s="89">
        <f t="shared" si="17"/>
        <v>9.606986899563319E-2</v>
      </c>
      <c r="AF176">
        <v>0</v>
      </c>
      <c r="AG176">
        <v>1</v>
      </c>
    </row>
    <row r="177" spans="1:33">
      <c r="A177">
        <v>44188</v>
      </c>
      <c r="B177" t="s">
        <v>81</v>
      </c>
      <c r="C177" s="29">
        <v>2014</v>
      </c>
      <c r="D177" s="50">
        <v>341</v>
      </c>
      <c r="E177" s="50">
        <v>95</v>
      </c>
      <c r="F177" s="50">
        <v>126</v>
      </c>
      <c r="G177" s="50">
        <v>120</v>
      </c>
      <c r="H177" s="50">
        <v>124</v>
      </c>
      <c r="I177" s="50">
        <v>125</v>
      </c>
      <c r="J177" s="97">
        <v>0.13500000000000001</v>
      </c>
      <c r="K177" s="97">
        <v>0.191</v>
      </c>
      <c r="L177" s="97">
        <v>0.78900000000000003</v>
      </c>
      <c r="M177" s="50">
        <v>81</v>
      </c>
      <c r="N177" s="50">
        <v>281</v>
      </c>
      <c r="O177" s="50">
        <v>301</v>
      </c>
      <c r="P177" s="50">
        <v>277</v>
      </c>
      <c r="Q177" s="50">
        <v>211</v>
      </c>
      <c r="R177" s="50">
        <v>83</v>
      </c>
      <c r="S177" s="50">
        <v>63</v>
      </c>
      <c r="T177" s="50">
        <v>122</v>
      </c>
      <c r="U177" s="89">
        <f t="shared" si="12"/>
        <v>5.7082452431289642E-2</v>
      </c>
      <c r="V177" s="89">
        <f t="shared" si="13"/>
        <v>0.19802677942212826</v>
      </c>
      <c r="W177" s="89">
        <f t="shared" si="14"/>
        <v>0.21212121212121213</v>
      </c>
      <c r="X177" s="89">
        <f t="shared" si="15"/>
        <v>0.1952078928823115</v>
      </c>
      <c r="Y177" s="89">
        <f t="shared" si="16"/>
        <v>0.25158562367864695</v>
      </c>
      <c r="Z177" s="50">
        <v>207</v>
      </c>
      <c r="AA177" s="50" t="s">
        <v>275</v>
      </c>
      <c r="AB177" s="50">
        <v>5</v>
      </c>
      <c r="AC177">
        <v>144</v>
      </c>
      <c r="AD177">
        <v>37</v>
      </c>
      <c r="AE177" s="89">
        <f t="shared" si="17"/>
        <v>8.5976039464411555E-2</v>
      </c>
      <c r="AF177">
        <v>1</v>
      </c>
      <c r="AG177">
        <v>1</v>
      </c>
    </row>
    <row r="178" spans="1:33">
      <c r="A178">
        <v>44189</v>
      </c>
      <c r="B178" t="s">
        <v>61</v>
      </c>
      <c r="C178" s="29">
        <v>2014</v>
      </c>
      <c r="D178" s="50">
        <v>101</v>
      </c>
      <c r="E178" s="50">
        <v>33</v>
      </c>
      <c r="F178" s="50">
        <v>39</v>
      </c>
      <c r="G178" s="50">
        <v>29</v>
      </c>
      <c r="H178" s="50">
        <v>35</v>
      </c>
      <c r="I178" s="50">
        <v>42</v>
      </c>
      <c r="J178" s="97">
        <v>7.9000000000000001E-2</v>
      </c>
      <c r="K178" s="97">
        <v>0.218</v>
      </c>
      <c r="L178" s="97">
        <v>0.76200000000000001</v>
      </c>
      <c r="M178" s="50">
        <v>17</v>
      </c>
      <c r="N178" s="50">
        <v>96</v>
      </c>
      <c r="O178" s="50">
        <v>83</v>
      </c>
      <c r="P178" s="50">
        <v>87</v>
      </c>
      <c r="Q178" s="50">
        <v>40</v>
      </c>
      <c r="R178" s="50">
        <v>13</v>
      </c>
      <c r="S178" s="50">
        <v>4</v>
      </c>
      <c r="T178" s="50">
        <v>25</v>
      </c>
      <c r="U178" s="89">
        <f t="shared" si="12"/>
        <v>4.6575342465753428E-2</v>
      </c>
      <c r="V178" s="89">
        <f t="shared" si="13"/>
        <v>0.26301369863013696</v>
      </c>
      <c r="W178" s="89">
        <f t="shared" si="14"/>
        <v>0.22739726027397261</v>
      </c>
      <c r="X178" s="89">
        <f t="shared" si="15"/>
        <v>0.23835616438356164</v>
      </c>
      <c r="Y178" s="89">
        <f t="shared" si="16"/>
        <v>0.15616438356164383</v>
      </c>
      <c r="Z178" s="50">
        <v>49</v>
      </c>
      <c r="AA178" s="50" t="s">
        <v>275</v>
      </c>
      <c r="AB178" s="50" t="s">
        <v>275</v>
      </c>
      <c r="AC178">
        <v>35</v>
      </c>
      <c r="AD178">
        <v>0</v>
      </c>
      <c r="AE178" s="89">
        <f t="shared" si="17"/>
        <v>6.8493150684931503E-2</v>
      </c>
      <c r="AF178">
        <v>0</v>
      </c>
      <c r="AG178">
        <v>0</v>
      </c>
    </row>
    <row r="179" spans="1:33">
      <c r="A179">
        <v>44190</v>
      </c>
      <c r="B179" t="s">
        <v>237</v>
      </c>
      <c r="C179" s="29">
        <v>2014</v>
      </c>
      <c r="D179" s="50">
        <v>775</v>
      </c>
      <c r="E179" s="50">
        <v>273</v>
      </c>
      <c r="F179" s="50">
        <v>258</v>
      </c>
      <c r="G179" s="50">
        <v>244</v>
      </c>
      <c r="H179" s="50">
        <v>241</v>
      </c>
      <c r="I179" s="50">
        <v>263</v>
      </c>
      <c r="J179" s="97">
        <v>0.10800000000000001</v>
      </c>
      <c r="K179" s="97">
        <v>0.152</v>
      </c>
      <c r="L179" s="97">
        <v>0.74099999999999999</v>
      </c>
      <c r="M179" s="50">
        <v>714</v>
      </c>
      <c r="N179" s="50">
        <v>1099</v>
      </c>
      <c r="O179" s="50">
        <v>743</v>
      </c>
      <c r="P179" s="50">
        <v>386</v>
      </c>
      <c r="Q179" s="50">
        <v>354</v>
      </c>
      <c r="R179" s="50">
        <v>184</v>
      </c>
      <c r="S179" s="50">
        <v>190</v>
      </c>
      <c r="T179" s="50">
        <v>455</v>
      </c>
      <c r="U179" s="89">
        <f t="shared" si="12"/>
        <v>0.1730909090909091</v>
      </c>
      <c r="V179" s="89">
        <f t="shared" si="13"/>
        <v>0.2664242424242424</v>
      </c>
      <c r="W179" s="89">
        <f t="shared" si="14"/>
        <v>0.18012121212121213</v>
      </c>
      <c r="X179" s="89">
        <f t="shared" si="15"/>
        <v>9.3575757575757576E-2</v>
      </c>
      <c r="Y179" s="89">
        <f t="shared" si="16"/>
        <v>0.17648484848484849</v>
      </c>
      <c r="Z179" s="50">
        <v>315</v>
      </c>
      <c r="AA179" s="50">
        <v>15</v>
      </c>
      <c r="AB179" s="50">
        <v>8</v>
      </c>
      <c r="AC179">
        <v>255</v>
      </c>
      <c r="AD179">
        <v>261</v>
      </c>
      <c r="AE179" s="89">
        <f t="shared" si="17"/>
        <v>0.11030303030303031</v>
      </c>
      <c r="AF179">
        <v>0</v>
      </c>
      <c r="AG179">
        <v>6</v>
      </c>
    </row>
    <row r="180" spans="1:33">
      <c r="A180">
        <v>44191</v>
      </c>
      <c r="B180" t="s">
        <v>161</v>
      </c>
      <c r="C180" s="29">
        <v>2014</v>
      </c>
      <c r="D180" s="50">
        <v>33</v>
      </c>
      <c r="E180" s="50">
        <v>12</v>
      </c>
      <c r="F180" s="50">
        <v>10</v>
      </c>
      <c r="G180" s="50">
        <v>11</v>
      </c>
      <c r="H180" s="50">
        <v>12</v>
      </c>
      <c r="I180" s="50">
        <v>8</v>
      </c>
      <c r="J180" s="97">
        <v>9.0999999999999998E-2</v>
      </c>
      <c r="K180" s="97">
        <v>0.27300000000000002</v>
      </c>
      <c r="L180" s="97">
        <v>0.66700000000000004</v>
      </c>
      <c r="M180" s="50">
        <v>9</v>
      </c>
      <c r="N180" s="50">
        <v>25</v>
      </c>
      <c r="O180" s="50">
        <v>19</v>
      </c>
      <c r="P180" s="50">
        <v>26</v>
      </c>
      <c r="Q180" s="50">
        <v>11</v>
      </c>
      <c r="R180" s="50">
        <v>1</v>
      </c>
      <c r="S180" s="50"/>
      <c r="T180" s="50">
        <v>2</v>
      </c>
      <c r="U180" s="89">
        <f t="shared" si="12"/>
        <v>9.6774193548387094E-2</v>
      </c>
      <c r="V180" s="89">
        <f t="shared" si="13"/>
        <v>0.26881720430107525</v>
      </c>
      <c r="W180" s="89">
        <f t="shared" si="14"/>
        <v>0.20430107526881722</v>
      </c>
      <c r="X180" s="89">
        <f t="shared" si="15"/>
        <v>0.27956989247311825</v>
      </c>
      <c r="Y180" s="89">
        <f t="shared" si="16"/>
        <v>0.12903225806451613</v>
      </c>
      <c r="Z180" s="50">
        <v>21</v>
      </c>
      <c r="AA180" s="50" t="s">
        <v>275</v>
      </c>
      <c r="AB180" s="50" t="s">
        <v>275</v>
      </c>
      <c r="AC180">
        <v>11</v>
      </c>
      <c r="AD180">
        <v>0</v>
      </c>
      <c r="AE180" s="89">
        <f t="shared" si="17"/>
        <v>2.1505376344086023E-2</v>
      </c>
      <c r="AF180">
        <v>0</v>
      </c>
      <c r="AG180">
        <v>0</v>
      </c>
    </row>
    <row r="181" spans="1:33">
      <c r="A181">
        <v>44192</v>
      </c>
      <c r="B181" t="s">
        <v>66</v>
      </c>
      <c r="C181" s="29">
        <v>2014</v>
      </c>
      <c r="D181" s="50">
        <v>96</v>
      </c>
      <c r="E181" s="50">
        <v>24</v>
      </c>
      <c r="F181" s="50">
        <v>33</v>
      </c>
      <c r="G181" s="50">
        <v>39</v>
      </c>
      <c r="H181" s="50">
        <v>36</v>
      </c>
      <c r="I181" s="50">
        <v>37</v>
      </c>
      <c r="J181" s="97">
        <v>0.13500000000000001</v>
      </c>
      <c r="K181" s="97">
        <v>0.25</v>
      </c>
      <c r="L181" s="97">
        <v>0.74</v>
      </c>
      <c r="M181" s="50">
        <v>15</v>
      </c>
      <c r="N181" s="50">
        <v>55</v>
      </c>
      <c r="O181" s="50">
        <v>95</v>
      </c>
      <c r="P181" s="50">
        <v>86</v>
      </c>
      <c r="Q181" s="50">
        <v>54</v>
      </c>
      <c r="R181" s="50">
        <v>12</v>
      </c>
      <c r="S181" s="50">
        <v>4</v>
      </c>
      <c r="T181" s="50">
        <v>27</v>
      </c>
      <c r="U181" s="89">
        <f t="shared" si="12"/>
        <v>4.3103448275862072E-2</v>
      </c>
      <c r="V181" s="89">
        <f t="shared" si="13"/>
        <v>0.15804597701149425</v>
      </c>
      <c r="W181" s="89">
        <f t="shared" si="14"/>
        <v>0.27298850574712646</v>
      </c>
      <c r="X181" s="89">
        <f t="shared" si="15"/>
        <v>0.2471264367816092</v>
      </c>
      <c r="Y181" s="89">
        <f t="shared" si="16"/>
        <v>0.20114942528735633</v>
      </c>
      <c r="Z181" s="50">
        <v>49</v>
      </c>
      <c r="AA181" s="50" t="s">
        <v>275</v>
      </c>
      <c r="AB181" s="50" t="s">
        <v>275</v>
      </c>
      <c r="AC181">
        <v>44</v>
      </c>
      <c r="AD181">
        <v>0</v>
      </c>
      <c r="AE181" s="89">
        <f t="shared" si="17"/>
        <v>7.7586206896551727E-2</v>
      </c>
      <c r="AF181">
        <v>1</v>
      </c>
      <c r="AG181">
        <v>0</v>
      </c>
    </row>
    <row r="182" spans="1:33">
      <c r="A182">
        <v>44193</v>
      </c>
      <c r="B182" t="s">
        <v>67</v>
      </c>
      <c r="C182" s="29">
        <v>2014</v>
      </c>
      <c r="D182" s="50">
        <v>63</v>
      </c>
      <c r="E182" s="50">
        <v>19</v>
      </c>
      <c r="F182" s="50">
        <v>23</v>
      </c>
      <c r="G182" s="50">
        <v>21</v>
      </c>
      <c r="H182" s="50">
        <v>19</v>
      </c>
      <c r="I182" s="50">
        <v>25</v>
      </c>
      <c r="J182" s="97">
        <v>0.127</v>
      </c>
      <c r="K182" s="97">
        <v>0.19</v>
      </c>
      <c r="L182" s="97">
        <v>0.69799999999999995</v>
      </c>
      <c r="M182" s="50">
        <v>20</v>
      </c>
      <c r="N182" s="50">
        <v>82</v>
      </c>
      <c r="O182" s="50">
        <v>53</v>
      </c>
      <c r="P182" s="50">
        <v>50</v>
      </c>
      <c r="Q182" s="50">
        <v>15</v>
      </c>
      <c r="R182" s="50">
        <v>2</v>
      </c>
      <c r="S182" s="50">
        <v>1</v>
      </c>
      <c r="T182" s="50">
        <v>12</v>
      </c>
      <c r="U182" s="89">
        <f t="shared" si="12"/>
        <v>8.5106382978723402E-2</v>
      </c>
      <c r="V182" s="89">
        <f t="shared" si="13"/>
        <v>0.34893617021276596</v>
      </c>
      <c r="W182" s="89">
        <f t="shared" si="14"/>
        <v>0.22553191489361701</v>
      </c>
      <c r="X182" s="89">
        <f t="shared" si="15"/>
        <v>0.21276595744680851</v>
      </c>
      <c r="Y182" s="89">
        <f t="shared" si="16"/>
        <v>7.6595744680851063E-2</v>
      </c>
      <c r="Z182" s="50">
        <v>21</v>
      </c>
      <c r="AA182" s="50" t="s">
        <v>275</v>
      </c>
      <c r="AB182" s="50" t="s">
        <v>275</v>
      </c>
      <c r="AC182">
        <v>12</v>
      </c>
      <c r="AD182">
        <v>12</v>
      </c>
      <c r="AE182" s="89">
        <f t="shared" si="17"/>
        <v>5.106382978723404E-2</v>
      </c>
      <c r="AF182">
        <v>0</v>
      </c>
      <c r="AG182">
        <v>1</v>
      </c>
    </row>
    <row r="183" spans="1:33">
      <c r="A183">
        <v>44194</v>
      </c>
      <c r="B183" t="s">
        <v>162</v>
      </c>
      <c r="C183" s="29">
        <v>2014</v>
      </c>
      <c r="D183" s="50">
        <v>198</v>
      </c>
      <c r="E183" s="50">
        <v>66</v>
      </c>
      <c r="F183" s="50">
        <v>73</v>
      </c>
      <c r="G183" s="50">
        <v>59</v>
      </c>
      <c r="H183" s="50">
        <v>73</v>
      </c>
      <c r="I183" s="50">
        <v>72</v>
      </c>
      <c r="J183" s="97">
        <v>0.13600000000000001</v>
      </c>
      <c r="K183" s="97">
        <v>0.11599999999999999</v>
      </c>
      <c r="L183" s="97">
        <v>0.70700000000000007</v>
      </c>
      <c r="M183" s="50">
        <v>96</v>
      </c>
      <c r="N183" s="50">
        <v>211</v>
      </c>
      <c r="O183" s="50">
        <v>155</v>
      </c>
      <c r="P183" s="50">
        <v>91</v>
      </c>
      <c r="Q183" s="50">
        <v>59</v>
      </c>
      <c r="R183" s="50">
        <v>71</v>
      </c>
      <c r="S183" s="50">
        <v>107</v>
      </c>
      <c r="T183" s="50">
        <v>179</v>
      </c>
      <c r="U183" s="89">
        <f t="shared" si="12"/>
        <v>9.9071207430340563E-2</v>
      </c>
      <c r="V183" s="89">
        <f t="shared" si="13"/>
        <v>0.21775025799793601</v>
      </c>
      <c r="W183" s="89">
        <f t="shared" si="14"/>
        <v>0.15995872033023736</v>
      </c>
      <c r="X183" s="89">
        <f t="shared" si="15"/>
        <v>9.3911248710010317E-2</v>
      </c>
      <c r="Y183" s="89">
        <f t="shared" si="16"/>
        <v>0.24458204334365324</v>
      </c>
      <c r="Z183" s="50">
        <v>81</v>
      </c>
      <c r="AA183" s="50">
        <v>8</v>
      </c>
      <c r="AB183" s="50" t="s">
        <v>275</v>
      </c>
      <c r="AC183">
        <v>63</v>
      </c>
      <c r="AD183">
        <v>70</v>
      </c>
      <c r="AE183" s="89">
        <f t="shared" si="17"/>
        <v>0.18472652218782248</v>
      </c>
      <c r="AF183">
        <v>0</v>
      </c>
      <c r="AG183">
        <v>2</v>
      </c>
    </row>
    <row r="184" spans="1:33">
      <c r="A184">
        <v>44195</v>
      </c>
      <c r="B184" t="s">
        <v>163</v>
      </c>
      <c r="C184" s="29">
        <v>2014</v>
      </c>
      <c r="D184" s="50">
        <v>311</v>
      </c>
      <c r="E184" s="50">
        <v>110</v>
      </c>
      <c r="F184" s="50">
        <v>93</v>
      </c>
      <c r="G184" s="50">
        <v>108</v>
      </c>
      <c r="H184" s="50">
        <v>99</v>
      </c>
      <c r="I184" s="50">
        <v>137</v>
      </c>
      <c r="J184" s="97">
        <v>9.6000000000000002E-2</v>
      </c>
      <c r="K184" s="97">
        <v>0.19899999999999998</v>
      </c>
      <c r="L184" s="97">
        <v>0.78799999999999992</v>
      </c>
      <c r="M184" s="50">
        <v>130</v>
      </c>
      <c r="N184" s="50">
        <v>500</v>
      </c>
      <c r="O184" s="50">
        <v>317</v>
      </c>
      <c r="P184" s="50">
        <v>182</v>
      </c>
      <c r="Q184" s="50">
        <v>216</v>
      </c>
      <c r="R184" s="50">
        <v>109</v>
      </c>
      <c r="S184" s="50">
        <v>67</v>
      </c>
      <c r="T184" s="50">
        <v>154</v>
      </c>
      <c r="U184" s="89">
        <f t="shared" si="12"/>
        <v>7.7611940298507459E-2</v>
      </c>
      <c r="V184" s="89">
        <f t="shared" si="13"/>
        <v>0.29850746268656714</v>
      </c>
      <c r="W184" s="89">
        <f t="shared" si="14"/>
        <v>0.18925373134328358</v>
      </c>
      <c r="X184" s="89">
        <f t="shared" si="15"/>
        <v>0.10865671641791044</v>
      </c>
      <c r="Y184" s="89">
        <f t="shared" si="16"/>
        <v>0.23402985074626867</v>
      </c>
      <c r="Z184" s="50">
        <v>179</v>
      </c>
      <c r="AA184" s="50" t="s">
        <v>275</v>
      </c>
      <c r="AB184" s="50" t="s">
        <v>275</v>
      </c>
      <c r="AC184">
        <v>132</v>
      </c>
      <c r="AD184">
        <v>54</v>
      </c>
      <c r="AE184" s="89">
        <f t="shared" si="17"/>
        <v>9.1940298507462687E-2</v>
      </c>
      <c r="AF184">
        <v>0</v>
      </c>
      <c r="AG184">
        <v>2</v>
      </c>
    </row>
    <row r="185" spans="1:33">
      <c r="A185">
        <v>44196</v>
      </c>
      <c r="B185" t="s">
        <v>68</v>
      </c>
      <c r="C185" s="29">
        <v>2014</v>
      </c>
      <c r="D185" s="50">
        <v>66</v>
      </c>
      <c r="E185" s="50">
        <v>18</v>
      </c>
      <c r="F185" s="50">
        <v>16</v>
      </c>
      <c r="G185" s="50">
        <v>32</v>
      </c>
      <c r="H185" s="50">
        <v>15</v>
      </c>
      <c r="I185" s="50">
        <v>29</v>
      </c>
      <c r="J185" s="97">
        <v>0.13600000000000001</v>
      </c>
      <c r="K185" s="97">
        <v>0.22699999999999998</v>
      </c>
      <c r="L185" s="97">
        <v>0.68200000000000005</v>
      </c>
      <c r="M185" s="50">
        <v>15</v>
      </c>
      <c r="N185" s="50">
        <v>56</v>
      </c>
      <c r="O185" s="50">
        <v>60</v>
      </c>
      <c r="P185" s="50">
        <v>52</v>
      </c>
      <c r="Q185" s="50">
        <v>25</v>
      </c>
      <c r="R185" s="50">
        <v>1</v>
      </c>
      <c r="S185" s="50">
        <v>2</v>
      </c>
      <c r="T185" s="50">
        <v>18</v>
      </c>
      <c r="U185" s="89">
        <f t="shared" si="12"/>
        <v>6.5502183406113537E-2</v>
      </c>
      <c r="V185" s="89">
        <f t="shared" si="13"/>
        <v>0.24454148471615719</v>
      </c>
      <c r="W185" s="89">
        <f t="shared" si="14"/>
        <v>0.26200873362445415</v>
      </c>
      <c r="X185" s="89">
        <f t="shared" si="15"/>
        <v>0.22707423580786026</v>
      </c>
      <c r="Y185" s="89">
        <f t="shared" si="16"/>
        <v>0.1222707423580786</v>
      </c>
      <c r="Z185" s="50">
        <v>31</v>
      </c>
      <c r="AA185" s="50" t="s">
        <v>275</v>
      </c>
      <c r="AB185" s="50" t="s">
        <v>275</v>
      </c>
      <c r="AC185">
        <v>15</v>
      </c>
      <c r="AD185">
        <v>0</v>
      </c>
      <c r="AE185" s="89">
        <f t="shared" si="17"/>
        <v>7.8602620087336247E-2</v>
      </c>
      <c r="AF185">
        <v>0</v>
      </c>
      <c r="AG185">
        <v>0</v>
      </c>
    </row>
    <row r="186" spans="1:33">
      <c r="A186">
        <v>44197</v>
      </c>
      <c r="B186" t="s">
        <v>69</v>
      </c>
      <c r="C186" s="29">
        <v>2014</v>
      </c>
      <c r="D186" s="50">
        <v>53</v>
      </c>
      <c r="E186" s="50">
        <v>19</v>
      </c>
      <c r="F186" s="50">
        <v>17</v>
      </c>
      <c r="G186" s="50">
        <v>17</v>
      </c>
      <c r="H186" s="50">
        <v>13</v>
      </c>
      <c r="I186" s="50">
        <v>25</v>
      </c>
      <c r="J186" s="97">
        <v>0.17</v>
      </c>
      <c r="K186" s="97">
        <v>0.20800000000000002</v>
      </c>
      <c r="L186" s="97">
        <v>0.71700000000000008</v>
      </c>
      <c r="M186" s="50">
        <v>31</v>
      </c>
      <c r="N186" s="50">
        <v>73</v>
      </c>
      <c r="O186" s="50">
        <v>52</v>
      </c>
      <c r="P186" s="50">
        <v>40</v>
      </c>
      <c r="Q186" s="50">
        <v>15</v>
      </c>
      <c r="R186" s="50">
        <v>6</v>
      </c>
      <c r="S186" s="50">
        <v>1</v>
      </c>
      <c r="T186" s="50">
        <v>16</v>
      </c>
      <c r="U186" s="89">
        <f t="shared" si="12"/>
        <v>0.13247863247863248</v>
      </c>
      <c r="V186" s="89">
        <f t="shared" si="13"/>
        <v>0.31196581196581197</v>
      </c>
      <c r="W186" s="89">
        <f t="shared" si="14"/>
        <v>0.22222222222222221</v>
      </c>
      <c r="X186" s="89">
        <f t="shared" si="15"/>
        <v>0.17094017094017094</v>
      </c>
      <c r="Y186" s="89">
        <f t="shared" si="16"/>
        <v>9.4017094017094016E-2</v>
      </c>
      <c r="Z186" s="50">
        <v>26</v>
      </c>
      <c r="AA186" s="50" t="s">
        <v>275</v>
      </c>
      <c r="AB186" s="50" t="s">
        <v>275</v>
      </c>
      <c r="AC186">
        <v>19</v>
      </c>
      <c r="AD186">
        <v>0</v>
      </c>
      <c r="AE186" s="89">
        <f t="shared" si="17"/>
        <v>6.8376068376068383E-2</v>
      </c>
      <c r="AF186">
        <v>0</v>
      </c>
      <c r="AG186">
        <v>0</v>
      </c>
    </row>
    <row r="187" spans="1:33">
      <c r="A187">
        <v>44198</v>
      </c>
      <c r="B187" t="s">
        <v>238</v>
      </c>
      <c r="C187" s="29">
        <v>2014</v>
      </c>
      <c r="D187" s="50">
        <v>271</v>
      </c>
      <c r="E187" s="50">
        <v>60</v>
      </c>
      <c r="F187" s="50">
        <v>114</v>
      </c>
      <c r="G187" s="50">
        <v>97</v>
      </c>
      <c r="H187" s="50">
        <v>94</v>
      </c>
      <c r="I187" s="50">
        <v>100</v>
      </c>
      <c r="J187" s="97">
        <v>0.107</v>
      </c>
      <c r="K187" s="97">
        <v>0.221</v>
      </c>
      <c r="L187" s="97">
        <v>0.78599999999999992</v>
      </c>
      <c r="M187" s="50">
        <v>77</v>
      </c>
      <c r="N187" s="50">
        <v>231</v>
      </c>
      <c r="O187" s="50">
        <v>230</v>
      </c>
      <c r="P187" s="50">
        <v>183</v>
      </c>
      <c r="Q187" s="50">
        <v>130</v>
      </c>
      <c r="R187" s="50">
        <v>73</v>
      </c>
      <c r="S187" s="50">
        <v>61</v>
      </c>
      <c r="T187" s="50">
        <v>192</v>
      </c>
      <c r="U187" s="89">
        <f t="shared" si="12"/>
        <v>6.5420560747663545E-2</v>
      </c>
      <c r="V187" s="89">
        <f t="shared" si="13"/>
        <v>0.19626168224299065</v>
      </c>
      <c r="W187" s="89">
        <f t="shared" si="14"/>
        <v>0.19541206457094307</v>
      </c>
      <c r="X187" s="89">
        <f t="shared" si="15"/>
        <v>0.15548003398470689</v>
      </c>
      <c r="Y187" s="89">
        <f t="shared" si="16"/>
        <v>0.22429906542056074</v>
      </c>
      <c r="Z187" s="50">
        <v>155</v>
      </c>
      <c r="AA187" s="50" t="s">
        <v>275</v>
      </c>
      <c r="AB187" s="50" t="s">
        <v>275</v>
      </c>
      <c r="AC187">
        <v>112</v>
      </c>
      <c r="AD187">
        <v>30</v>
      </c>
      <c r="AE187" s="89">
        <f t="shared" si="17"/>
        <v>0.16312659303313509</v>
      </c>
      <c r="AF187">
        <v>1</v>
      </c>
      <c r="AG187">
        <v>1</v>
      </c>
    </row>
    <row r="188" spans="1:33">
      <c r="A188">
        <v>44199</v>
      </c>
      <c r="B188" t="s">
        <v>70</v>
      </c>
      <c r="C188" s="29">
        <v>2014</v>
      </c>
      <c r="D188" s="50">
        <v>80</v>
      </c>
      <c r="E188" s="50">
        <v>25</v>
      </c>
      <c r="F188" s="50">
        <v>28</v>
      </c>
      <c r="G188" s="50">
        <v>27</v>
      </c>
      <c r="H188" s="50">
        <v>25</v>
      </c>
      <c r="I188" s="50">
        <v>26</v>
      </c>
      <c r="J188" s="97">
        <v>0.16300000000000001</v>
      </c>
      <c r="K188" s="97">
        <v>0.15</v>
      </c>
      <c r="L188" s="97">
        <v>0.6</v>
      </c>
      <c r="M188" s="50">
        <v>14</v>
      </c>
      <c r="N188" s="50">
        <v>66</v>
      </c>
      <c r="O188" s="50">
        <v>64</v>
      </c>
      <c r="P188" s="50">
        <v>56</v>
      </c>
      <c r="Q188" s="50">
        <v>29</v>
      </c>
      <c r="R188" s="50">
        <v>5</v>
      </c>
      <c r="S188" s="50">
        <v>4</v>
      </c>
      <c r="T188" s="50">
        <v>31</v>
      </c>
      <c r="U188" s="89">
        <f t="shared" si="12"/>
        <v>5.204460966542751E-2</v>
      </c>
      <c r="V188" s="89">
        <f t="shared" si="13"/>
        <v>0.24535315985130113</v>
      </c>
      <c r="W188" s="89">
        <f t="shared" si="14"/>
        <v>0.23791821561338289</v>
      </c>
      <c r="X188" s="89">
        <f t="shared" si="15"/>
        <v>0.20817843866171004</v>
      </c>
      <c r="Y188" s="89">
        <f t="shared" si="16"/>
        <v>0.14126394052044611</v>
      </c>
      <c r="Z188" s="50">
        <v>35</v>
      </c>
      <c r="AA188" s="50" t="s">
        <v>275</v>
      </c>
      <c r="AB188" s="50" t="s">
        <v>275</v>
      </c>
      <c r="AC188">
        <v>21</v>
      </c>
      <c r="AD188">
        <v>0</v>
      </c>
      <c r="AE188" s="89">
        <f t="shared" si="17"/>
        <v>0.11524163568773234</v>
      </c>
      <c r="AF188">
        <v>0</v>
      </c>
      <c r="AG188">
        <v>0</v>
      </c>
    </row>
    <row r="189" spans="1:33">
      <c r="A189">
        <v>44200</v>
      </c>
      <c r="B189" t="s">
        <v>71</v>
      </c>
      <c r="C189" s="29">
        <v>2014</v>
      </c>
      <c r="D189" s="50">
        <v>10</v>
      </c>
      <c r="E189" s="50" t="s">
        <v>275</v>
      </c>
      <c r="F189" s="50" t="s">
        <v>275</v>
      </c>
      <c r="G189" s="50" t="s">
        <v>275</v>
      </c>
      <c r="H189" s="50">
        <v>5</v>
      </c>
      <c r="I189" s="50">
        <v>6</v>
      </c>
      <c r="J189" s="97">
        <v>0.2</v>
      </c>
      <c r="K189" s="97">
        <v>0</v>
      </c>
      <c r="L189" s="97">
        <v>0.6</v>
      </c>
      <c r="M189" s="50">
        <v>9</v>
      </c>
      <c r="N189" s="50">
        <v>16</v>
      </c>
      <c r="O189" s="50">
        <v>12</v>
      </c>
      <c r="P189" s="50">
        <v>7</v>
      </c>
      <c r="Q189" s="50">
        <v>3</v>
      </c>
      <c r="R189" s="50">
        <v>1</v>
      </c>
      <c r="S189" s="50"/>
      <c r="T189" s="50">
        <v>3</v>
      </c>
      <c r="U189" s="89">
        <f t="shared" si="12"/>
        <v>0.17647058823529413</v>
      </c>
      <c r="V189" s="89">
        <f t="shared" si="13"/>
        <v>0.31372549019607843</v>
      </c>
      <c r="W189" s="89">
        <f t="shared" si="14"/>
        <v>0.23529411764705882</v>
      </c>
      <c r="X189" s="89">
        <f t="shared" si="15"/>
        <v>0.13725490196078433</v>
      </c>
      <c r="Y189" s="89">
        <f t="shared" si="16"/>
        <v>7.8431372549019607E-2</v>
      </c>
      <c r="Z189" s="50" t="s">
        <v>275</v>
      </c>
      <c r="AA189" s="50" t="s">
        <v>275</v>
      </c>
      <c r="AB189" s="50" t="s">
        <v>275</v>
      </c>
      <c r="AC189">
        <v>3</v>
      </c>
      <c r="AD189">
        <v>0</v>
      </c>
      <c r="AE189" s="89">
        <f t="shared" si="17"/>
        <v>5.8823529411764705E-2</v>
      </c>
      <c r="AF189">
        <v>0</v>
      </c>
      <c r="AG189">
        <v>0</v>
      </c>
    </row>
    <row r="190" spans="1:33">
      <c r="A190">
        <v>44201</v>
      </c>
      <c r="B190" t="s">
        <v>239</v>
      </c>
      <c r="C190" s="29">
        <v>2014</v>
      </c>
      <c r="D190" s="50">
        <v>243</v>
      </c>
      <c r="E190" s="50">
        <v>82</v>
      </c>
      <c r="F190" s="50">
        <v>89</v>
      </c>
      <c r="G190" s="50">
        <v>72</v>
      </c>
      <c r="H190" s="50">
        <v>69</v>
      </c>
      <c r="I190" s="50">
        <v>103</v>
      </c>
      <c r="J190" s="97">
        <v>6.2E-2</v>
      </c>
      <c r="K190" s="97">
        <v>0.19800000000000001</v>
      </c>
      <c r="L190" s="97">
        <v>0.79799999999999993</v>
      </c>
      <c r="M190" s="50">
        <v>80</v>
      </c>
      <c r="N190" s="50">
        <v>163</v>
      </c>
      <c r="O190" s="50">
        <v>102</v>
      </c>
      <c r="P190" s="50">
        <v>103</v>
      </c>
      <c r="Q190" s="50">
        <v>98</v>
      </c>
      <c r="R190" s="50">
        <v>103</v>
      </c>
      <c r="S190" s="50">
        <v>111</v>
      </c>
      <c r="T190" s="50">
        <v>184</v>
      </c>
      <c r="U190" s="89">
        <f t="shared" si="12"/>
        <v>8.4745762711864403E-2</v>
      </c>
      <c r="V190" s="89">
        <f t="shared" si="13"/>
        <v>0.17266949152542374</v>
      </c>
      <c r="W190" s="89">
        <f t="shared" si="14"/>
        <v>0.10805084745762712</v>
      </c>
      <c r="X190" s="89">
        <f t="shared" si="15"/>
        <v>0.10911016949152542</v>
      </c>
      <c r="Y190" s="89">
        <f t="shared" si="16"/>
        <v>0.33050847457627119</v>
      </c>
      <c r="Z190" s="50">
        <v>133</v>
      </c>
      <c r="AA190" s="50">
        <v>5</v>
      </c>
      <c r="AB190" s="50">
        <v>16</v>
      </c>
      <c r="AC190">
        <v>56</v>
      </c>
      <c r="AD190">
        <v>30</v>
      </c>
      <c r="AE190" s="89">
        <f t="shared" si="17"/>
        <v>0.19491525423728814</v>
      </c>
      <c r="AF190">
        <v>0</v>
      </c>
      <c r="AG190">
        <v>2</v>
      </c>
    </row>
    <row r="191" spans="1:33">
      <c r="A191">
        <v>44202</v>
      </c>
      <c r="B191" t="s">
        <v>72</v>
      </c>
      <c r="C191" s="29">
        <v>2014</v>
      </c>
      <c r="D191" s="50">
        <v>65</v>
      </c>
      <c r="E191" s="50">
        <v>14</v>
      </c>
      <c r="F191" s="50">
        <v>25</v>
      </c>
      <c r="G191" s="50">
        <v>26</v>
      </c>
      <c r="H191" s="50">
        <v>29</v>
      </c>
      <c r="I191" s="50">
        <v>25</v>
      </c>
      <c r="J191" s="97">
        <v>9.1999999999999998E-2</v>
      </c>
      <c r="K191" s="97">
        <v>0.27699999999999997</v>
      </c>
      <c r="L191" s="97">
        <v>0.84599999999999997</v>
      </c>
      <c r="M191" s="50">
        <v>26</v>
      </c>
      <c r="N191" s="50">
        <v>79</v>
      </c>
      <c r="O191" s="50">
        <v>67</v>
      </c>
      <c r="P191" s="50">
        <v>67</v>
      </c>
      <c r="Q191" s="50">
        <v>33</v>
      </c>
      <c r="R191" s="50">
        <v>6</v>
      </c>
      <c r="S191" s="50">
        <v>8</v>
      </c>
      <c r="T191" s="50">
        <v>21</v>
      </c>
      <c r="U191" s="89">
        <f t="shared" si="12"/>
        <v>8.4690553745928335E-2</v>
      </c>
      <c r="V191" s="89">
        <f t="shared" si="13"/>
        <v>0.25732899022801303</v>
      </c>
      <c r="W191" s="89">
        <f t="shared" si="14"/>
        <v>0.21824104234527689</v>
      </c>
      <c r="X191" s="89">
        <f t="shared" si="15"/>
        <v>0.21824104234527689</v>
      </c>
      <c r="Y191" s="89">
        <f t="shared" si="16"/>
        <v>0.15309446254071662</v>
      </c>
      <c r="Z191" s="50">
        <v>41</v>
      </c>
      <c r="AA191" s="50" t="s">
        <v>275</v>
      </c>
      <c r="AB191" s="50" t="s">
        <v>275</v>
      </c>
      <c r="AC191">
        <v>27</v>
      </c>
      <c r="AD191">
        <v>0</v>
      </c>
      <c r="AE191" s="89">
        <f t="shared" si="17"/>
        <v>6.8403908794788276E-2</v>
      </c>
      <c r="AF191">
        <v>0</v>
      </c>
      <c r="AG191">
        <v>0</v>
      </c>
    </row>
    <row r="192" spans="1:33">
      <c r="A192">
        <v>44203</v>
      </c>
      <c r="B192" t="s">
        <v>116</v>
      </c>
      <c r="C192" s="29">
        <v>2014</v>
      </c>
      <c r="D192" s="50">
        <v>64</v>
      </c>
      <c r="E192" s="50">
        <v>17</v>
      </c>
      <c r="F192" s="50">
        <v>23</v>
      </c>
      <c r="G192" s="50">
        <v>24</v>
      </c>
      <c r="H192" s="50">
        <v>34</v>
      </c>
      <c r="I192" s="50">
        <v>29</v>
      </c>
      <c r="J192" s="97">
        <v>0.125</v>
      </c>
      <c r="K192" s="97">
        <v>0.109</v>
      </c>
      <c r="L192" s="97">
        <v>0.81299999999999994</v>
      </c>
      <c r="M192" s="50">
        <v>14</v>
      </c>
      <c r="N192" s="50">
        <v>34</v>
      </c>
      <c r="O192" s="50">
        <v>54</v>
      </c>
      <c r="P192" s="50">
        <v>57</v>
      </c>
      <c r="Q192" s="50">
        <v>52</v>
      </c>
      <c r="R192" s="50">
        <v>17</v>
      </c>
      <c r="S192" s="50">
        <v>8</v>
      </c>
      <c r="T192" s="50">
        <v>46</v>
      </c>
      <c r="U192" s="89">
        <f t="shared" si="12"/>
        <v>4.9645390070921988E-2</v>
      </c>
      <c r="V192" s="89">
        <f t="shared" si="13"/>
        <v>0.12056737588652482</v>
      </c>
      <c r="W192" s="89">
        <f t="shared" si="14"/>
        <v>0.19148936170212766</v>
      </c>
      <c r="X192" s="89">
        <f t="shared" si="15"/>
        <v>0.20212765957446807</v>
      </c>
      <c r="Y192" s="89">
        <f t="shared" si="16"/>
        <v>0.27304964539007093</v>
      </c>
      <c r="Z192" s="50">
        <v>37</v>
      </c>
      <c r="AA192" s="50" t="s">
        <v>275</v>
      </c>
      <c r="AB192" s="50" t="s">
        <v>275</v>
      </c>
      <c r="AC192">
        <v>40</v>
      </c>
      <c r="AD192">
        <v>0</v>
      </c>
      <c r="AE192" s="89">
        <f t="shared" si="17"/>
        <v>0.16312056737588654</v>
      </c>
      <c r="AF192">
        <v>0</v>
      </c>
      <c r="AG192">
        <v>0</v>
      </c>
    </row>
    <row r="193" spans="1:33">
      <c r="A193">
        <v>44204</v>
      </c>
      <c r="B193" t="s">
        <v>240</v>
      </c>
      <c r="C193" s="29">
        <v>2014</v>
      </c>
      <c r="D193" s="50">
        <v>343</v>
      </c>
      <c r="E193" s="50">
        <v>100</v>
      </c>
      <c r="F193" s="50">
        <v>119</v>
      </c>
      <c r="G193" s="50">
        <v>124</v>
      </c>
      <c r="H193" s="50">
        <v>110</v>
      </c>
      <c r="I193" s="50">
        <v>119</v>
      </c>
      <c r="J193" s="97">
        <v>0.10800000000000001</v>
      </c>
      <c r="K193" s="97">
        <v>0.184</v>
      </c>
      <c r="L193" s="97">
        <v>0.75800000000000001</v>
      </c>
      <c r="M193" s="50">
        <v>141</v>
      </c>
      <c r="N193" s="50">
        <v>324</v>
      </c>
      <c r="O193" s="50">
        <v>268</v>
      </c>
      <c r="P193" s="50">
        <v>188</v>
      </c>
      <c r="Q193" s="50">
        <v>168</v>
      </c>
      <c r="R193" s="50">
        <v>112</v>
      </c>
      <c r="S193" s="50">
        <v>111</v>
      </c>
      <c r="T193" s="50">
        <v>217</v>
      </c>
      <c r="U193" s="89">
        <f t="shared" si="12"/>
        <v>9.221713538260301E-2</v>
      </c>
      <c r="V193" s="89">
        <f t="shared" si="13"/>
        <v>0.2119032047089601</v>
      </c>
      <c r="W193" s="89">
        <f t="shared" si="14"/>
        <v>0.17527795945062133</v>
      </c>
      <c r="X193" s="89">
        <f t="shared" si="15"/>
        <v>0.12295618051013735</v>
      </c>
      <c r="Y193" s="89">
        <f t="shared" si="16"/>
        <v>0.25572269457161545</v>
      </c>
      <c r="Z193" s="50">
        <v>176</v>
      </c>
      <c r="AA193" s="50" t="s">
        <v>275</v>
      </c>
      <c r="AB193" s="50" t="s">
        <v>275</v>
      </c>
      <c r="AC193">
        <v>99</v>
      </c>
      <c r="AD193">
        <v>50</v>
      </c>
      <c r="AE193" s="89">
        <f t="shared" si="17"/>
        <v>0.14192282537606279</v>
      </c>
      <c r="AF193">
        <v>0</v>
      </c>
      <c r="AG193">
        <v>1</v>
      </c>
    </row>
    <row r="194" spans="1:33">
      <c r="A194">
        <v>44205</v>
      </c>
      <c r="B194" t="s">
        <v>118</v>
      </c>
      <c r="C194" s="29">
        <v>2014</v>
      </c>
      <c r="D194" s="50">
        <v>97</v>
      </c>
      <c r="E194" s="50">
        <v>27</v>
      </c>
      <c r="F194" s="50">
        <v>29</v>
      </c>
      <c r="G194" s="50">
        <v>41</v>
      </c>
      <c r="H194" s="50">
        <v>31</v>
      </c>
      <c r="I194" s="50">
        <v>36</v>
      </c>
      <c r="J194" s="97">
        <v>0.113</v>
      </c>
      <c r="K194" s="97">
        <v>0.124</v>
      </c>
      <c r="L194" s="97">
        <v>0.80400000000000005</v>
      </c>
      <c r="M194" s="50">
        <v>39</v>
      </c>
      <c r="N194" s="50">
        <v>135</v>
      </c>
      <c r="O194" s="50">
        <v>70</v>
      </c>
      <c r="P194" s="50">
        <v>95</v>
      </c>
      <c r="Q194" s="50">
        <v>58</v>
      </c>
      <c r="R194" s="50">
        <v>12</v>
      </c>
      <c r="S194" s="50">
        <v>9</v>
      </c>
      <c r="T194" s="50">
        <v>28</v>
      </c>
      <c r="U194" s="89">
        <f t="shared" si="12"/>
        <v>8.744394618834081E-2</v>
      </c>
      <c r="V194" s="89">
        <f t="shared" si="13"/>
        <v>0.30269058295964124</v>
      </c>
      <c r="W194" s="89">
        <f t="shared" si="14"/>
        <v>0.15695067264573992</v>
      </c>
      <c r="X194" s="89">
        <f t="shared" si="15"/>
        <v>0.21300448430493274</v>
      </c>
      <c r="Y194" s="89">
        <f t="shared" si="16"/>
        <v>0.17713004484304934</v>
      </c>
      <c r="Z194" s="50">
        <v>59</v>
      </c>
      <c r="AA194" s="50" t="s">
        <v>275</v>
      </c>
      <c r="AB194" s="50" t="s">
        <v>275</v>
      </c>
      <c r="AC194">
        <v>36</v>
      </c>
      <c r="AD194">
        <v>12</v>
      </c>
      <c r="AE194" s="89">
        <f t="shared" si="17"/>
        <v>6.2780269058295965E-2</v>
      </c>
      <c r="AF194">
        <v>0</v>
      </c>
      <c r="AG194">
        <v>1</v>
      </c>
    </row>
    <row r="195" spans="1:33">
      <c r="A195">
        <v>44206</v>
      </c>
      <c r="B195" t="s">
        <v>164</v>
      </c>
      <c r="C195" s="29">
        <v>2014</v>
      </c>
      <c r="D195" s="50">
        <v>67</v>
      </c>
      <c r="E195" s="50">
        <v>21</v>
      </c>
      <c r="F195" s="50">
        <v>29</v>
      </c>
      <c r="G195" s="50">
        <v>17</v>
      </c>
      <c r="H195" s="50">
        <v>38</v>
      </c>
      <c r="I195" s="50">
        <v>22</v>
      </c>
      <c r="J195" s="97">
        <v>0.11900000000000001</v>
      </c>
      <c r="K195" s="97">
        <v>0.20899999999999999</v>
      </c>
      <c r="L195" s="97">
        <v>0.68700000000000006</v>
      </c>
      <c r="M195" s="50">
        <v>35</v>
      </c>
      <c r="N195" s="50">
        <v>86</v>
      </c>
      <c r="O195" s="50">
        <v>65</v>
      </c>
      <c r="P195" s="50">
        <v>58</v>
      </c>
      <c r="Q195" s="50">
        <v>28</v>
      </c>
      <c r="R195" s="50">
        <v>5</v>
      </c>
      <c r="S195" s="50">
        <v>7</v>
      </c>
      <c r="T195" s="50">
        <v>18</v>
      </c>
      <c r="U195" s="89">
        <f t="shared" ref="U195:U213" si="18">M195/SUM($M195:$T195)</f>
        <v>0.11589403973509933</v>
      </c>
      <c r="V195" s="89">
        <f t="shared" ref="V195:V213" si="19">N195/SUM(M195:T195)</f>
        <v>0.28476821192052981</v>
      </c>
      <c r="W195" s="89">
        <f t="shared" ref="W195:W213" si="20">O195/SUM(M195:T195)</f>
        <v>0.21523178807947019</v>
      </c>
      <c r="X195" s="89">
        <f t="shared" ref="X195:X213" si="21">P195/SUM(M195:T195)</f>
        <v>0.19205298013245034</v>
      </c>
      <c r="Y195" s="89">
        <f t="shared" ref="Y195:Y213" si="22">SUM(Q195:S195)/SUM(M195:T195)</f>
        <v>0.13245033112582782</v>
      </c>
      <c r="Z195" s="50">
        <v>38</v>
      </c>
      <c r="AA195" s="50" t="s">
        <v>275</v>
      </c>
      <c r="AB195" s="50" t="s">
        <v>275</v>
      </c>
      <c r="AC195">
        <v>30</v>
      </c>
      <c r="AD195">
        <v>0</v>
      </c>
      <c r="AE195" s="89">
        <f t="shared" ref="AE195:AE213" si="23">T195/SUM(M195:T195)</f>
        <v>5.9602649006622516E-2</v>
      </c>
      <c r="AF195">
        <v>0</v>
      </c>
      <c r="AG195">
        <v>0</v>
      </c>
    </row>
    <row r="196" spans="1:33">
      <c r="A196">
        <v>44207</v>
      </c>
      <c r="B196" t="s">
        <v>73</v>
      </c>
      <c r="C196" s="29">
        <v>2014</v>
      </c>
      <c r="D196" s="50">
        <v>44</v>
      </c>
      <c r="E196" s="50">
        <v>11</v>
      </c>
      <c r="F196" s="50">
        <v>14</v>
      </c>
      <c r="G196" s="50">
        <v>19</v>
      </c>
      <c r="H196" s="50">
        <v>16</v>
      </c>
      <c r="I196" s="50">
        <v>19</v>
      </c>
      <c r="J196" s="97">
        <v>0.22699999999999998</v>
      </c>
      <c r="K196" s="97">
        <v>6.8000000000000005E-2</v>
      </c>
      <c r="L196" s="97">
        <v>0.59099999999999997</v>
      </c>
      <c r="M196" s="50">
        <v>9</v>
      </c>
      <c r="N196" s="50">
        <v>72</v>
      </c>
      <c r="O196" s="50">
        <v>50</v>
      </c>
      <c r="P196" s="50">
        <v>37</v>
      </c>
      <c r="Q196" s="50">
        <v>23</v>
      </c>
      <c r="R196" s="50">
        <v>1</v>
      </c>
      <c r="S196" s="50">
        <v>4</v>
      </c>
      <c r="T196" s="50">
        <v>8</v>
      </c>
      <c r="U196" s="89">
        <f t="shared" si="18"/>
        <v>4.4117647058823532E-2</v>
      </c>
      <c r="V196" s="89">
        <f t="shared" si="19"/>
        <v>0.35294117647058826</v>
      </c>
      <c r="W196" s="89">
        <f t="shared" si="20"/>
        <v>0.24509803921568626</v>
      </c>
      <c r="X196" s="89">
        <f t="shared" si="21"/>
        <v>0.18137254901960784</v>
      </c>
      <c r="Y196" s="89">
        <f t="shared" si="22"/>
        <v>0.13725490196078433</v>
      </c>
      <c r="Z196" s="50">
        <v>20</v>
      </c>
      <c r="AA196" s="50" t="s">
        <v>275</v>
      </c>
      <c r="AB196" s="50" t="s">
        <v>275</v>
      </c>
      <c r="AC196">
        <v>15</v>
      </c>
      <c r="AD196">
        <v>0</v>
      </c>
      <c r="AE196" s="89">
        <f t="shared" si="23"/>
        <v>3.9215686274509803E-2</v>
      </c>
      <c r="AF196">
        <v>0</v>
      </c>
      <c r="AG196">
        <v>0</v>
      </c>
    </row>
    <row r="197" spans="1:33">
      <c r="A197">
        <v>44208</v>
      </c>
      <c r="B197" t="s">
        <v>165</v>
      </c>
      <c r="C197" s="29">
        <v>2014</v>
      </c>
      <c r="D197" s="50">
        <v>49</v>
      </c>
      <c r="E197" s="50">
        <v>15</v>
      </c>
      <c r="F197" s="50">
        <v>9</v>
      </c>
      <c r="G197" s="50">
        <v>25</v>
      </c>
      <c r="H197" s="50">
        <v>20</v>
      </c>
      <c r="I197" s="50">
        <v>12</v>
      </c>
      <c r="J197" s="97">
        <v>0.122</v>
      </c>
      <c r="K197" s="97">
        <v>0.16300000000000001</v>
      </c>
      <c r="L197" s="97">
        <v>0.59200000000000008</v>
      </c>
      <c r="M197" s="50">
        <v>14</v>
      </c>
      <c r="N197" s="50">
        <v>45</v>
      </c>
      <c r="O197" s="50">
        <v>36</v>
      </c>
      <c r="P197" s="50">
        <v>31</v>
      </c>
      <c r="Q197" s="50">
        <v>16</v>
      </c>
      <c r="R197" s="50">
        <v>4</v>
      </c>
      <c r="S197" s="50">
        <v>4</v>
      </c>
      <c r="T197" s="50">
        <v>9</v>
      </c>
      <c r="U197" s="89">
        <f t="shared" si="18"/>
        <v>8.8050314465408799E-2</v>
      </c>
      <c r="V197" s="89">
        <f t="shared" si="19"/>
        <v>0.28301886792452829</v>
      </c>
      <c r="W197" s="89">
        <f t="shared" si="20"/>
        <v>0.22641509433962265</v>
      </c>
      <c r="X197" s="89">
        <f t="shared" si="21"/>
        <v>0.19496855345911951</v>
      </c>
      <c r="Y197" s="89">
        <f t="shared" si="22"/>
        <v>0.15094339622641509</v>
      </c>
      <c r="Z197" s="50">
        <v>28</v>
      </c>
      <c r="AA197" s="50" t="s">
        <v>275</v>
      </c>
      <c r="AB197" s="50" t="s">
        <v>275</v>
      </c>
      <c r="AC197">
        <v>12</v>
      </c>
      <c r="AD197">
        <v>0</v>
      </c>
      <c r="AE197" s="89">
        <f t="shared" si="23"/>
        <v>5.6603773584905662E-2</v>
      </c>
      <c r="AF197">
        <v>0</v>
      </c>
      <c r="AG197">
        <v>0</v>
      </c>
    </row>
    <row r="198" spans="1:33">
      <c r="A198">
        <v>44209</v>
      </c>
      <c r="B198" t="s">
        <v>241</v>
      </c>
      <c r="C198" s="29">
        <v>2014</v>
      </c>
      <c r="D198" s="50">
        <v>317</v>
      </c>
      <c r="E198" s="50">
        <v>110</v>
      </c>
      <c r="F198" s="50">
        <v>109</v>
      </c>
      <c r="G198" s="50">
        <v>98</v>
      </c>
      <c r="H198" s="50">
        <v>108</v>
      </c>
      <c r="I198" s="50">
        <v>112</v>
      </c>
      <c r="J198" s="97">
        <v>8.8000000000000009E-2</v>
      </c>
      <c r="K198" s="97">
        <v>0.24299999999999999</v>
      </c>
      <c r="L198" s="97">
        <v>0.79799999999999993</v>
      </c>
      <c r="M198" s="50">
        <v>84</v>
      </c>
      <c r="N198" s="50">
        <v>145</v>
      </c>
      <c r="O198" s="50">
        <v>135</v>
      </c>
      <c r="P198" s="50">
        <v>168</v>
      </c>
      <c r="Q198" s="50">
        <v>190</v>
      </c>
      <c r="R198" s="50">
        <v>119</v>
      </c>
      <c r="S198" s="50">
        <v>101</v>
      </c>
      <c r="T198" s="50">
        <v>280</v>
      </c>
      <c r="U198" s="89">
        <f t="shared" si="18"/>
        <v>6.8739770867430439E-2</v>
      </c>
      <c r="V198" s="89">
        <f t="shared" si="19"/>
        <v>0.11865793780687398</v>
      </c>
      <c r="W198" s="89">
        <f t="shared" si="20"/>
        <v>0.1104746317512275</v>
      </c>
      <c r="X198" s="89">
        <f t="shared" si="21"/>
        <v>0.13747954173486088</v>
      </c>
      <c r="Y198" s="89">
        <f t="shared" si="22"/>
        <v>0.3355155482815057</v>
      </c>
      <c r="Z198" s="50">
        <v>190</v>
      </c>
      <c r="AA198" s="50" t="s">
        <v>275</v>
      </c>
      <c r="AB198" s="50" t="s">
        <v>275</v>
      </c>
      <c r="AC198">
        <v>99</v>
      </c>
      <c r="AD198">
        <v>51</v>
      </c>
      <c r="AE198" s="89">
        <f t="shared" si="23"/>
        <v>0.22913256955810146</v>
      </c>
      <c r="AF198">
        <v>0</v>
      </c>
      <c r="AG198">
        <v>3</v>
      </c>
    </row>
    <row r="199" spans="1:33">
      <c r="A199">
        <v>44210</v>
      </c>
      <c r="B199" t="s">
        <v>242</v>
      </c>
      <c r="C199" s="29">
        <v>2014</v>
      </c>
      <c r="D199" s="50">
        <v>303</v>
      </c>
      <c r="E199" s="50">
        <v>89</v>
      </c>
      <c r="F199" s="50">
        <v>110</v>
      </c>
      <c r="G199" s="50">
        <v>104</v>
      </c>
      <c r="H199" s="50">
        <v>95</v>
      </c>
      <c r="I199" s="50">
        <v>86</v>
      </c>
      <c r="J199" s="97">
        <v>0.10199999999999999</v>
      </c>
      <c r="K199" s="97">
        <v>0.13200000000000001</v>
      </c>
      <c r="L199" s="97">
        <v>0.65</v>
      </c>
      <c r="M199" s="50">
        <v>186</v>
      </c>
      <c r="N199" s="50">
        <v>472</v>
      </c>
      <c r="O199" s="50">
        <v>294</v>
      </c>
      <c r="P199" s="50">
        <v>211</v>
      </c>
      <c r="Q199" s="50">
        <v>125</v>
      </c>
      <c r="R199" s="50">
        <v>31</v>
      </c>
      <c r="S199" s="50">
        <v>10</v>
      </c>
      <c r="T199" s="50">
        <v>89</v>
      </c>
      <c r="U199" s="89">
        <f t="shared" si="18"/>
        <v>0.1311706629055007</v>
      </c>
      <c r="V199" s="89">
        <f t="shared" si="19"/>
        <v>0.33286318758815231</v>
      </c>
      <c r="W199" s="89">
        <f t="shared" si="20"/>
        <v>0.20733427362482371</v>
      </c>
      <c r="X199" s="89">
        <f t="shared" si="21"/>
        <v>0.14880112834978843</v>
      </c>
      <c r="Y199" s="89">
        <f t="shared" si="22"/>
        <v>0.11706629055007052</v>
      </c>
      <c r="Z199" s="50">
        <v>86</v>
      </c>
      <c r="AA199" s="50" t="s">
        <v>275</v>
      </c>
      <c r="AB199" s="50" t="s">
        <v>275</v>
      </c>
      <c r="AC199">
        <v>77</v>
      </c>
      <c r="AD199">
        <v>73</v>
      </c>
      <c r="AE199" s="89">
        <f t="shared" si="23"/>
        <v>6.2764456981664316E-2</v>
      </c>
      <c r="AF199">
        <v>0</v>
      </c>
      <c r="AG199">
        <v>2</v>
      </c>
    </row>
    <row r="200" spans="1:33">
      <c r="A200">
        <v>44211</v>
      </c>
      <c r="B200" t="s">
        <v>105</v>
      </c>
      <c r="C200" s="29">
        <v>2014</v>
      </c>
      <c r="D200" s="50">
        <v>95</v>
      </c>
      <c r="E200" s="50">
        <v>31</v>
      </c>
      <c r="F200" s="50">
        <v>35</v>
      </c>
      <c r="G200" s="50">
        <v>29</v>
      </c>
      <c r="H200" s="50">
        <v>38</v>
      </c>
      <c r="I200" s="50">
        <v>42</v>
      </c>
      <c r="J200" s="97">
        <v>8.4000000000000005E-2</v>
      </c>
      <c r="K200" s="97">
        <v>0.13699999999999998</v>
      </c>
      <c r="L200" s="97">
        <v>0.76800000000000002</v>
      </c>
      <c r="M200" s="50">
        <v>68</v>
      </c>
      <c r="N200" s="50">
        <v>177</v>
      </c>
      <c r="O200" s="50">
        <v>103</v>
      </c>
      <c r="P200" s="50">
        <v>67</v>
      </c>
      <c r="Q200" s="50">
        <v>32</v>
      </c>
      <c r="R200" s="50">
        <v>15</v>
      </c>
      <c r="S200" s="50">
        <v>11</v>
      </c>
      <c r="T200" s="50">
        <v>47</v>
      </c>
      <c r="U200" s="89">
        <f t="shared" si="18"/>
        <v>0.13076923076923078</v>
      </c>
      <c r="V200" s="89">
        <f t="shared" si="19"/>
        <v>0.3403846153846154</v>
      </c>
      <c r="W200" s="89">
        <f t="shared" si="20"/>
        <v>0.19807692307692307</v>
      </c>
      <c r="X200" s="89">
        <f t="shared" si="21"/>
        <v>0.12884615384615383</v>
      </c>
      <c r="Y200" s="89">
        <f t="shared" si="22"/>
        <v>0.11153846153846154</v>
      </c>
      <c r="Z200" s="50">
        <v>44</v>
      </c>
      <c r="AA200" s="50" t="s">
        <v>275</v>
      </c>
      <c r="AB200" s="50" t="s">
        <v>275</v>
      </c>
      <c r="AC200">
        <v>29</v>
      </c>
      <c r="AD200">
        <v>20</v>
      </c>
      <c r="AE200" s="89">
        <f t="shared" si="23"/>
        <v>9.0384615384615383E-2</v>
      </c>
      <c r="AF200">
        <v>0</v>
      </c>
      <c r="AG200">
        <v>1</v>
      </c>
    </row>
    <row r="201" spans="1:33">
      <c r="A201">
        <v>44212</v>
      </c>
      <c r="B201" t="s">
        <v>166</v>
      </c>
      <c r="C201" s="29">
        <v>2014</v>
      </c>
      <c r="D201" s="50">
        <v>335</v>
      </c>
      <c r="E201" s="50">
        <v>106</v>
      </c>
      <c r="F201" s="50">
        <v>113</v>
      </c>
      <c r="G201" s="50">
        <v>116</v>
      </c>
      <c r="H201" s="50">
        <v>83</v>
      </c>
      <c r="I201" s="50">
        <v>121</v>
      </c>
      <c r="J201" s="97">
        <v>9.9000000000000005E-2</v>
      </c>
      <c r="K201" s="97">
        <v>0.2</v>
      </c>
      <c r="L201" s="97">
        <v>0.80900000000000005</v>
      </c>
      <c r="M201" s="50">
        <v>117</v>
      </c>
      <c r="N201" s="50">
        <v>270</v>
      </c>
      <c r="O201" s="50">
        <v>242</v>
      </c>
      <c r="P201" s="50">
        <v>256</v>
      </c>
      <c r="Q201" s="50">
        <v>173</v>
      </c>
      <c r="R201" s="50">
        <v>98</v>
      </c>
      <c r="S201" s="50">
        <v>49</v>
      </c>
      <c r="T201" s="50">
        <v>150</v>
      </c>
      <c r="U201" s="89">
        <f t="shared" si="18"/>
        <v>8.6346863468634683E-2</v>
      </c>
      <c r="V201" s="89">
        <f t="shared" si="19"/>
        <v>0.19926199261992619</v>
      </c>
      <c r="W201" s="89">
        <f t="shared" si="20"/>
        <v>0.17859778597785977</v>
      </c>
      <c r="X201" s="89">
        <f t="shared" si="21"/>
        <v>0.18892988929889298</v>
      </c>
      <c r="Y201" s="89">
        <f t="shared" si="22"/>
        <v>0.23616236162361623</v>
      </c>
      <c r="Z201" s="50">
        <v>220</v>
      </c>
      <c r="AA201" s="50" t="s">
        <v>275</v>
      </c>
      <c r="AB201" s="50" t="s">
        <v>275</v>
      </c>
      <c r="AC201">
        <v>127</v>
      </c>
      <c r="AD201">
        <v>40</v>
      </c>
      <c r="AE201" s="89">
        <f t="shared" si="23"/>
        <v>0.11070110701107011</v>
      </c>
      <c r="AF201">
        <v>2</v>
      </c>
      <c r="AG201">
        <v>2</v>
      </c>
    </row>
    <row r="202" spans="1:33">
      <c r="A202">
        <v>44213</v>
      </c>
      <c r="B202" t="s">
        <v>78</v>
      </c>
      <c r="C202" s="29">
        <v>2014</v>
      </c>
      <c r="D202" s="50">
        <v>299</v>
      </c>
      <c r="E202" s="50">
        <v>88</v>
      </c>
      <c r="F202" s="50">
        <v>110</v>
      </c>
      <c r="G202" s="50">
        <v>101</v>
      </c>
      <c r="H202" s="50">
        <v>117</v>
      </c>
      <c r="I202" s="50">
        <v>103</v>
      </c>
      <c r="J202" s="97">
        <v>0.16399999999999998</v>
      </c>
      <c r="K202" s="97">
        <v>0.124</v>
      </c>
      <c r="L202" s="97">
        <v>0.65599999999999992</v>
      </c>
      <c r="M202" s="50">
        <v>81</v>
      </c>
      <c r="N202" s="50">
        <v>316</v>
      </c>
      <c r="O202" s="50">
        <v>272</v>
      </c>
      <c r="P202" s="50">
        <v>245</v>
      </c>
      <c r="Q202" s="50">
        <v>104</v>
      </c>
      <c r="R202" s="50">
        <v>44</v>
      </c>
      <c r="S202" s="50">
        <v>13</v>
      </c>
      <c r="T202" s="50">
        <v>75</v>
      </c>
      <c r="U202" s="89">
        <f t="shared" si="18"/>
        <v>7.0434782608695651E-2</v>
      </c>
      <c r="V202" s="89">
        <f t="shared" si="19"/>
        <v>0.27478260869565219</v>
      </c>
      <c r="W202" s="89">
        <f t="shared" si="20"/>
        <v>0.23652173913043478</v>
      </c>
      <c r="X202" s="89">
        <f t="shared" si="21"/>
        <v>0.21304347826086956</v>
      </c>
      <c r="Y202" s="89">
        <f t="shared" si="22"/>
        <v>0.14000000000000001</v>
      </c>
      <c r="Z202" s="50">
        <v>167</v>
      </c>
      <c r="AA202" s="50" t="s">
        <v>275</v>
      </c>
      <c r="AB202" s="50" t="s">
        <v>275</v>
      </c>
      <c r="AC202">
        <v>139</v>
      </c>
      <c r="AD202">
        <v>26</v>
      </c>
      <c r="AE202" s="89">
        <f t="shared" si="23"/>
        <v>6.5217391304347824E-2</v>
      </c>
      <c r="AF202">
        <v>1</v>
      </c>
      <c r="AG202">
        <v>2</v>
      </c>
    </row>
    <row r="203" spans="1:33">
      <c r="A203">
        <v>44214</v>
      </c>
      <c r="B203" t="s">
        <v>167</v>
      </c>
      <c r="C203" s="29">
        <v>2014</v>
      </c>
      <c r="D203" s="50">
        <v>97</v>
      </c>
      <c r="E203" s="50">
        <v>39</v>
      </c>
      <c r="F203" s="50">
        <v>33</v>
      </c>
      <c r="G203" s="50">
        <v>25</v>
      </c>
      <c r="H203" s="50">
        <v>33</v>
      </c>
      <c r="I203" s="50">
        <v>36</v>
      </c>
      <c r="J203" s="97">
        <v>0.113</v>
      </c>
      <c r="K203" s="97">
        <v>0.20600000000000002</v>
      </c>
      <c r="L203" s="97">
        <v>0.79400000000000004</v>
      </c>
      <c r="M203" s="50">
        <v>9</v>
      </c>
      <c r="N203" s="50">
        <v>47</v>
      </c>
      <c r="O203" s="50">
        <v>87</v>
      </c>
      <c r="P203" s="50">
        <v>78</v>
      </c>
      <c r="Q203" s="50">
        <v>49</v>
      </c>
      <c r="R203" s="50">
        <v>7</v>
      </c>
      <c r="S203" s="50">
        <v>9</v>
      </c>
      <c r="T203" s="50">
        <v>19</v>
      </c>
      <c r="U203" s="89">
        <f t="shared" si="18"/>
        <v>2.9508196721311476E-2</v>
      </c>
      <c r="V203" s="89">
        <f t="shared" si="19"/>
        <v>0.1540983606557377</v>
      </c>
      <c r="W203" s="89">
        <f t="shared" si="20"/>
        <v>0.28524590163934427</v>
      </c>
      <c r="X203" s="89">
        <f t="shared" si="21"/>
        <v>0.25573770491803277</v>
      </c>
      <c r="Y203" s="89">
        <f t="shared" si="22"/>
        <v>0.21311475409836064</v>
      </c>
      <c r="Z203" s="50">
        <v>53</v>
      </c>
      <c r="AA203" s="50" t="s">
        <v>275</v>
      </c>
      <c r="AB203" s="50" t="s">
        <v>275</v>
      </c>
      <c r="AC203">
        <v>30</v>
      </c>
      <c r="AD203">
        <v>0</v>
      </c>
      <c r="AE203" s="89">
        <f t="shared" si="23"/>
        <v>6.2295081967213117E-2</v>
      </c>
      <c r="AF203">
        <v>0</v>
      </c>
      <c r="AG203">
        <v>0</v>
      </c>
    </row>
    <row r="204" spans="1:33">
      <c r="A204">
        <v>44215</v>
      </c>
      <c r="B204" t="s">
        <v>168</v>
      </c>
      <c r="C204" s="29">
        <v>2014</v>
      </c>
      <c r="D204" s="50">
        <v>631</v>
      </c>
      <c r="E204" s="50">
        <v>213</v>
      </c>
      <c r="F204" s="50">
        <v>179</v>
      </c>
      <c r="G204" s="50">
        <v>239</v>
      </c>
      <c r="H204" s="50">
        <v>229</v>
      </c>
      <c r="I204" s="50">
        <v>219</v>
      </c>
      <c r="J204" s="97">
        <v>8.199999999999999E-2</v>
      </c>
      <c r="K204" s="97">
        <v>0.17300000000000001</v>
      </c>
      <c r="L204" s="97">
        <v>0.76400000000000001</v>
      </c>
      <c r="M204" s="50">
        <v>345</v>
      </c>
      <c r="N204" s="50">
        <v>740</v>
      </c>
      <c r="O204" s="50">
        <v>534</v>
      </c>
      <c r="P204" s="50">
        <v>364</v>
      </c>
      <c r="Q204" s="50">
        <v>236</v>
      </c>
      <c r="R204" s="50">
        <v>207</v>
      </c>
      <c r="S204" s="50">
        <v>261</v>
      </c>
      <c r="T204" s="50">
        <v>599</v>
      </c>
      <c r="U204" s="89">
        <f t="shared" si="18"/>
        <v>0.10499087035909921</v>
      </c>
      <c r="V204" s="89">
        <f t="shared" si="19"/>
        <v>0.22519780888618382</v>
      </c>
      <c r="W204" s="89">
        <f t="shared" si="20"/>
        <v>0.16250760803408398</v>
      </c>
      <c r="X204" s="89">
        <f t="shared" si="21"/>
        <v>0.11077297626293366</v>
      </c>
      <c r="Y204" s="89">
        <f t="shared" si="22"/>
        <v>0.21424223980523432</v>
      </c>
      <c r="Z204" s="50">
        <v>312</v>
      </c>
      <c r="AA204" s="50">
        <v>10</v>
      </c>
      <c r="AB204" s="50">
        <v>23</v>
      </c>
      <c r="AC204">
        <v>206</v>
      </c>
      <c r="AD204">
        <v>109</v>
      </c>
      <c r="AE204" s="89">
        <f t="shared" si="23"/>
        <v>0.18228849665246499</v>
      </c>
      <c r="AF204">
        <v>2</v>
      </c>
      <c r="AG204">
        <v>6</v>
      </c>
    </row>
    <row r="205" spans="1:33">
      <c r="A205">
        <v>44216</v>
      </c>
      <c r="B205" t="s">
        <v>169</v>
      </c>
      <c r="C205" s="29">
        <v>2014</v>
      </c>
      <c r="D205" s="50">
        <v>132</v>
      </c>
      <c r="E205" s="50">
        <v>47</v>
      </c>
      <c r="F205" s="50">
        <v>38</v>
      </c>
      <c r="G205" s="50">
        <v>47</v>
      </c>
      <c r="H205" s="50">
        <v>38</v>
      </c>
      <c r="I205" s="50">
        <v>56</v>
      </c>
      <c r="J205" s="97">
        <v>0.13600000000000001</v>
      </c>
      <c r="K205" s="97">
        <v>0.18899999999999997</v>
      </c>
      <c r="L205" s="97">
        <v>0.72</v>
      </c>
      <c r="M205" s="50">
        <v>27</v>
      </c>
      <c r="N205" s="50">
        <v>121</v>
      </c>
      <c r="O205" s="50">
        <v>128</v>
      </c>
      <c r="P205" s="50">
        <v>114</v>
      </c>
      <c r="Q205" s="50">
        <v>72</v>
      </c>
      <c r="R205" s="50">
        <v>27</v>
      </c>
      <c r="S205" s="50">
        <v>25</v>
      </c>
      <c r="T205" s="50">
        <v>41</v>
      </c>
      <c r="U205" s="89">
        <f t="shared" si="18"/>
        <v>4.8648648648648651E-2</v>
      </c>
      <c r="V205" s="89">
        <f t="shared" si="19"/>
        <v>0.21801801801801801</v>
      </c>
      <c r="W205" s="89">
        <f t="shared" si="20"/>
        <v>0.23063063063063063</v>
      </c>
      <c r="X205" s="89">
        <f t="shared" si="21"/>
        <v>0.20540540540540542</v>
      </c>
      <c r="Y205" s="89">
        <f t="shared" si="22"/>
        <v>0.22342342342342342</v>
      </c>
      <c r="Z205" s="50">
        <v>73</v>
      </c>
      <c r="AA205" s="50" t="s">
        <v>275</v>
      </c>
      <c r="AB205" s="50">
        <v>8</v>
      </c>
      <c r="AC205">
        <v>60</v>
      </c>
      <c r="AD205">
        <v>22</v>
      </c>
      <c r="AE205" s="89">
        <f t="shared" si="23"/>
        <v>7.3873873873873869E-2</v>
      </c>
      <c r="AF205">
        <v>0</v>
      </c>
      <c r="AG205">
        <v>2</v>
      </c>
    </row>
    <row r="206" spans="1:33">
      <c r="A206">
        <v>44217</v>
      </c>
      <c r="B206" t="s">
        <v>170</v>
      </c>
      <c r="C206" s="29">
        <v>2014</v>
      </c>
      <c r="D206" s="50">
        <v>221</v>
      </c>
      <c r="E206" s="50">
        <v>68</v>
      </c>
      <c r="F206" s="50">
        <v>73</v>
      </c>
      <c r="G206" s="50">
        <v>80</v>
      </c>
      <c r="H206" s="50">
        <v>77</v>
      </c>
      <c r="I206" s="50">
        <v>84</v>
      </c>
      <c r="J206" s="97">
        <v>6.3E-2</v>
      </c>
      <c r="K206" s="97">
        <v>0.20800000000000002</v>
      </c>
      <c r="L206" s="97">
        <v>0.8640000000000001</v>
      </c>
      <c r="M206" s="50">
        <v>42</v>
      </c>
      <c r="N206" s="50">
        <v>84</v>
      </c>
      <c r="O206" s="50">
        <v>94</v>
      </c>
      <c r="P206" s="50">
        <v>117</v>
      </c>
      <c r="Q206" s="50">
        <v>124</v>
      </c>
      <c r="R206" s="50">
        <v>83</v>
      </c>
      <c r="S206" s="50">
        <v>77</v>
      </c>
      <c r="T206" s="50">
        <v>148</v>
      </c>
      <c r="U206" s="89">
        <f t="shared" si="18"/>
        <v>5.4616384915474644E-2</v>
      </c>
      <c r="V206" s="89">
        <f t="shared" si="19"/>
        <v>0.10923276983094929</v>
      </c>
      <c r="W206" s="89">
        <f t="shared" si="20"/>
        <v>0.1222366710013004</v>
      </c>
      <c r="X206" s="89">
        <f t="shared" si="21"/>
        <v>0.15214564369310793</v>
      </c>
      <c r="Y206" s="89">
        <f t="shared" si="22"/>
        <v>0.36931079323797139</v>
      </c>
      <c r="Z206" s="50">
        <v>148</v>
      </c>
      <c r="AA206" s="50" t="s">
        <v>275</v>
      </c>
      <c r="AB206" s="50" t="s">
        <v>275</v>
      </c>
      <c r="AC206">
        <v>67</v>
      </c>
      <c r="AD206">
        <v>13</v>
      </c>
      <c r="AE206" s="89">
        <f t="shared" si="23"/>
        <v>0.19245773732119636</v>
      </c>
      <c r="AF206">
        <v>1</v>
      </c>
      <c r="AG206">
        <v>1</v>
      </c>
    </row>
    <row r="207" spans="1:33">
      <c r="A207">
        <v>44218</v>
      </c>
      <c r="B207" t="s">
        <v>74</v>
      </c>
      <c r="C207" s="29">
        <v>2014</v>
      </c>
      <c r="D207" s="50">
        <v>25</v>
      </c>
      <c r="E207" s="50">
        <v>9</v>
      </c>
      <c r="F207" s="50">
        <v>6</v>
      </c>
      <c r="G207" s="50">
        <v>10</v>
      </c>
      <c r="H207" s="50">
        <v>5</v>
      </c>
      <c r="I207" s="50">
        <v>5</v>
      </c>
      <c r="J207" s="97">
        <v>0.04</v>
      </c>
      <c r="K207" s="97">
        <v>0.24</v>
      </c>
      <c r="L207" s="97">
        <v>0.76</v>
      </c>
      <c r="M207" s="50">
        <v>4</v>
      </c>
      <c r="N207" s="50">
        <v>29</v>
      </c>
      <c r="O207" s="50">
        <v>16</v>
      </c>
      <c r="P207" s="50">
        <v>16</v>
      </c>
      <c r="Q207" s="50">
        <v>16</v>
      </c>
      <c r="R207" s="50">
        <v>4</v>
      </c>
      <c r="S207" s="50"/>
      <c r="T207" s="50">
        <v>11</v>
      </c>
      <c r="U207" s="89">
        <f t="shared" si="18"/>
        <v>4.1666666666666664E-2</v>
      </c>
      <c r="V207" s="89">
        <f t="shared" si="19"/>
        <v>0.30208333333333331</v>
      </c>
      <c r="W207" s="89">
        <f t="shared" si="20"/>
        <v>0.16666666666666666</v>
      </c>
      <c r="X207" s="89">
        <f t="shared" si="21"/>
        <v>0.16666666666666666</v>
      </c>
      <c r="Y207" s="89">
        <f t="shared" si="22"/>
        <v>0.20833333333333334</v>
      </c>
      <c r="Z207" s="50">
        <v>16</v>
      </c>
      <c r="AA207" s="50" t="s">
        <v>275</v>
      </c>
      <c r="AB207" s="50" t="s">
        <v>275</v>
      </c>
      <c r="AC207">
        <v>4</v>
      </c>
      <c r="AD207">
        <v>0</v>
      </c>
      <c r="AE207" s="89">
        <f t="shared" si="23"/>
        <v>0.11458333333333333</v>
      </c>
      <c r="AF207">
        <v>0</v>
      </c>
      <c r="AG207">
        <v>0</v>
      </c>
    </row>
    <row r="208" spans="1:33">
      <c r="A208">
        <v>44219</v>
      </c>
      <c r="B208" t="s">
        <v>171</v>
      </c>
      <c r="C208" s="29">
        <v>2014</v>
      </c>
      <c r="D208" s="50">
        <v>25</v>
      </c>
      <c r="E208" s="50">
        <v>9</v>
      </c>
      <c r="F208" s="50">
        <v>8</v>
      </c>
      <c r="G208" s="50">
        <v>8</v>
      </c>
      <c r="H208" s="50">
        <v>12</v>
      </c>
      <c r="I208" s="50">
        <v>12</v>
      </c>
      <c r="J208" s="97">
        <v>0.12</v>
      </c>
      <c r="K208" s="97">
        <v>0.16</v>
      </c>
      <c r="L208" s="97">
        <v>0.56000000000000005</v>
      </c>
      <c r="M208" s="50">
        <v>5</v>
      </c>
      <c r="N208" s="50">
        <v>36</v>
      </c>
      <c r="O208" s="50">
        <v>15</v>
      </c>
      <c r="P208" s="50">
        <v>23</v>
      </c>
      <c r="Q208" s="50">
        <v>10</v>
      </c>
      <c r="R208" s="50">
        <v>3</v>
      </c>
      <c r="S208" s="50">
        <v>1</v>
      </c>
      <c r="T208" s="50">
        <v>3</v>
      </c>
      <c r="U208" s="89">
        <f t="shared" si="18"/>
        <v>5.2083333333333336E-2</v>
      </c>
      <c r="V208" s="89">
        <f t="shared" si="19"/>
        <v>0.375</v>
      </c>
      <c r="W208" s="89">
        <f t="shared" si="20"/>
        <v>0.15625</v>
      </c>
      <c r="X208" s="89">
        <f t="shared" si="21"/>
        <v>0.23958333333333334</v>
      </c>
      <c r="Y208" s="89">
        <f t="shared" si="22"/>
        <v>0.14583333333333334</v>
      </c>
      <c r="Z208" s="50">
        <v>13</v>
      </c>
      <c r="AA208" s="50" t="s">
        <v>275</v>
      </c>
      <c r="AB208" s="50" t="s">
        <v>275</v>
      </c>
      <c r="AC208">
        <v>6</v>
      </c>
      <c r="AD208">
        <v>0</v>
      </c>
      <c r="AE208" s="89">
        <f t="shared" si="23"/>
        <v>3.125E-2</v>
      </c>
      <c r="AF208">
        <v>0</v>
      </c>
      <c r="AG208">
        <v>0</v>
      </c>
    </row>
    <row r="209" spans="1:33">
      <c r="A209">
        <v>44220</v>
      </c>
      <c r="B209" t="s">
        <v>172</v>
      </c>
      <c r="C209" s="29">
        <v>2014</v>
      </c>
      <c r="D209" s="50">
        <v>78</v>
      </c>
      <c r="E209" s="50">
        <v>26</v>
      </c>
      <c r="F209" s="50">
        <v>32</v>
      </c>
      <c r="G209" s="50">
        <v>20</v>
      </c>
      <c r="H209" s="50">
        <v>24</v>
      </c>
      <c r="I209" s="50">
        <v>24</v>
      </c>
      <c r="J209" s="97">
        <v>0.115</v>
      </c>
      <c r="K209" s="97">
        <v>0.20499999999999999</v>
      </c>
      <c r="L209" s="97">
        <v>0.80799999999999994</v>
      </c>
      <c r="M209" s="50">
        <v>11</v>
      </c>
      <c r="N209" s="50">
        <v>40</v>
      </c>
      <c r="O209" s="50">
        <v>64</v>
      </c>
      <c r="P209" s="50">
        <v>51</v>
      </c>
      <c r="Q209" s="50">
        <v>42</v>
      </c>
      <c r="R209" s="50">
        <v>20</v>
      </c>
      <c r="S209" s="50">
        <v>8</v>
      </c>
      <c r="T209" s="50">
        <v>24</v>
      </c>
      <c r="U209" s="89">
        <f t="shared" si="18"/>
        <v>4.230769230769231E-2</v>
      </c>
      <c r="V209" s="89">
        <f t="shared" si="19"/>
        <v>0.15384615384615385</v>
      </c>
      <c r="W209" s="89">
        <f t="shared" si="20"/>
        <v>0.24615384615384617</v>
      </c>
      <c r="X209" s="89">
        <f t="shared" si="21"/>
        <v>0.19615384615384615</v>
      </c>
      <c r="Y209" s="89">
        <f t="shared" si="22"/>
        <v>0.26923076923076922</v>
      </c>
      <c r="Z209" s="50">
        <v>55</v>
      </c>
      <c r="AA209" s="50" t="s">
        <v>275</v>
      </c>
      <c r="AB209" s="50" t="s">
        <v>275</v>
      </c>
      <c r="AC209">
        <v>26</v>
      </c>
      <c r="AD209">
        <v>0</v>
      </c>
      <c r="AE209" s="89">
        <f t="shared" si="23"/>
        <v>9.2307692307692313E-2</v>
      </c>
      <c r="AF209">
        <v>0</v>
      </c>
      <c r="AG209">
        <v>0</v>
      </c>
    </row>
    <row r="210" spans="1:33">
      <c r="A210">
        <v>44221</v>
      </c>
      <c r="B210" t="s">
        <v>100</v>
      </c>
      <c r="C210" s="29">
        <v>2014</v>
      </c>
      <c r="D210" s="50">
        <v>97</v>
      </c>
      <c r="E210" s="50">
        <v>29</v>
      </c>
      <c r="F210" s="50">
        <v>26</v>
      </c>
      <c r="G210" s="50">
        <v>42</v>
      </c>
      <c r="H210" s="50">
        <v>28</v>
      </c>
      <c r="I210" s="50">
        <v>33</v>
      </c>
      <c r="J210" s="97">
        <v>9.3000000000000013E-2</v>
      </c>
      <c r="K210" s="97">
        <v>0.20600000000000002</v>
      </c>
      <c r="L210" s="97">
        <v>0.83499999999999996</v>
      </c>
      <c r="M210" s="50">
        <v>4</v>
      </c>
      <c r="N210" s="50">
        <v>16</v>
      </c>
      <c r="O210" s="50">
        <v>57</v>
      </c>
      <c r="P210" s="50">
        <v>75</v>
      </c>
      <c r="Q210" s="50">
        <v>74</v>
      </c>
      <c r="R210" s="50">
        <v>12</v>
      </c>
      <c r="S210" s="50">
        <v>12</v>
      </c>
      <c r="T210" s="50">
        <v>12</v>
      </c>
      <c r="U210" s="89">
        <f t="shared" si="18"/>
        <v>1.5267175572519083E-2</v>
      </c>
      <c r="V210" s="89">
        <f t="shared" si="19"/>
        <v>6.1068702290076333E-2</v>
      </c>
      <c r="W210" s="89">
        <f t="shared" si="20"/>
        <v>0.21755725190839695</v>
      </c>
      <c r="X210" s="89">
        <f t="shared" si="21"/>
        <v>0.2862595419847328</v>
      </c>
      <c r="Y210" s="89">
        <f t="shared" si="22"/>
        <v>0.37404580152671757</v>
      </c>
      <c r="Z210" s="50">
        <v>50</v>
      </c>
      <c r="AA210" s="50" t="s">
        <v>275</v>
      </c>
      <c r="AB210" s="50" t="s">
        <v>275</v>
      </c>
      <c r="AC210">
        <v>26</v>
      </c>
      <c r="AD210">
        <v>10</v>
      </c>
      <c r="AE210" s="89">
        <f t="shared" si="23"/>
        <v>4.5801526717557252E-2</v>
      </c>
      <c r="AF210">
        <v>0</v>
      </c>
      <c r="AG210">
        <v>1</v>
      </c>
    </row>
    <row r="211" spans="1:33">
      <c r="A211">
        <v>44222</v>
      </c>
      <c r="B211" t="s">
        <v>243</v>
      </c>
      <c r="C211" s="29">
        <v>2014</v>
      </c>
      <c r="D211" s="50">
        <v>53</v>
      </c>
      <c r="E211" s="50">
        <v>19</v>
      </c>
      <c r="F211" s="50">
        <v>20</v>
      </c>
      <c r="G211" s="50">
        <v>14</v>
      </c>
      <c r="H211" s="50">
        <v>19</v>
      </c>
      <c r="I211" s="50">
        <v>21</v>
      </c>
      <c r="J211" s="97">
        <v>0.13200000000000001</v>
      </c>
      <c r="K211" s="97">
        <v>0.18899999999999997</v>
      </c>
      <c r="L211" s="97">
        <v>0.79200000000000004</v>
      </c>
      <c r="M211" s="50">
        <v>8</v>
      </c>
      <c r="N211" s="50">
        <v>18</v>
      </c>
      <c r="O211" s="50">
        <v>38</v>
      </c>
      <c r="P211" s="50">
        <v>40</v>
      </c>
      <c r="Q211" s="50">
        <v>32</v>
      </c>
      <c r="R211" s="50">
        <v>6</v>
      </c>
      <c r="S211" s="50">
        <v>6</v>
      </c>
      <c r="T211" s="50">
        <v>15</v>
      </c>
      <c r="U211" s="89">
        <f t="shared" si="18"/>
        <v>4.9079754601226995E-2</v>
      </c>
      <c r="V211" s="89">
        <f t="shared" si="19"/>
        <v>0.11042944785276074</v>
      </c>
      <c r="W211" s="89">
        <f t="shared" si="20"/>
        <v>0.23312883435582821</v>
      </c>
      <c r="X211" s="89">
        <f t="shared" si="21"/>
        <v>0.24539877300613497</v>
      </c>
      <c r="Y211" s="89">
        <f t="shared" si="22"/>
        <v>0.26993865030674846</v>
      </c>
      <c r="Z211" s="50">
        <v>32</v>
      </c>
      <c r="AA211" s="50" t="s">
        <v>275</v>
      </c>
      <c r="AB211" s="50" t="s">
        <v>275</v>
      </c>
      <c r="AC211">
        <v>24</v>
      </c>
      <c r="AD211">
        <v>0</v>
      </c>
      <c r="AE211" s="89">
        <f t="shared" si="23"/>
        <v>9.202453987730061E-2</v>
      </c>
      <c r="AF211">
        <v>0</v>
      </c>
      <c r="AG211">
        <v>0</v>
      </c>
    </row>
    <row r="212" spans="1:33">
      <c r="A212">
        <v>44223</v>
      </c>
      <c r="B212" t="s">
        <v>89</v>
      </c>
      <c r="C212" s="29">
        <v>2014</v>
      </c>
      <c r="D212" s="50">
        <v>110</v>
      </c>
      <c r="E212" s="50">
        <v>35</v>
      </c>
      <c r="F212" s="50">
        <v>28</v>
      </c>
      <c r="G212" s="50">
        <v>47</v>
      </c>
      <c r="H212" s="50">
        <v>36</v>
      </c>
      <c r="I212" s="50">
        <v>53</v>
      </c>
      <c r="J212" s="97">
        <v>0.109</v>
      </c>
      <c r="K212" s="97">
        <v>0.155</v>
      </c>
      <c r="L212" s="97">
        <v>0.755</v>
      </c>
      <c r="M212" s="50">
        <v>29</v>
      </c>
      <c r="N212" s="50">
        <v>85</v>
      </c>
      <c r="O212" s="50">
        <v>113</v>
      </c>
      <c r="P212" s="50">
        <v>120</v>
      </c>
      <c r="Q212" s="50">
        <v>76</v>
      </c>
      <c r="R212" s="50">
        <v>36</v>
      </c>
      <c r="S212" s="50">
        <v>25</v>
      </c>
      <c r="T212" s="50">
        <v>94</v>
      </c>
      <c r="U212" s="89">
        <f t="shared" si="18"/>
        <v>5.0173010380622836E-2</v>
      </c>
      <c r="V212" s="89">
        <f t="shared" si="19"/>
        <v>0.14705882352941177</v>
      </c>
      <c r="W212" s="89">
        <f t="shared" si="20"/>
        <v>0.19550173010380623</v>
      </c>
      <c r="X212" s="89">
        <f t="shared" si="21"/>
        <v>0.20761245674740483</v>
      </c>
      <c r="Y212" s="89">
        <f t="shared" si="22"/>
        <v>0.23702422145328719</v>
      </c>
      <c r="Z212" s="50">
        <v>68</v>
      </c>
      <c r="AA212" s="50" t="s">
        <v>275</v>
      </c>
      <c r="AB212" s="50" t="s">
        <v>275</v>
      </c>
      <c r="AC212">
        <v>66</v>
      </c>
      <c r="AD212">
        <v>0</v>
      </c>
      <c r="AE212" s="89">
        <f t="shared" si="23"/>
        <v>0.16262975778546712</v>
      </c>
      <c r="AF212">
        <v>1</v>
      </c>
      <c r="AG212">
        <v>0</v>
      </c>
    </row>
    <row r="213" spans="1:33">
      <c r="A213">
        <v>44224</v>
      </c>
      <c r="B213" t="s">
        <v>101</v>
      </c>
      <c r="C213" s="29">
        <v>2014</v>
      </c>
      <c r="D213" s="50">
        <v>82</v>
      </c>
      <c r="E213" s="50">
        <v>21</v>
      </c>
      <c r="F213" s="50">
        <v>27</v>
      </c>
      <c r="G213" s="50">
        <v>34</v>
      </c>
      <c r="H213" s="50">
        <v>28</v>
      </c>
      <c r="I213" s="50">
        <v>29</v>
      </c>
      <c r="J213" s="97">
        <v>0.159</v>
      </c>
      <c r="K213" s="97">
        <v>0.159</v>
      </c>
      <c r="L213" s="97">
        <v>0.74400000000000011</v>
      </c>
      <c r="M213" s="50">
        <v>9</v>
      </c>
      <c r="N213" s="50">
        <v>46</v>
      </c>
      <c r="O213" s="50">
        <v>56</v>
      </c>
      <c r="P213" s="50">
        <v>87</v>
      </c>
      <c r="Q213" s="50">
        <v>35</v>
      </c>
      <c r="R213" s="50">
        <v>7</v>
      </c>
      <c r="S213" s="50">
        <v>9</v>
      </c>
      <c r="T213" s="50">
        <v>18</v>
      </c>
      <c r="U213" s="89">
        <f t="shared" si="18"/>
        <v>3.3707865168539325E-2</v>
      </c>
      <c r="V213" s="89">
        <f t="shared" si="19"/>
        <v>0.17228464419475656</v>
      </c>
      <c r="W213" s="89">
        <f t="shared" si="20"/>
        <v>0.20973782771535582</v>
      </c>
      <c r="X213" s="89">
        <f t="shared" si="21"/>
        <v>0.3258426966292135</v>
      </c>
      <c r="Y213" s="89">
        <f t="shared" si="22"/>
        <v>0.19101123595505617</v>
      </c>
      <c r="Z213" s="50">
        <v>47</v>
      </c>
      <c r="AA213" s="50" t="s">
        <v>275</v>
      </c>
      <c r="AB213" s="50" t="s">
        <v>275</v>
      </c>
      <c r="AC213">
        <v>33</v>
      </c>
      <c r="AD213">
        <v>0</v>
      </c>
      <c r="AE213" s="89">
        <f t="shared" si="23"/>
        <v>6.741573033707865E-2</v>
      </c>
      <c r="AF213">
        <v>0</v>
      </c>
      <c r="AG213">
        <v>0</v>
      </c>
    </row>
  </sheetData>
  <pageMargins left="0.7" right="0.7" top="0.75" bottom="0.75" header="0.3" footer="0.3"/>
  <ignoredErrors>
    <ignoredError sqref="V2:Y213 AE2:AE2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13"/>
  <sheetViews>
    <sheetView topLeftCell="L1" workbookViewId="0">
      <selection activeCell="AG16" sqref="AG16"/>
    </sheetView>
  </sheetViews>
  <sheetFormatPr baseColWidth="10" defaultRowHeight="15"/>
  <cols>
    <col min="2" max="2" width="20.7109375" customWidth="1"/>
    <col min="3" max="9" width="11.42578125" customWidth="1"/>
    <col min="10" max="10" width="21" style="121" customWidth="1"/>
    <col min="11" max="11" width="17.42578125" style="121" customWidth="1"/>
    <col min="12" max="25" width="11.42578125" customWidth="1"/>
    <col min="26" max="28" width="11.42578125" style="50" customWidth="1"/>
    <col min="29" max="29" width="11.42578125" customWidth="1"/>
    <col min="30" max="30" width="10.5703125" customWidth="1"/>
  </cols>
  <sheetData>
    <row r="1" spans="1:33" ht="120">
      <c r="A1" s="87" t="s">
        <v>190</v>
      </c>
      <c r="B1" s="87" t="s">
        <v>191</v>
      </c>
      <c r="C1" s="87" t="s">
        <v>192</v>
      </c>
      <c r="D1" s="88" t="s">
        <v>244</v>
      </c>
      <c r="E1" s="88" t="s">
        <v>245</v>
      </c>
      <c r="F1" s="88" t="s">
        <v>246</v>
      </c>
      <c r="G1" s="88" t="s">
        <v>247</v>
      </c>
      <c r="H1" s="88" t="s">
        <v>248</v>
      </c>
      <c r="I1" s="88" t="s">
        <v>249</v>
      </c>
      <c r="J1" s="88" t="s">
        <v>18</v>
      </c>
      <c r="K1" s="88" t="s">
        <v>19</v>
      </c>
      <c r="L1" s="88" t="s">
        <v>250</v>
      </c>
      <c r="M1" s="88" t="s">
        <v>251</v>
      </c>
      <c r="N1" s="88" t="s">
        <v>252</v>
      </c>
      <c r="O1" s="88" t="s">
        <v>253</v>
      </c>
      <c r="P1" s="88" t="s">
        <v>254</v>
      </c>
      <c r="Q1" s="88" t="s">
        <v>255</v>
      </c>
      <c r="R1" s="88" t="s">
        <v>256</v>
      </c>
      <c r="S1" s="88" t="s">
        <v>257</v>
      </c>
      <c r="T1" s="88" t="s">
        <v>258</v>
      </c>
      <c r="U1" s="88" t="s">
        <v>260</v>
      </c>
      <c r="V1" s="88" t="s">
        <v>264</v>
      </c>
      <c r="W1" s="88" t="s">
        <v>265</v>
      </c>
      <c r="X1" s="88" t="s">
        <v>266</v>
      </c>
      <c r="Y1" s="88" t="s">
        <v>261</v>
      </c>
      <c r="Z1" s="88" t="s">
        <v>270</v>
      </c>
      <c r="AA1" s="88" t="s">
        <v>271</v>
      </c>
      <c r="AB1" s="88" t="s">
        <v>272</v>
      </c>
      <c r="AC1" s="91" t="s">
        <v>273</v>
      </c>
      <c r="AD1" s="91" t="s">
        <v>278</v>
      </c>
      <c r="AE1" s="88" t="s">
        <v>286</v>
      </c>
      <c r="AF1" s="88" t="s">
        <v>288</v>
      </c>
      <c r="AG1" s="88" t="s">
        <v>302</v>
      </c>
    </row>
    <row r="2" spans="1:33">
      <c r="A2">
        <v>44001</v>
      </c>
      <c r="B2" t="s">
        <v>193</v>
      </c>
      <c r="C2" s="29">
        <v>2015</v>
      </c>
      <c r="D2" s="50">
        <v>79</v>
      </c>
      <c r="E2" s="50">
        <v>28</v>
      </c>
      <c r="F2" s="50">
        <v>18</v>
      </c>
      <c r="G2" s="50">
        <v>33</v>
      </c>
      <c r="H2" s="50">
        <v>39</v>
      </c>
      <c r="I2" s="50">
        <v>28</v>
      </c>
      <c r="J2" s="120">
        <v>6.3E-2</v>
      </c>
      <c r="K2" s="120">
        <v>6.3E-2</v>
      </c>
      <c r="L2" s="97">
        <v>0.70900000000000007</v>
      </c>
      <c r="M2" s="50">
        <v>20</v>
      </c>
      <c r="N2" s="50">
        <v>86</v>
      </c>
      <c r="O2" s="50">
        <v>75</v>
      </c>
      <c r="P2" s="50">
        <v>57</v>
      </c>
      <c r="Q2" s="50">
        <v>46</v>
      </c>
      <c r="R2" s="50">
        <v>15</v>
      </c>
      <c r="S2" s="50">
        <v>4</v>
      </c>
      <c r="T2" s="50">
        <v>4</v>
      </c>
      <c r="U2" s="89">
        <f>M2/SUM($M2:$T2)</f>
        <v>6.5146579804560262E-2</v>
      </c>
      <c r="V2" s="89">
        <f>N2/SUM(M2:T2)</f>
        <v>0.28013029315960913</v>
      </c>
      <c r="W2" s="89">
        <f>O2/SUM(M2:T2)</f>
        <v>0.24429967426710097</v>
      </c>
      <c r="X2" s="89">
        <f>P2/SUM(M2:T2)</f>
        <v>0.18566775244299674</v>
      </c>
      <c r="Y2" s="89">
        <f>SUM(Q2:S2)/SUM(M2:T2)</f>
        <v>0.21172638436482086</v>
      </c>
      <c r="Z2" s="50">
        <v>50</v>
      </c>
      <c r="AA2" s="50" t="s">
        <v>275</v>
      </c>
      <c r="AB2" s="50" t="s">
        <v>275</v>
      </c>
      <c r="AC2">
        <v>34</v>
      </c>
      <c r="AD2">
        <v>0</v>
      </c>
      <c r="AE2" s="89">
        <f>T2/SUM(M2:T2)</f>
        <v>1.3029315960912053E-2</v>
      </c>
      <c r="AF2">
        <v>0</v>
      </c>
      <c r="AG2">
        <v>0</v>
      </c>
    </row>
    <row r="3" spans="1:33">
      <c r="A3">
        <v>44002</v>
      </c>
      <c r="B3" t="s">
        <v>83</v>
      </c>
      <c r="C3" s="29">
        <v>2015</v>
      </c>
      <c r="D3" s="50">
        <v>165</v>
      </c>
      <c r="E3" s="50">
        <v>57</v>
      </c>
      <c r="F3" s="50">
        <v>53</v>
      </c>
      <c r="G3" s="50">
        <v>55</v>
      </c>
      <c r="H3" s="50">
        <v>49</v>
      </c>
      <c r="I3" s="50">
        <v>57</v>
      </c>
      <c r="J3" s="120">
        <v>1.8000000000000002E-2</v>
      </c>
      <c r="K3" s="120">
        <v>0.21199999999999999</v>
      </c>
      <c r="L3" s="97">
        <v>0.83599999999999997</v>
      </c>
      <c r="M3" s="50">
        <v>32</v>
      </c>
      <c r="N3" s="50">
        <v>73</v>
      </c>
      <c r="O3" s="50">
        <v>107</v>
      </c>
      <c r="P3" s="50">
        <v>139</v>
      </c>
      <c r="Q3" s="50">
        <v>125</v>
      </c>
      <c r="R3" s="50">
        <v>74</v>
      </c>
      <c r="S3" s="50">
        <v>50</v>
      </c>
      <c r="T3" s="50">
        <v>3</v>
      </c>
      <c r="U3" s="89">
        <f t="shared" ref="U3:U66" si="0">M3/SUM($M3:$T3)</f>
        <v>5.306799336650083E-2</v>
      </c>
      <c r="V3" s="89">
        <f t="shared" ref="V3:V66" si="1">N3/SUM(M3:T3)</f>
        <v>0.12106135986733002</v>
      </c>
      <c r="W3" s="89">
        <f t="shared" ref="W3:W66" si="2">O3/SUM(M3:T3)</f>
        <v>0.17744610281923714</v>
      </c>
      <c r="X3" s="89">
        <f t="shared" ref="X3:X66" si="3">P3/SUM(M3:T3)</f>
        <v>0.23051409618573798</v>
      </c>
      <c r="Y3" s="89">
        <f t="shared" ref="Y3:Y66" si="4">SUM(Q3:S3)/SUM(M3:T3)</f>
        <v>0.41293532338308458</v>
      </c>
      <c r="Z3" s="50">
        <v>109</v>
      </c>
      <c r="AA3" s="50" t="s">
        <v>275</v>
      </c>
      <c r="AB3" s="50" t="s">
        <v>275</v>
      </c>
      <c r="AC3">
        <v>54</v>
      </c>
      <c r="AD3">
        <v>18</v>
      </c>
      <c r="AE3" s="89">
        <f t="shared" ref="AE3:AE66" si="5">T3/SUM(M3:T3)</f>
        <v>4.9751243781094526E-3</v>
      </c>
      <c r="AF3">
        <v>0</v>
      </c>
      <c r="AG3">
        <v>1</v>
      </c>
    </row>
    <row r="4" spans="1:33">
      <c r="A4">
        <v>44003</v>
      </c>
      <c r="B4" t="s">
        <v>84</v>
      </c>
      <c r="C4" s="29">
        <v>2015</v>
      </c>
      <c r="D4" s="50">
        <v>211</v>
      </c>
      <c r="E4" s="50">
        <v>77</v>
      </c>
      <c r="F4" s="50">
        <v>61</v>
      </c>
      <c r="G4" s="50">
        <v>73</v>
      </c>
      <c r="H4" s="50">
        <v>76</v>
      </c>
      <c r="I4" s="50">
        <v>66</v>
      </c>
      <c r="J4" s="120">
        <v>4.7E-2</v>
      </c>
      <c r="K4" s="120">
        <v>6.2E-2</v>
      </c>
      <c r="L4" s="97">
        <v>0.59699999999999998</v>
      </c>
      <c r="M4" s="50">
        <v>239</v>
      </c>
      <c r="N4" s="50">
        <v>671</v>
      </c>
      <c r="O4" s="50">
        <v>286</v>
      </c>
      <c r="P4" s="50">
        <v>141</v>
      </c>
      <c r="Q4" s="50">
        <v>118</v>
      </c>
      <c r="R4" s="50">
        <v>50</v>
      </c>
      <c r="S4" s="50">
        <v>54</v>
      </c>
      <c r="T4" s="50">
        <v>6</v>
      </c>
      <c r="U4" s="89">
        <f t="shared" si="0"/>
        <v>0.15271565495207667</v>
      </c>
      <c r="V4" s="89">
        <f t="shared" si="1"/>
        <v>0.42875399361022365</v>
      </c>
      <c r="W4" s="89">
        <f t="shared" si="2"/>
        <v>0.18274760383386582</v>
      </c>
      <c r="X4" s="89">
        <f t="shared" si="3"/>
        <v>9.0095846645367406E-2</v>
      </c>
      <c r="Y4" s="89">
        <f t="shared" si="4"/>
        <v>0.14185303514376996</v>
      </c>
      <c r="Z4" s="50">
        <v>76</v>
      </c>
      <c r="AA4" s="50" t="s">
        <v>275</v>
      </c>
      <c r="AB4" s="50" t="s">
        <v>275</v>
      </c>
      <c r="AC4">
        <v>88</v>
      </c>
      <c r="AD4">
        <v>41</v>
      </c>
      <c r="AE4" s="89">
        <f t="shared" si="5"/>
        <v>3.8338658146964857E-3</v>
      </c>
      <c r="AF4">
        <v>0</v>
      </c>
      <c r="AG4">
        <v>2</v>
      </c>
    </row>
    <row r="5" spans="1:33">
      <c r="A5">
        <v>44005</v>
      </c>
      <c r="B5" t="s">
        <v>76</v>
      </c>
      <c r="C5" s="29">
        <v>2015</v>
      </c>
      <c r="D5" s="50">
        <v>239</v>
      </c>
      <c r="E5" s="50">
        <v>75</v>
      </c>
      <c r="F5" s="50">
        <v>73</v>
      </c>
      <c r="G5" s="50">
        <v>91</v>
      </c>
      <c r="H5" s="50">
        <v>100</v>
      </c>
      <c r="I5" s="50">
        <v>79</v>
      </c>
      <c r="J5" s="120">
        <v>7.9000000000000001E-2</v>
      </c>
      <c r="K5" s="120">
        <v>0.13400000000000001</v>
      </c>
      <c r="L5" s="97">
        <v>0.74900000000000011</v>
      </c>
      <c r="M5" s="50">
        <v>63</v>
      </c>
      <c r="N5" s="50">
        <v>180</v>
      </c>
      <c r="O5" s="50">
        <v>244</v>
      </c>
      <c r="P5" s="50">
        <v>237</v>
      </c>
      <c r="Q5" s="50">
        <v>172</v>
      </c>
      <c r="R5" s="50">
        <v>65</v>
      </c>
      <c r="S5" s="50">
        <v>40</v>
      </c>
      <c r="T5" s="50">
        <v>9</v>
      </c>
      <c r="U5" s="89">
        <f t="shared" si="0"/>
        <v>6.2376237623762376E-2</v>
      </c>
      <c r="V5" s="89">
        <f t="shared" si="1"/>
        <v>0.17821782178217821</v>
      </c>
      <c r="W5" s="89">
        <f t="shared" si="2"/>
        <v>0.24158415841584158</v>
      </c>
      <c r="X5" s="89">
        <f t="shared" si="3"/>
        <v>0.23465346534653464</v>
      </c>
      <c r="Y5" s="89">
        <f t="shared" si="4"/>
        <v>0.27425742574257428</v>
      </c>
      <c r="Z5" s="50">
        <v>143</v>
      </c>
      <c r="AA5" s="50" t="s">
        <v>275</v>
      </c>
      <c r="AB5" s="50">
        <v>10</v>
      </c>
      <c r="AC5">
        <v>110</v>
      </c>
      <c r="AD5">
        <v>20</v>
      </c>
      <c r="AE5" s="89">
        <f t="shared" si="5"/>
        <v>8.9108910891089101E-3</v>
      </c>
      <c r="AF5">
        <v>1</v>
      </c>
      <c r="AG5">
        <v>2</v>
      </c>
    </row>
    <row r="6" spans="1:33">
      <c r="A6">
        <v>44006</v>
      </c>
      <c r="B6" t="s">
        <v>173</v>
      </c>
      <c r="C6" s="29">
        <v>2015</v>
      </c>
      <c r="D6" s="50">
        <v>40</v>
      </c>
      <c r="E6" s="50">
        <v>14</v>
      </c>
      <c r="F6" s="50">
        <v>11</v>
      </c>
      <c r="G6" s="50">
        <v>15</v>
      </c>
      <c r="H6" s="50">
        <v>13</v>
      </c>
      <c r="I6" s="50">
        <v>13</v>
      </c>
      <c r="J6" s="120">
        <v>7.4999999999999997E-2</v>
      </c>
      <c r="K6" s="120">
        <v>0.05</v>
      </c>
      <c r="L6" s="97">
        <v>0.8</v>
      </c>
      <c r="M6" s="50">
        <v>25</v>
      </c>
      <c r="N6" s="50">
        <v>57</v>
      </c>
      <c r="O6" s="50">
        <v>61</v>
      </c>
      <c r="P6" s="50">
        <v>46</v>
      </c>
      <c r="Q6" s="50">
        <v>28</v>
      </c>
      <c r="R6" s="50">
        <v>10</v>
      </c>
      <c r="S6" s="50">
        <v>7</v>
      </c>
      <c r="T6" s="50">
        <v>5</v>
      </c>
      <c r="U6" s="89">
        <f t="shared" si="0"/>
        <v>0.10460251046025104</v>
      </c>
      <c r="V6" s="89">
        <f t="shared" si="1"/>
        <v>0.2384937238493724</v>
      </c>
      <c r="W6" s="89">
        <f t="shared" si="2"/>
        <v>0.25523012552301255</v>
      </c>
      <c r="X6" s="89">
        <f t="shared" si="3"/>
        <v>0.19246861924686193</v>
      </c>
      <c r="Y6" s="89">
        <f t="shared" si="4"/>
        <v>0.18828451882845187</v>
      </c>
      <c r="Z6" s="50">
        <v>19</v>
      </c>
      <c r="AA6" s="50" t="s">
        <v>275</v>
      </c>
      <c r="AB6" s="50" t="s">
        <v>275</v>
      </c>
      <c r="AC6">
        <v>21</v>
      </c>
      <c r="AD6">
        <v>0</v>
      </c>
      <c r="AE6" s="89">
        <f t="shared" si="5"/>
        <v>2.0920502092050208E-2</v>
      </c>
      <c r="AF6">
        <v>0</v>
      </c>
      <c r="AG6">
        <v>0</v>
      </c>
    </row>
    <row r="7" spans="1:33">
      <c r="A7">
        <v>44007</v>
      </c>
      <c r="B7" t="s">
        <v>23</v>
      </c>
      <c r="C7" s="29">
        <v>2015</v>
      </c>
      <c r="D7" s="50">
        <v>63</v>
      </c>
      <c r="E7" s="50">
        <v>14</v>
      </c>
      <c r="F7" s="50">
        <v>26</v>
      </c>
      <c r="G7" s="50">
        <v>23</v>
      </c>
      <c r="H7" s="50">
        <v>26</v>
      </c>
      <c r="I7" s="50">
        <v>23</v>
      </c>
      <c r="J7" s="120">
        <v>3.2000000000000001E-2</v>
      </c>
      <c r="K7" s="120">
        <v>0.127</v>
      </c>
      <c r="L7" s="97">
        <v>0.71400000000000008</v>
      </c>
      <c r="M7" s="50">
        <v>40</v>
      </c>
      <c r="N7" s="50">
        <v>105</v>
      </c>
      <c r="O7" s="50">
        <v>84</v>
      </c>
      <c r="P7" s="50">
        <v>67</v>
      </c>
      <c r="Q7" s="50">
        <v>33</v>
      </c>
      <c r="R7" s="50">
        <v>6</v>
      </c>
      <c r="S7" s="50">
        <v>9</v>
      </c>
      <c r="T7" s="50">
        <v>4</v>
      </c>
      <c r="U7" s="89">
        <f t="shared" si="0"/>
        <v>0.11494252873563218</v>
      </c>
      <c r="V7" s="89">
        <f t="shared" si="1"/>
        <v>0.30172413793103448</v>
      </c>
      <c r="W7" s="89">
        <f t="shared" si="2"/>
        <v>0.2413793103448276</v>
      </c>
      <c r="X7" s="89">
        <f t="shared" si="3"/>
        <v>0.19252873563218389</v>
      </c>
      <c r="Y7" s="89">
        <f t="shared" si="4"/>
        <v>0.13793103448275862</v>
      </c>
      <c r="Z7" s="50">
        <v>28</v>
      </c>
      <c r="AA7" s="50" t="s">
        <v>275</v>
      </c>
      <c r="AB7" s="50" t="s">
        <v>275</v>
      </c>
      <c r="AC7">
        <v>20</v>
      </c>
      <c r="AD7">
        <v>0</v>
      </c>
      <c r="AE7" s="89">
        <f t="shared" si="5"/>
        <v>1.1494252873563218E-2</v>
      </c>
      <c r="AF7">
        <v>0</v>
      </c>
      <c r="AG7">
        <v>0</v>
      </c>
    </row>
    <row r="8" spans="1:33">
      <c r="A8">
        <v>44009</v>
      </c>
      <c r="B8" t="s">
        <v>174</v>
      </c>
      <c r="C8" s="29">
        <v>2015</v>
      </c>
      <c r="D8" s="50">
        <v>212</v>
      </c>
      <c r="E8" s="50">
        <v>56</v>
      </c>
      <c r="F8" s="50">
        <v>72</v>
      </c>
      <c r="G8" s="50">
        <v>84</v>
      </c>
      <c r="H8" s="50">
        <v>58</v>
      </c>
      <c r="I8" s="50">
        <v>69</v>
      </c>
      <c r="J8" s="120">
        <v>5.2000000000000005E-2</v>
      </c>
      <c r="K8" s="120">
        <v>0.14599999999999999</v>
      </c>
      <c r="L8" s="97">
        <v>0.81599999999999995</v>
      </c>
      <c r="M8" s="50">
        <v>93</v>
      </c>
      <c r="N8" s="50">
        <v>214</v>
      </c>
      <c r="O8" s="50">
        <v>190</v>
      </c>
      <c r="P8" s="50">
        <v>144</v>
      </c>
      <c r="Q8" s="50">
        <v>163</v>
      </c>
      <c r="R8" s="50">
        <v>134</v>
      </c>
      <c r="S8" s="50">
        <v>253</v>
      </c>
      <c r="T8" s="50">
        <v>15</v>
      </c>
      <c r="U8" s="89">
        <f t="shared" si="0"/>
        <v>7.7114427860696513E-2</v>
      </c>
      <c r="V8" s="89">
        <f t="shared" si="1"/>
        <v>0.17744610281923714</v>
      </c>
      <c r="W8" s="89">
        <f t="shared" si="2"/>
        <v>0.15754560530679934</v>
      </c>
      <c r="X8" s="89">
        <f t="shared" si="3"/>
        <v>0.11940298507462686</v>
      </c>
      <c r="Y8" s="89">
        <f t="shared" si="4"/>
        <v>0.45605306799336648</v>
      </c>
      <c r="Z8" s="50">
        <v>127</v>
      </c>
      <c r="AA8" s="50" t="s">
        <v>275</v>
      </c>
      <c r="AB8" s="50">
        <v>8</v>
      </c>
      <c r="AC8">
        <v>82</v>
      </c>
      <c r="AD8">
        <v>30</v>
      </c>
      <c r="AE8" s="89">
        <f t="shared" si="5"/>
        <v>1.2437810945273632E-2</v>
      </c>
      <c r="AF8">
        <v>0</v>
      </c>
      <c r="AG8">
        <v>2</v>
      </c>
    </row>
    <row r="9" spans="1:33">
      <c r="A9">
        <v>44010</v>
      </c>
      <c r="B9" t="s">
        <v>175</v>
      </c>
      <c r="C9" s="29">
        <v>2015</v>
      </c>
      <c r="D9" s="50">
        <v>47</v>
      </c>
      <c r="E9" s="50">
        <v>12</v>
      </c>
      <c r="F9" s="50">
        <v>16</v>
      </c>
      <c r="G9" s="50">
        <v>19</v>
      </c>
      <c r="H9" s="50">
        <v>10</v>
      </c>
      <c r="I9" s="50">
        <v>26</v>
      </c>
      <c r="J9" s="120">
        <v>0.17</v>
      </c>
      <c r="K9" s="120">
        <v>6.4000000000000001E-2</v>
      </c>
      <c r="L9" s="97">
        <v>0.745</v>
      </c>
      <c r="M9" s="50">
        <v>58</v>
      </c>
      <c r="N9" s="50">
        <v>135</v>
      </c>
      <c r="O9" s="50">
        <v>82</v>
      </c>
      <c r="P9" s="50">
        <v>47</v>
      </c>
      <c r="Q9" s="50">
        <v>28</v>
      </c>
      <c r="R9" s="50">
        <v>16</v>
      </c>
      <c r="S9" s="50">
        <v>14</v>
      </c>
      <c r="T9" s="50">
        <v>9</v>
      </c>
      <c r="U9" s="89">
        <f t="shared" si="0"/>
        <v>0.14910025706940874</v>
      </c>
      <c r="V9" s="89">
        <f t="shared" si="1"/>
        <v>0.34704370179948585</v>
      </c>
      <c r="W9" s="89">
        <f t="shared" si="2"/>
        <v>0.21079691516709512</v>
      </c>
      <c r="X9" s="89">
        <f t="shared" si="3"/>
        <v>0.12082262210796915</v>
      </c>
      <c r="Y9" s="89">
        <f t="shared" si="4"/>
        <v>0.14910025706940874</v>
      </c>
      <c r="Z9" s="50">
        <v>22</v>
      </c>
      <c r="AA9" s="50" t="s">
        <v>275</v>
      </c>
      <c r="AB9" s="50" t="s">
        <v>275</v>
      </c>
      <c r="AC9">
        <v>9</v>
      </c>
      <c r="AD9">
        <v>0</v>
      </c>
      <c r="AE9" s="89">
        <f t="shared" si="5"/>
        <v>2.313624678663239E-2</v>
      </c>
      <c r="AF9">
        <v>0</v>
      </c>
      <c r="AG9">
        <v>0</v>
      </c>
    </row>
    <row r="10" spans="1:33">
      <c r="A10">
        <v>44012</v>
      </c>
      <c r="B10" t="s">
        <v>95</v>
      </c>
      <c r="C10" s="29">
        <v>2015</v>
      </c>
      <c r="D10" s="50">
        <v>65</v>
      </c>
      <c r="E10" s="50">
        <v>13</v>
      </c>
      <c r="F10" s="50">
        <v>21</v>
      </c>
      <c r="G10" s="50">
        <v>31</v>
      </c>
      <c r="H10" s="50">
        <v>9</v>
      </c>
      <c r="I10" s="50">
        <v>16</v>
      </c>
      <c r="J10" s="120">
        <v>0.10800000000000001</v>
      </c>
      <c r="K10" s="120">
        <v>0.16899999999999998</v>
      </c>
      <c r="L10" s="97">
        <v>0.78500000000000003</v>
      </c>
      <c r="M10" s="50">
        <v>35</v>
      </c>
      <c r="N10" s="50">
        <v>117</v>
      </c>
      <c r="O10" s="50">
        <v>70</v>
      </c>
      <c r="P10" s="50">
        <v>46</v>
      </c>
      <c r="Q10" s="50">
        <v>38</v>
      </c>
      <c r="R10" s="50">
        <v>18</v>
      </c>
      <c r="S10" s="50">
        <v>17</v>
      </c>
      <c r="T10" s="50">
        <v>4</v>
      </c>
      <c r="U10" s="89">
        <f t="shared" si="0"/>
        <v>0.10144927536231885</v>
      </c>
      <c r="V10" s="89">
        <f t="shared" si="1"/>
        <v>0.33913043478260868</v>
      </c>
      <c r="W10" s="89">
        <f t="shared" si="2"/>
        <v>0.20289855072463769</v>
      </c>
      <c r="X10" s="89">
        <f t="shared" si="3"/>
        <v>0.13333333333333333</v>
      </c>
      <c r="Y10" s="89">
        <f t="shared" si="4"/>
        <v>0.21159420289855072</v>
      </c>
      <c r="Z10" s="50">
        <v>24</v>
      </c>
      <c r="AA10" s="50" t="s">
        <v>275</v>
      </c>
      <c r="AB10" s="50" t="s">
        <v>275</v>
      </c>
      <c r="AC10">
        <v>11</v>
      </c>
      <c r="AD10">
        <v>18</v>
      </c>
      <c r="AE10" s="89">
        <f t="shared" si="5"/>
        <v>1.1594202898550725E-2</v>
      </c>
      <c r="AF10">
        <v>0</v>
      </c>
      <c r="AG10">
        <v>1</v>
      </c>
    </row>
    <row r="11" spans="1:33">
      <c r="A11">
        <v>44013</v>
      </c>
      <c r="B11" t="s">
        <v>194</v>
      </c>
      <c r="C11" s="29">
        <v>2015</v>
      </c>
      <c r="D11" s="50">
        <v>139</v>
      </c>
      <c r="E11" s="50">
        <v>28</v>
      </c>
      <c r="F11" s="50">
        <v>56</v>
      </c>
      <c r="G11" s="50">
        <v>55</v>
      </c>
      <c r="H11" s="50">
        <v>51</v>
      </c>
      <c r="I11" s="50">
        <v>44</v>
      </c>
      <c r="J11" s="120">
        <v>6.5000000000000002E-2</v>
      </c>
      <c r="K11" s="120">
        <v>0.252</v>
      </c>
      <c r="L11" s="97">
        <v>0.86299999999999999</v>
      </c>
      <c r="M11" s="50">
        <v>31</v>
      </c>
      <c r="N11" s="50">
        <v>49</v>
      </c>
      <c r="O11" s="50">
        <v>94</v>
      </c>
      <c r="P11" s="50">
        <v>103</v>
      </c>
      <c r="Q11" s="50">
        <v>113</v>
      </c>
      <c r="R11" s="50">
        <v>41</v>
      </c>
      <c r="S11" s="50">
        <v>27</v>
      </c>
      <c r="T11" s="50">
        <v>4</v>
      </c>
      <c r="U11" s="89">
        <f t="shared" si="0"/>
        <v>6.7099567099567103E-2</v>
      </c>
      <c r="V11" s="89">
        <f t="shared" si="1"/>
        <v>0.10606060606060606</v>
      </c>
      <c r="W11" s="89">
        <f t="shared" si="2"/>
        <v>0.20346320346320346</v>
      </c>
      <c r="X11" s="89">
        <f t="shared" si="3"/>
        <v>0.22294372294372294</v>
      </c>
      <c r="Y11" s="89">
        <f t="shared" si="4"/>
        <v>0.39177489177489178</v>
      </c>
      <c r="Z11" s="50">
        <v>84</v>
      </c>
      <c r="AA11" s="50" t="s">
        <v>275</v>
      </c>
      <c r="AB11" s="50" t="s">
        <v>275</v>
      </c>
      <c r="AC11">
        <v>58</v>
      </c>
      <c r="AD11">
        <v>20</v>
      </c>
      <c r="AE11" s="89">
        <f t="shared" si="5"/>
        <v>8.658008658008658E-3</v>
      </c>
      <c r="AF11">
        <v>0</v>
      </c>
      <c r="AG11">
        <v>1</v>
      </c>
    </row>
    <row r="12" spans="1:33">
      <c r="A12">
        <v>44014</v>
      </c>
      <c r="B12" t="s">
        <v>107</v>
      </c>
      <c r="C12" s="29">
        <v>2015</v>
      </c>
      <c r="D12" s="50">
        <v>142</v>
      </c>
      <c r="E12" s="50">
        <v>36</v>
      </c>
      <c r="F12" s="50">
        <v>51</v>
      </c>
      <c r="G12" s="50">
        <v>55</v>
      </c>
      <c r="H12" s="50">
        <v>36</v>
      </c>
      <c r="I12" s="50">
        <v>53</v>
      </c>
      <c r="J12" s="120">
        <v>5.5999999999999994E-2</v>
      </c>
      <c r="K12" s="120">
        <v>0.21100000000000002</v>
      </c>
      <c r="L12" s="97">
        <v>0.80299999999999994</v>
      </c>
      <c r="M12" s="50">
        <v>27</v>
      </c>
      <c r="N12" s="50">
        <v>77</v>
      </c>
      <c r="O12" s="50">
        <v>82</v>
      </c>
      <c r="P12" s="50">
        <v>103</v>
      </c>
      <c r="Q12" s="50">
        <v>117</v>
      </c>
      <c r="R12" s="50">
        <v>75</v>
      </c>
      <c r="S12" s="50">
        <v>63</v>
      </c>
      <c r="T12" s="50">
        <v>6</v>
      </c>
      <c r="U12" s="89">
        <f t="shared" si="0"/>
        <v>4.9090909090909088E-2</v>
      </c>
      <c r="V12" s="89">
        <f t="shared" si="1"/>
        <v>0.14000000000000001</v>
      </c>
      <c r="W12" s="89">
        <f t="shared" si="2"/>
        <v>0.14909090909090908</v>
      </c>
      <c r="X12" s="89">
        <f t="shared" si="3"/>
        <v>0.18727272727272729</v>
      </c>
      <c r="Y12" s="89">
        <f t="shared" si="4"/>
        <v>0.46363636363636362</v>
      </c>
      <c r="Z12" s="50">
        <v>89</v>
      </c>
      <c r="AA12" s="50" t="s">
        <v>275</v>
      </c>
      <c r="AB12" s="50">
        <v>6</v>
      </c>
      <c r="AC12">
        <v>39</v>
      </c>
      <c r="AD12">
        <v>20</v>
      </c>
      <c r="AE12" s="89">
        <f t="shared" si="5"/>
        <v>1.090909090909091E-2</v>
      </c>
      <c r="AF12">
        <v>0</v>
      </c>
      <c r="AG12">
        <v>1</v>
      </c>
    </row>
    <row r="13" spans="1:33">
      <c r="A13">
        <v>44015</v>
      </c>
      <c r="B13" t="s">
        <v>176</v>
      </c>
      <c r="C13" s="29">
        <v>2015</v>
      </c>
      <c r="D13" s="50">
        <v>342</v>
      </c>
      <c r="E13" s="50">
        <v>109</v>
      </c>
      <c r="F13" s="50">
        <v>104</v>
      </c>
      <c r="G13" s="50">
        <v>129</v>
      </c>
      <c r="H13" s="50">
        <v>106</v>
      </c>
      <c r="I13" s="50">
        <v>112</v>
      </c>
      <c r="J13" s="120">
        <v>7.9000000000000001E-2</v>
      </c>
      <c r="K13" s="120">
        <v>0.126</v>
      </c>
      <c r="L13" s="97">
        <v>0.69</v>
      </c>
      <c r="M13" s="50">
        <v>166</v>
      </c>
      <c r="N13" s="50">
        <v>494</v>
      </c>
      <c r="O13" s="50">
        <v>352</v>
      </c>
      <c r="P13" s="50">
        <v>294</v>
      </c>
      <c r="Q13" s="50">
        <v>227</v>
      </c>
      <c r="R13" s="50">
        <v>102</v>
      </c>
      <c r="S13" s="50">
        <v>54</v>
      </c>
      <c r="T13" s="50">
        <v>13</v>
      </c>
      <c r="U13" s="89">
        <f t="shared" si="0"/>
        <v>9.7532314923619273E-2</v>
      </c>
      <c r="V13" s="89">
        <f t="shared" si="1"/>
        <v>0.29024676850763809</v>
      </c>
      <c r="W13" s="89">
        <f t="shared" si="2"/>
        <v>0.20681551116333724</v>
      </c>
      <c r="X13" s="89">
        <f t="shared" si="3"/>
        <v>0.17273795534665101</v>
      </c>
      <c r="Y13" s="89">
        <f t="shared" si="4"/>
        <v>0.22502937720329025</v>
      </c>
      <c r="Z13" s="50">
        <v>172</v>
      </c>
      <c r="AA13" s="50">
        <v>6</v>
      </c>
      <c r="AB13" s="50" t="s">
        <v>275</v>
      </c>
      <c r="AC13">
        <v>140</v>
      </c>
      <c r="AD13">
        <v>30</v>
      </c>
      <c r="AE13" s="89">
        <f t="shared" si="5"/>
        <v>7.6380728554641597E-3</v>
      </c>
      <c r="AF13">
        <v>0</v>
      </c>
      <c r="AG13">
        <v>1</v>
      </c>
    </row>
    <row r="14" spans="1:33">
      <c r="A14">
        <v>44016</v>
      </c>
      <c r="B14" t="s">
        <v>195</v>
      </c>
      <c r="C14" s="29">
        <v>2015</v>
      </c>
      <c r="D14" s="50">
        <v>46</v>
      </c>
      <c r="E14" s="50">
        <v>18</v>
      </c>
      <c r="F14" s="50">
        <v>14</v>
      </c>
      <c r="G14" s="50">
        <v>14</v>
      </c>
      <c r="H14" s="50">
        <v>23</v>
      </c>
      <c r="I14" s="50">
        <v>17</v>
      </c>
      <c r="J14" s="120">
        <v>4.2999999999999997E-2</v>
      </c>
      <c r="K14" s="120">
        <v>0.109</v>
      </c>
      <c r="L14" s="97">
        <v>0.84799999999999998</v>
      </c>
      <c r="M14" s="50">
        <v>6</v>
      </c>
      <c r="N14" s="50">
        <v>10</v>
      </c>
      <c r="O14" s="50">
        <v>42</v>
      </c>
      <c r="P14" s="50">
        <v>44</v>
      </c>
      <c r="Q14" s="50">
        <v>36</v>
      </c>
      <c r="R14" s="50">
        <v>15</v>
      </c>
      <c r="S14" s="50">
        <v>5</v>
      </c>
      <c r="T14" s="50">
        <v>3</v>
      </c>
      <c r="U14" s="89">
        <f t="shared" si="0"/>
        <v>3.7267080745341616E-2</v>
      </c>
      <c r="V14" s="89">
        <f t="shared" si="1"/>
        <v>6.2111801242236024E-2</v>
      </c>
      <c r="W14" s="89">
        <f t="shared" si="2"/>
        <v>0.2608695652173913</v>
      </c>
      <c r="X14" s="89">
        <f t="shared" si="3"/>
        <v>0.27329192546583853</v>
      </c>
      <c r="Y14" s="89">
        <f t="shared" si="4"/>
        <v>0.34782608695652173</v>
      </c>
      <c r="Z14" s="50">
        <v>30</v>
      </c>
      <c r="AA14" s="50" t="s">
        <v>275</v>
      </c>
      <c r="AB14" s="50" t="s">
        <v>275</v>
      </c>
      <c r="AC14">
        <v>20</v>
      </c>
      <c r="AD14">
        <v>0</v>
      </c>
      <c r="AE14" s="89">
        <f t="shared" si="5"/>
        <v>1.8633540372670808E-2</v>
      </c>
      <c r="AF14">
        <v>0</v>
      </c>
      <c r="AG14">
        <v>0</v>
      </c>
    </row>
    <row r="15" spans="1:33">
      <c r="A15">
        <v>44017</v>
      </c>
      <c r="B15" t="s">
        <v>196</v>
      </c>
      <c r="C15" s="29">
        <v>2015</v>
      </c>
      <c r="D15" s="50">
        <v>12</v>
      </c>
      <c r="E15" s="50" t="s">
        <v>275</v>
      </c>
      <c r="F15" s="50">
        <v>6</v>
      </c>
      <c r="G15" s="50">
        <v>5</v>
      </c>
      <c r="H15" s="50">
        <v>7</v>
      </c>
      <c r="I15" s="50" t="s">
        <v>275</v>
      </c>
      <c r="J15" s="120">
        <v>0</v>
      </c>
      <c r="K15" s="120">
        <v>0.16699999999999998</v>
      </c>
      <c r="L15" s="97">
        <v>0.91700000000000004</v>
      </c>
      <c r="M15" s="50">
        <v>3</v>
      </c>
      <c r="N15" s="50">
        <v>28</v>
      </c>
      <c r="O15" s="50">
        <v>11</v>
      </c>
      <c r="P15" s="50">
        <v>16</v>
      </c>
      <c r="Q15" s="50">
        <v>10</v>
      </c>
      <c r="R15" s="50"/>
      <c r="S15" s="50">
        <v>3</v>
      </c>
      <c r="T15" s="50">
        <v>1</v>
      </c>
      <c r="U15" s="89">
        <f t="shared" si="0"/>
        <v>4.1666666666666664E-2</v>
      </c>
      <c r="V15" s="89">
        <f t="shared" si="1"/>
        <v>0.3888888888888889</v>
      </c>
      <c r="W15" s="89">
        <f t="shared" si="2"/>
        <v>0.15277777777777779</v>
      </c>
      <c r="X15" s="89">
        <f t="shared" si="3"/>
        <v>0.22222222222222221</v>
      </c>
      <c r="Y15" s="89">
        <f t="shared" si="4"/>
        <v>0.18055555555555555</v>
      </c>
      <c r="Z15" s="50">
        <v>10</v>
      </c>
      <c r="AA15" s="50" t="s">
        <v>275</v>
      </c>
      <c r="AB15" s="50" t="s">
        <v>275</v>
      </c>
      <c r="AC15">
        <v>4</v>
      </c>
      <c r="AD15">
        <v>0</v>
      </c>
      <c r="AE15" s="89">
        <f t="shared" si="5"/>
        <v>1.3888888888888888E-2</v>
      </c>
      <c r="AF15">
        <v>0</v>
      </c>
      <c r="AG15">
        <v>0</v>
      </c>
    </row>
    <row r="16" spans="1:33">
      <c r="A16">
        <v>44018</v>
      </c>
      <c r="B16" t="s">
        <v>177</v>
      </c>
      <c r="C16" s="29">
        <v>2015</v>
      </c>
      <c r="D16" s="50">
        <v>284</v>
      </c>
      <c r="E16" s="50">
        <v>87</v>
      </c>
      <c r="F16" s="50">
        <v>101</v>
      </c>
      <c r="G16" s="50">
        <v>96</v>
      </c>
      <c r="H16" s="50">
        <v>102</v>
      </c>
      <c r="I16" s="50">
        <v>103</v>
      </c>
      <c r="J16" s="120">
        <v>8.1000000000000003E-2</v>
      </c>
      <c r="K16" s="120">
        <v>0.12</v>
      </c>
      <c r="L16" s="97">
        <v>0.79900000000000004</v>
      </c>
      <c r="M16" s="50">
        <v>56</v>
      </c>
      <c r="N16" s="50">
        <v>219</v>
      </c>
      <c r="O16" s="50">
        <v>241</v>
      </c>
      <c r="P16" s="50">
        <v>194</v>
      </c>
      <c r="Q16" s="50">
        <v>192</v>
      </c>
      <c r="R16" s="50">
        <v>129</v>
      </c>
      <c r="S16" s="50">
        <v>125</v>
      </c>
      <c r="T16" s="50">
        <v>9</v>
      </c>
      <c r="U16" s="89">
        <f t="shared" si="0"/>
        <v>4.8068669527896998E-2</v>
      </c>
      <c r="V16" s="89">
        <f t="shared" si="1"/>
        <v>0.18798283261802576</v>
      </c>
      <c r="W16" s="89">
        <f t="shared" si="2"/>
        <v>0.20686695278969958</v>
      </c>
      <c r="X16" s="89">
        <f t="shared" si="3"/>
        <v>0.16652360515021458</v>
      </c>
      <c r="Y16" s="89">
        <f t="shared" si="4"/>
        <v>0.38283261802575108</v>
      </c>
      <c r="Z16" s="50">
        <v>180</v>
      </c>
      <c r="AA16" s="50" t="s">
        <v>275</v>
      </c>
      <c r="AB16" s="50">
        <v>5</v>
      </c>
      <c r="AC16">
        <v>83</v>
      </c>
      <c r="AD16">
        <v>25</v>
      </c>
      <c r="AE16" s="89">
        <f t="shared" si="5"/>
        <v>7.725321888412017E-3</v>
      </c>
      <c r="AF16">
        <v>1</v>
      </c>
      <c r="AG16">
        <v>2</v>
      </c>
    </row>
    <row r="17" spans="1:33">
      <c r="A17">
        <v>44019</v>
      </c>
      <c r="B17" t="s">
        <v>197</v>
      </c>
      <c r="C17" s="29">
        <v>2015</v>
      </c>
      <c r="D17" s="50">
        <v>40</v>
      </c>
      <c r="E17" s="50">
        <v>11</v>
      </c>
      <c r="F17" s="50">
        <v>14</v>
      </c>
      <c r="G17" s="50">
        <v>15</v>
      </c>
      <c r="H17" s="50">
        <v>14</v>
      </c>
      <c r="I17" s="50">
        <v>8</v>
      </c>
      <c r="J17" s="120">
        <v>0.1</v>
      </c>
      <c r="K17" s="120">
        <v>0.17499999999999999</v>
      </c>
      <c r="L17" s="97">
        <v>0.82499999999999996</v>
      </c>
      <c r="M17" s="50">
        <v>8</v>
      </c>
      <c r="N17" s="50">
        <v>16</v>
      </c>
      <c r="O17" s="50">
        <v>30</v>
      </c>
      <c r="P17" s="50">
        <v>29</v>
      </c>
      <c r="Q17" s="50">
        <v>36</v>
      </c>
      <c r="R17" s="50">
        <v>11</v>
      </c>
      <c r="S17" s="50">
        <v>10</v>
      </c>
      <c r="T17" s="50">
        <v>2</v>
      </c>
      <c r="U17" s="89">
        <f t="shared" si="0"/>
        <v>5.6338028169014086E-2</v>
      </c>
      <c r="V17" s="89">
        <f t="shared" si="1"/>
        <v>0.11267605633802817</v>
      </c>
      <c r="W17" s="89">
        <f t="shared" si="2"/>
        <v>0.21126760563380281</v>
      </c>
      <c r="X17" s="89">
        <f t="shared" si="3"/>
        <v>0.20422535211267606</v>
      </c>
      <c r="Y17" s="89">
        <f t="shared" si="4"/>
        <v>0.40140845070422537</v>
      </c>
      <c r="Z17" s="50">
        <v>30</v>
      </c>
      <c r="AA17" s="50" t="s">
        <v>275</v>
      </c>
      <c r="AB17" s="50" t="s">
        <v>275</v>
      </c>
      <c r="AC17">
        <v>13</v>
      </c>
      <c r="AD17">
        <v>0</v>
      </c>
      <c r="AE17" s="89">
        <f t="shared" si="5"/>
        <v>1.4084507042253521E-2</v>
      </c>
      <c r="AF17">
        <v>0</v>
      </c>
      <c r="AG17">
        <v>0</v>
      </c>
    </row>
    <row r="18" spans="1:33">
      <c r="A18">
        <v>44020</v>
      </c>
      <c r="B18" t="s">
        <v>82</v>
      </c>
      <c r="C18" s="29">
        <v>2015</v>
      </c>
      <c r="D18" s="50">
        <v>788</v>
      </c>
      <c r="E18" s="50">
        <v>236</v>
      </c>
      <c r="F18" s="50">
        <v>281</v>
      </c>
      <c r="G18" s="50">
        <v>271</v>
      </c>
      <c r="H18" s="50">
        <v>236</v>
      </c>
      <c r="I18" s="50">
        <v>281</v>
      </c>
      <c r="J18" s="120">
        <v>5.2999999999999999E-2</v>
      </c>
      <c r="K18" s="120">
        <v>0.107</v>
      </c>
      <c r="L18" s="97">
        <v>0.66900000000000004</v>
      </c>
      <c r="M18" s="50">
        <v>495</v>
      </c>
      <c r="N18" s="50">
        <v>1204</v>
      </c>
      <c r="O18" s="50">
        <v>610</v>
      </c>
      <c r="P18" s="50">
        <v>425</v>
      </c>
      <c r="Q18" s="50">
        <v>399</v>
      </c>
      <c r="R18" s="50">
        <v>243</v>
      </c>
      <c r="S18" s="50">
        <v>199</v>
      </c>
      <c r="T18" s="50">
        <v>49</v>
      </c>
      <c r="U18" s="89">
        <f t="shared" si="0"/>
        <v>0.13658940397350994</v>
      </c>
      <c r="V18" s="89">
        <f t="shared" si="1"/>
        <v>0.33222958057395141</v>
      </c>
      <c r="W18" s="89">
        <f t="shared" si="2"/>
        <v>0.16832229580573951</v>
      </c>
      <c r="X18" s="89">
        <f t="shared" si="3"/>
        <v>0.11727373068432671</v>
      </c>
      <c r="Y18" s="89">
        <f t="shared" si="4"/>
        <v>0.23206401766004414</v>
      </c>
      <c r="Z18" s="50">
        <v>301</v>
      </c>
      <c r="AA18" s="50">
        <v>5</v>
      </c>
      <c r="AB18" s="50">
        <v>10</v>
      </c>
      <c r="AC18">
        <v>234</v>
      </c>
      <c r="AD18">
        <v>161</v>
      </c>
      <c r="AE18" s="89">
        <f t="shared" si="5"/>
        <v>1.3520971302428256E-2</v>
      </c>
      <c r="AF18">
        <v>1</v>
      </c>
      <c r="AG18">
        <v>5</v>
      </c>
    </row>
    <row r="19" spans="1:33">
      <c r="A19">
        <v>44021</v>
      </c>
      <c r="B19" t="s">
        <v>80</v>
      </c>
      <c r="C19" s="29">
        <v>2015</v>
      </c>
      <c r="D19" s="50">
        <v>150</v>
      </c>
      <c r="E19" s="50">
        <v>55</v>
      </c>
      <c r="F19" s="50">
        <v>43</v>
      </c>
      <c r="G19" s="50">
        <v>52</v>
      </c>
      <c r="H19" s="50">
        <v>56</v>
      </c>
      <c r="I19" s="50">
        <v>63</v>
      </c>
      <c r="J19" s="120">
        <v>9.3000000000000013E-2</v>
      </c>
      <c r="K19" s="120">
        <v>0.12</v>
      </c>
      <c r="L19" s="97">
        <v>0.747</v>
      </c>
      <c r="M19" s="50">
        <v>64</v>
      </c>
      <c r="N19" s="50">
        <v>168</v>
      </c>
      <c r="O19" s="50">
        <v>176</v>
      </c>
      <c r="P19" s="50">
        <v>135</v>
      </c>
      <c r="Q19" s="50">
        <v>104</v>
      </c>
      <c r="R19" s="50">
        <v>44</v>
      </c>
      <c r="S19" s="50">
        <v>33</v>
      </c>
      <c r="T19" s="50">
        <v>8</v>
      </c>
      <c r="U19" s="89">
        <f t="shared" si="0"/>
        <v>8.7431693989071038E-2</v>
      </c>
      <c r="V19" s="89">
        <f t="shared" si="1"/>
        <v>0.22950819672131148</v>
      </c>
      <c r="W19" s="89">
        <f t="shared" si="2"/>
        <v>0.24043715846994534</v>
      </c>
      <c r="X19" s="89">
        <f t="shared" si="3"/>
        <v>0.18442622950819673</v>
      </c>
      <c r="Y19" s="89">
        <f t="shared" si="4"/>
        <v>0.24726775956284153</v>
      </c>
      <c r="Z19" s="50">
        <v>83</v>
      </c>
      <c r="AA19" s="50" t="s">
        <v>275</v>
      </c>
      <c r="AB19" s="50" t="s">
        <v>275</v>
      </c>
      <c r="AC19">
        <v>73</v>
      </c>
      <c r="AD19">
        <v>0</v>
      </c>
      <c r="AE19" s="89">
        <f t="shared" si="5"/>
        <v>1.092896174863388E-2</v>
      </c>
      <c r="AF19">
        <v>1</v>
      </c>
      <c r="AG19">
        <v>0</v>
      </c>
    </row>
    <row r="20" spans="1:33">
      <c r="A20">
        <v>44022</v>
      </c>
      <c r="B20" t="s">
        <v>178</v>
      </c>
      <c r="C20" s="29">
        <v>2015</v>
      </c>
      <c r="D20" s="50">
        <v>85</v>
      </c>
      <c r="E20" s="50">
        <v>22</v>
      </c>
      <c r="F20" s="50">
        <v>40</v>
      </c>
      <c r="G20" s="50">
        <v>23</v>
      </c>
      <c r="H20" s="50">
        <v>29</v>
      </c>
      <c r="I20" s="50">
        <v>28</v>
      </c>
      <c r="J20" s="120">
        <v>0.106</v>
      </c>
      <c r="K20" s="120">
        <v>0.11800000000000001</v>
      </c>
      <c r="L20" s="97">
        <v>0.8</v>
      </c>
      <c r="M20" s="50">
        <v>22</v>
      </c>
      <c r="N20" s="50">
        <v>94</v>
      </c>
      <c r="O20" s="50">
        <v>77</v>
      </c>
      <c r="P20" s="50">
        <v>89</v>
      </c>
      <c r="Q20" s="50">
        <v>73</v>
      </c>
      <c r="R20" s="50">
        <v>11</v>
      </c>
      <c r="S20" s="50">
        <v>12</v>
      </c>
      <c r="T20" s="50">
        <v>4</v>
      </c>
      <c r="U20" s="89">
        <f t="shared" si="0"/>
        <v>5.7591623036649213E-2</v>
      </c>
      <c r="V20" s="89">
        <f t="shared" si="1"/>
        <v>0.24607329842931938</v>
      </c>
      <c r="W20" s="89">
        <f t="shared" si="2"/>
        <v>0.20157068062827224</v>
      </c>
      <c r="X20" s="89">
        <f t="shared" si="3"/>
        <v>0.23298429319371727</v>
      </c>
      <c r="Y20" s="89">
        <f t="shared" si="4"/>
        <v>0.2513089005235602</v>
      </c>
      <c r="Z20" s="50">
        <v>50</v>
      </c>
      <c r="AA20" s="50" t="s">
        <v>275</v>
      </c>
      <c r="AB20" s="50">
        <v>5</v>
      </c>
      <c r="AC20">
        <v>28</v>
      </c>
      <c r="AD20">
        <v>0</v>
      </c>
      <c r="AE20" s="89">
        <f t="shared" si="5"/>
        <v>1.0471204188481676E-2</v>
      </c>
      <c r="AF20">
        <v>0</v>
      </c>
      <c r="AG20">
        <v>0</v>
      </c>
    </row>
    <row r="21" spans="1:33">
      <c r="A21">
        <v>44023</v>
      </c>
      <c r="B21" t="s">
        <v>179</v>
      </c>
      <c r="C21" s="29">
        <v>2015</v>
      </c>
      <c r="D21" s="50">
        <v>109</v>
      </c>
      <c r="E21" s="50">
        <v>31</v>
      </c>
      <c r="F21" s="50">
        <v>35</v>
      </c>
      <c r="G21" s="50">
        <v>43</v>
      </c>
      <c r="H21" s="50">
        <v>40</v>
      </c>
      <c r="I21" s="50">
        <v>42</v>
      </c>
      <c r="J21" s="120">
        <v>0.128</v>
      </c>
      <c r="K21" s="120">
        <v>0.13800000000000001</v>
      </c>
      <c r="L21" s="97">
        <v>0.7340000000000001</v>
      </c>
      <c r="M21" s="50">
        <v>34</v>
      </c>
      <c r="N21" s="50">
        <v>121</v>
      </c>
      <c r="O21" s="50">
        <v>98</v>
      </c>
      <c r="P21" s="50">
        <v>104</v>
      </c>
      <c r="Q21" s="50">
        <v>74</v>
      </c>
      <c r="R21" s="50">
        <v>29</v>
      </c>
      <c r="S21" s="50">
        <v>21</v>
      </c>
      <c r="T21" s="50"/>
      <c r="U21" s="89">
        <f t="shared" si="0"/>
        <v>7.068607068607069E-2</v>
      </c>
      <c r="V21" s="89">
        <f t="shared" si="1"/>
        <v>0.25155925155925157</v>
      </c>
      <c r="W21" s="89">
        <f t="shared" si="2"/>
        <v>0.20374220374220375</v>
      </c>
      <c r="X21" s="89">
        <f t="shared" si="3"/>
        <v>0.21621621621621623</v>
      </c>
      <c r="Y21" s="89">
        <f t="shared" si="4"/>
        <v>0.25779625779625781</v>
      </c>
      <c r="Z21" s="50">
        <v>59</v>
      </c>
      <c r="AA21" s="50" t="s">
        <v>275</v>
      </c>
      <c r="AB21" s="50" t="s">
        <v>275</v>
      </c>
      <c r="AC21">
        <v>47</v>
      </c>
      <c r="AD21">
        <v>10</v>
      </c>
      <c r="AE21" s="89">
        <f t="shared" si="5"/>
        <v>0</v>
      </c>
      <c r="AF21">
        <v>0</v>
      </c>
      <c r="AG21">
        <v>1</v>
      </c>
    </row>
    <row r="22" spans="1:33">
      <c r="A22">
        <v>44024</v>
      </c>
      <c r="B22" t="s">
        <v>180</v>
      </c>
      <c r="C22" s="29">
        <v>2015</v>
      </c>
      <c r="D22" s="50">
        <v>112</v>
      </c>
      <c r="E22" s="50">
        <v>43</v>
      </c>
      <c r="F22" s="50">
        <v>37</v>
      </c>
      <c r="G22" s="50">
        <v>32</v>
      </c>
      <c r="H22" s="50">
        <v>41</v>
      </c>
      <c r="I22" s="50">
        <v>35</v>
      </c>
      <c r="J22" s="120">
        <v>2.7000000000000003E-2</v>
      </c>
      <c r="K22" s="120">
        <v>0.13400000000000001</v>
      </c>
      <c r="L22" s="97">
        <v>0.86599999999999999</v>
      </c>
      <c r="M22" s="50">
        <v>12</v>
      </c>
      <c r="N22" s="50">
        <v>49</v>
      </c>
      <c r="O22" s="50">
        <v>57</v>
      </c>
      <c r="P22" s="50">
        <v>86</v>
      </c>
      <c r="Q22" s="50">
        <v>94</v>
      </c>
      <c r="R22" s="50">
        <v>50</v>
      </c>
      <c r="S22" s="50">
        <v>40</v>
      </c>
      <c r="T22" s="50">
        <v>5</v>
      </c>
      <c r="U22" s="89">
        <f t="shared" si="0"/>
        <v>3.0534351145038167E-2</v>
      </c>
      <c r="V22" s="89">
        <f t="shared" si="1"/>
        <v>0.12468193384223919</v>
      </c>
      <c r="W22" s="89">
        <f t="shared" si="2"/>
        <v>0.14503816793893129</v>
      </c>
      <c r="X22" s="89">
        <f t="shared" si="3"/>
        <v>0.21882951653944022</v>
      </c>
      <c r="Y22" s="89">
        <f t="shared" si="4"/>
        <v>0.4681933842239186</v>
      </c>
      <c r="Z22" s="50">
        <v>76</v>
      </c>
      <c r="AA22" s="50" t="s">
        <v>275</v>
      </c>
      <c r="AB22" s="50" t="s">
        <v>275</v>
      </c>
      <c r="AC22">
        <v>42</v>
      </c>
      <c r="AD22">
        <v>0</v>
      </c>
      <c r="AE22" s="89">
        <f t="shared" si="5"/>
        <v>1.2722646310432569E-2</v>
      </c>
      <c r="AF22">
        <v>0</v>
      </c>
      <c r="AG22">
        <v>0</v>
      </c>
    </row>
    <row r="23" spans="1:33">
      <c r="A23">
        <v>44025</v>
      </c>
      <c r="B23" t="s">
        <v>181</v>
      </c>
      <c r="C23" s="29">
        <v>2015</v>
      </c>
      <c r="D23" s="50">
        <v>139</v>
      </c>
      <c r="E23" s="50">
        <v>37</v>
      </c>
      <c r="F23" s="50">
        <v>33</v>
      </c>
      <c r="G23" s="50">
        <v>69</v>
      </c>
      <c r="H23" s="50">
        <v>40</v>
      </c>
      <c r="I23" s="50">
        <v>47</v>
      </c>
      <c r="J23" s="120">
        <v>6.5000000000000002E-2</v>
      </c>
      <c r="K23" s="120">
        <v>0.20899999999999999</v>
      </c>
      <c r="L23" s="97">
        <v>0.871</v>
      </c>
      <c r="M23" s="50">
        <v>29</v>
      </c>
      <c r="N23" s="50">
        <v>85</v>
      </c>
      <c r="O23" s="50">
        <v>123</v>
      </c>
      <c r="P23" s="50">
        <v>145</v>
      </c>
      <c r="Q23" s="50">
        <v>118</v>
      </c>
      <c r="R23" s="50">
        <v>58</v>
      </c>
      <c r="S23" s="50">
        <v>32</v>
      </c>
      <c r="T23" s="50">
        <v>3</v>
      </c>
      <c r="U23" s="89">
        <f t="shared" si="0"/>
        <v>4.8903878583473864E-2</v>
      </c>
      <c r="V23" s="89">
        <f t="shared" si="1"/>
        <v>0.14333895446880271</v>
      </c>
      <c r="W23" s="89">
        <f t="shared" si="2"/>
        <v>0.20741989881956155</v>
      </c>
      <c r="X23" s="89">
        <f t="shared" si="3"/>
        <v>0.24451939291736932</v>
      </c>
      <c r="Y23" s="89">
        <f t="shared" si="4"/>
        <v>0.35075885328836426</v>
      </c>
      <c r="Z23" s="50">
        <v>88</v>
      </c>
      <c r="AA23" s="50" t="s">
        <v>275</v>
      </c>
      <c r="AB23" s="50" t="s">
        <v>275</v>
      </c>
      <c r="AC23">
        <v>63</v>
      </c>
      <c r="AD23">
        <v>25</v>
      </c>
      <c r="AE23" s="89">
        <f t="shared" si="5"/>
        <v>5.0590219224283303E-3</v>
      </c>
      <c r="AF23">
        <v>0</v>
      </c>
      <c r="AG23">
        <v>1</v>
      </c>
    </row>
    <row r="24" spans="1:33">
      <c r="A24">
        <v>44026</v>
      </c>
      <c r="B24" t="s">
        <v>182</v>
      </c>
      <c r="C24" s="29">
        <v>2015</v>
      </c>
      <c r="D24" s="50">
        <v>501</v>
      </c>
      <c r="E24" s="50">
        <v>147</v>
      </c>
      <c r="F24" s="50">
        <v>155</v>
      </c>
      <c r="G24" s="50">
        <v>199</v>
      </c>
      <c r="H24" s="50">
        <v>177</v>
      </c>
      <c r="I24" s="50">
        <v>189</v>
      </c>
      <c r="J24" s="120">
        <v>4.5999999999999999E-2</v>
      </c>
      <c r="K24" s="120">
        <v>0.152</v>
      </c>
      <c r="L24" s="97">
        <v>0.79599999999999993</v>
      </c>
      <c r="M24" s="50">
        <v>1059</v>
      </c>
      <c r="N24" s="50">
        <v>560</v>
      </c>
      <c r="O24" s="50">
        <v>396</v>
      </c>
      <c r="P24" s="50">
        <v>314</v>
      </c>
      <c r="Q24" s="50">
        <v>364</v>
      </c>
      <c r="R24" s="50">
        <v>288</v>
      </c>
      <c r="S24" s="50">
        <v>495</v>
      </c>
      <c r="T24" s="50">
        <v>29</v>
      </c>
      <c r="U24" s="89">
        <f t="shared" si="0"/>
        <v>0.30213980028530668</v>
      </c>
      <c r="V24" s="89">
        <f t="shared" si="1"/>
        <v>0.15977175463623394</v>
      </c>
      <c r="W24" s="89">
        <f t="shared" si="2"/>
        <v>0.11298145506419401</v>
      </c>
      <c r="X24" s="89">
        <f t="shared" si="3"/>
        <v>8.958630527817403E-2</v>
      </c>
      <c r="Y24" s="89">
        <f t="shared" si="4"/>
        <v>0.32724679029957204</v>
      </c>
      <c r="Z24" s="50">
        <v>232</v>
      </c>
      <c r="AA24" s="50">
        <v>6</v>
      </c>
      <c r="AB24" s="50">
        <v>7</v>
      </c>
      <c r="AC24">
        <v>161</v>
      </c>
      <c r="AD24">
        <v>151</v>
      </c>
      <c r="AE24" s="89">
        <f t="shared" si="5"/>
        <v>8.2738944365192586E-3</v>
      </c>
      <c r="AF24">
        <v>1</v>
      </c>
      <c r="AG24">
        <v>4</v>
      </c>
    </row>
    <row r="25" spans="1:33">
      <c r="A25">
        <v>44027</v>
      </c>
      <c r="B25" t="s">
        <v>183</v>
      </c>
      <c r="C25" s="29">
        <v>2015</v>
      </c>
      <c r="D25" s="50">
        <v>74</v>
      </c>
      <c r="E25" s="50">
        <v>28</v>
      </c>
      <c r="F25" s="50">
        <v>25</v>
      </c>
      <c r="G25" s="50">
        <v>21</v>
      </c>
      <c r="H25" s="50">
        <v>28</v>
      </c>
      <c r="I25" s="50">
        <v>31</v>
      </c>
      <c r="J25" s="120">
        <v>8.1000000000000003E-2</v>
      </c>
      <c r="K25" s="120">
        <v>0.10800000000000001</v>
      </c>
      <c r="L25" s="97">
        <v>0.81099999999999994</v>
      </c>
      <c r="M25" s="50">
        <v>10</v>
      </c>
      <c r="N25" s="50">
        <v>37</v>
      </c>
      <c r="O25" s="50">
        <v>50</v>
      </c>
      <c r="P25" s="50">
        <v>77</v>
      </c>
      <c r="Q25" s="50">
        <v>76</v>
      </c>
      <c r="R25" s="50">
        <v>44</v>
      </c>
      <c r="S25" s="50">
        <v>33</v>
      </c>
      <c r="T25" s="50">
        <v>6</v>
      </c>
      <c r="U25" s="89">
        <f t="shared" si="0"/>
        <v>3.003003003003003E-2</v>
      </c>
      <c r="V25" s="89">
        <f t="shared" si="1"/>
        <v>0.1111111111111111</v>
      </c>
      <c r="W25" s="89">
        <f t="shared" si="2"/>
        <v>0.15015015015015015</v>
      </c>
      <c r="X25" s="89">
        <f t="shared" si="3"/>
        <v>0.23123123123123124</v>
      </c>
      <c r="Y25" s="89">
        <f t="shared" si="4"/>
        <v>0.45945945945945948</v>
      </c>
      <c r="Z25" s="50">
        <v>42</v>
      </c>
      <c r="AA25" s="50" t="s">
        <v>275</v>
      </c>
      <c r="AB25" s="50" t="s">
        <v>275</v>
      </c>
      <c r="AC25">
        <v>32</v>
      </c>
      <c r="AD25">
        <v>12</v>
      </c>
      <c r="AE25" s="89">
        <f t="shared" si="5"/>
        <v>1.8018018018018018E-2</v>
      </c>
      <c r="AF25">
        <v>0</v>
      </c>
      <c r="AG25">
        <v>1</v>
      </c>
    </row>
    <row r="26" spans="1:33">
      <c r="A26">
        <v>44028</v>
      </c>
      <c r="B26" t="s">
        <v>108</v>
      </c>
      <c r="C26" s="29">
        <v>2015</v>
      </c>
      <c r="D26" s="50">
        <v>98</v>
      </c>
      <c r="E26" s="50">
        <v>18</v>
      </c>
      <c r="F26" s="50">
        <v>35</v>
      </c>
      <c r="G26" s="50">
        <v>45</v>
      </c>
      <c r="H26" s="50">
        <v>50</v>
      </c>
      <c r="I26" s="50">
        <v>41</v>
      </c>
      <c r="J26" s="120">
        <v>4.0999999999999995E-2</v>
      </c>
      <c r="K26" s="120">
        <v>0.184</v>
      </c>
      <c r="L26" s="97">
        <v>0.85699999999999998</v>
      </c>
      <c r="M26" s="50">
        <v>30</v>
      </c>
      <c r="N26" s="50">
        <v>83</v>
      </c>
      <c r="O26" s="50">
        <v>91</v>
      </c>
      <c r="P26" s="50">
        <v>74</v>
      </c>
      <c r="Q26" s="50">
        <v>96</v>
      </c>
      <c r="R26" s="50">
        <v>66</v>
      </c>
      <c r="S26" s="50">
        <v>73</v>
      </c>
      <c r="T26" s="50">
        <v>5</v>
      </c>
      <c r="U26" s="89">
        <f t="shared" si="0"/>
        <v>5.7915057915057917E-2</v>
      </c>
      <c r="V26" s="89">
        <f t="shared" si="1"/>
        <v>0.16023166023166024</v>
      </c>
      <c r="W26" s="89">
        <f t="shared" si="2"/>
        <v>0.17567567567567569</v>
      </c>
      <c r="X26" s="89">
        <f t="shared" si="3"/>
        <v>0.14285714285714285</v>
      </c>
      <c r="Y26" s="89">
        <f t="shared" si="4"/>
        <v>0.45366795366795365</v>
      </c>
      <c r="Z26" s="50">
        <v>70</v>
      </c>
      <c r="AA26" s="50" t="s">
        <v>275</v>
      </c>
      <c r="AB26" s="50" t="s">
        <v>275</v>
      </c>
      <c r="AC26">
        <v>39</v>
      </c>
      <c r="AD26">
        <v>32</v>
      </c>
      <c r="AE26" s="89">
        <f t="shared" si="5"/>
        <v>9.6525096525096523E-3</v>
      </c>
      <c r="AF26">
        <v>1</v>
      </c>
      <c r="AG26">
        <v>1</v>
      </c>
    </row>
    <row r="27" spans="1:33">
      <c r="A27">
        <v>44029</v>
      </c>
      <c r="B27" t="s">
        <v>77</v>
      </c>
      <c r="C27" s="29">
        <v>2015</v>
      </c>
      <c r="D27" s="50">
        <v>228</v>
      </c>
      <c r="E27" s="50">
        <v>65</v>
      </c>
      <c r="F27" s="50">
        <v>76</v>
      </c>
      <c r="G27" s="50">
        <v>87</v>
      </c>
      <c r="H27" s="50">
        <v>101</v>
      </c>
      <c r="I27" s="50">
        <v>62</v>
      </c>
      <c r="J27" s="120">
        <v>5.7000000000000002E-2</v>
      </c>
      <c r="K27" s="120">
        <v>0.14899999999999999</v>
      </c>
      <c r="L27" s="97">
        <v>0.80700000000000005</v>
      </c>
      <c r="M27" s="50">
        <v>68</v>
      </c>
      <c r="N27" s="50">
        <v>134</v>
      </c>
      <c r="O27" s="50">
        <v>161</v>
      </c>
      <c r="P27" s="50">
        <v>200</v>
      </c>
      <c r="Q27" s="50">
        <v>197</v>
      </c>
      <c r="R27" s="50">
        <v>94</v>
      </c>
      <c r="S27" s="50">
        <v>69</v>
      </c>
      <c r="T27" s="50">
        <v>7</v>
      </c>
      <c r="U27" s="89">
        <f t="shared" si="0"/>
        <v>7.3118279569892475E-2</v>
      </c>
      <c r="V27" s="89">
        <f t="shared" si="1"/>
        <v>0.14408602150537633</v>
      </c>
      <c r="W27" s="89">
        <f t="shared" si="2"/>
        <v>0.17311827956989248</v>
      </c>
      <c r="X27" s="89">
        <f t="shared" si="3"/>
        <v>0.21505376344086022</v>
      </c>
      <c r="Y27" s="89">
        <f t="shared" si="4"/>
        <v>0.38709677419354838</v>
      </c>
      <c r="Z27" s="50">
        <v>165</v>
      </c>
      <c r="AA27" s="50" t="s">
        <v>275</v>
      </c>
      <c r="AB27" s="50" t="s">
        <v>275</v>
      </c>
      <c r="AC27">
        <v>88</v>
      </c>
      <c r="AD27">
        <v>17</v>
      </c>
      <c r="AE27" s="89">
        <f t="shared" si="5"/>
        <v>7.526881720430108E-3</v>
      </c>
      <c r="AF27">
        <v>1</v>
      </c>
      <c r="AG27">
        <v>1</v>
      </c>
    </row>
    <row r="28" spans="1:33">
      <c r="A28">
        <v>44030</v>
      </c>
      <c r="B28" t="s">
        <v>97</v>
      </c>
      <c r="C28" s="29">
        <v>2015</v>
      </c>
      <c r="D28" s="50">
        <v>167</v>
      </c>
      <c r="E28" s="50">
        <v>56</v>
      </c>
      <c r="F28" s="50">
        <v>58</v>
      </c>
      <c r="G28" s="50">
        <v>53</v>
      </c>
      <c r="H28" s="50">
        <v>69</v>
      </c>
      <c r="I28" s="50">
        <v>48</v>
      </c>
      <c r="J28" s="120">
        <v>0.10800000000000001</v>
      </c>
      <c r="K28" s="120">
        <v>0.10199999999999999</v>
      </c>
      <c r="L28" s="97">
        <v>0.68299999999999994</v>
      </c>
      <c r="M28" s="50">
        <v>40</v>
      </c>
      <c r="N28" s="50">
        <v>146</v>
      </c>
      <c r="O28" s="50">
        <v>178</v>
      </c>
      <c r="P28" s="50">
        <v>146</v>
      </c>
      <c r="Q28" s="50">
        <v>109</v>
      </c>
      <c r="R28" s="50">
        <v>35</v>
      </c>
      <c r="S28" s="50">
        <v>16</v>
      </c>
      <c r="T28" s="50">
        <v>9</v>
      </c>
      <c r="U28" s="89">
        <f t="shared" si="0"/>
        <v>5.8910162002945507E-2</v>
      </c>
      <c r="V28" s="89">
        <f t="shared" si="1"/>
        <v>0.21502209131075112</v>
      </c>
      <c r="W28" s="89">
        <f t="shared" si="2"/>
        <v>0.26215022091310752</v>
      </c>
      <c r="X28" s="89">
        <f t="shared" si="3"/>
        <v>0.21502209131075112</v>
      </c>
      <c r="Y28" s="89">
        <f t="shared" si="4"/>
        <v>0.23564064801178203</v>
      </c>
      <c r="Z28" s="50">
        <v>75</v>
      </c>
      <c r="AA28" s="50" t="s">
        <v>275</v>
      </c>
      <c r="AB28" s="50" t="s">
        <v>275</v>
      </c>
      <c r="AC28">
        <v>53</v>
      </c>
      <c r="AD28">
        <v>20</v>
      </c>
      <c r="AE28" s="89">
        <f t="shared" si="5"/>
        <v>1.3254786450662739E-2</v>
      </c>
      <c r="AF28">
        <v>0</v>
      </c>
      <c r="AG28">
        <v>1</v>
      </c>
    </row>
    <row r="29" spans="1:33">
      <c r="A29">
        <v>44031</v>
      </c>
      <c r="B29" t="s">
        <v>198</v>
      </c>
      <c r="C29" s="29">
        <v>2015</v>
      </c>
      <c r="D29" s="50">
        <v>25</v>
      </c>
      <c r="E29" s="50">
        <v>6</v>
      </c>
      <c r="F29" s="50">
        <v>12</v>
      </c>
      <c r="G29" s="50">
        <v>7</v>
      </c>
      <c r="H29" s="50">
        <v>10</v>
      </c>
      <c r="I29" s="50">
        <v>9</v>
      </c>
      <c r="J29" s="120">
        <v>0</v>
      </c>
      <c r="K29" s="120">
        <v>0.28000000000000003</v>
      </c>
      <c r="L29" s="97">
        <v>0.8</v>
      </c>
      <c r="M29" s="50">
        <v>12</v>
      </c>
      <c r="N29" s="50">
        <v>30</v>
      </c>
      <c r="O29" s="50">
        <v>22</v>
      </c>
      <c r="P29" s="50">
        <v>29</v>
      </c>
      <c r="Q29" s="50">
        <v>8</v>
      </c>
      <c r="R29" s="50">
        <v>3</v>
      </c>
      <c r="S29" s="50"/>
      <c r="T29" s="50">
        <v>1</v>
      </c>
      <c r="U29" s="89">
        <f t="shared" si="0"/>
        <v>0.11428571428571428</v>
      </c>
      <c r="V29" s="89">
        <f t="shared" si="1"/>
        <v>0.2857142857142857</v>
      </c>
      <c r="W29" s="89">
        <f t="shared" si="2"/>
        <v>0.20952380952380953</v>
      </c>
      <c r="X29" s="89">
        <f t="shared" si="3"/>
        <v>0.27619047619047621</v>
      </c>
      <c r="Y29" s="89">
        <f t="shared" si="4"/>
        <v>0.10476190476190476</v>
      </c>
      <c r="Z29" s="50">
        <v>17</v>
      </c>
      <c r="AA29" s="50" t="s">
        <v>275</v>
      </c>
      <c r="AB29" s="50" t="s">
        <v>275</v>
      </c>
      <c r="AC29">
        <v>12</v>
      </c>
      <c r="AD29">
        <v>0</v>
      </c>
      <c r="AE29" s="89">
        <f t="shared" si="5"/>
        <v>9.5238095238095247E-3</v>
      </c>
      <c r="AF29">
        <v>0</v>
      </c>
      <c r="AG29">
        <v>0</v>
      </c>
    </row>
    <row r="30" spans="1:33">
      <c r="A30">
        <v>44032</v>
      </c>
      <c r="B30" t="s">
        <v>96</v>
      </c>
      <c r="C30" s="29">
        <v>2015</v>
      </c>
      <c r="D30" s="50">
        <v>137</v>
      </c>
      <c r="E30" s="50">
        <v>36</v>
      </c>
      <c r="F30" s="50">
        <v>50</v>
      </c>
      <c r="G30" s="50">
        <v>51</v>
      </c>
      <c r="H30" s="50">
        <v>46</v>
      </c>
      <c r="I30" s="50">
        <v>51</v>
      </c>
      <c r="J30" s="120">
        <v>7.2999999999999995E-2</v>
      </c>
      <c r="K30" s="120">
        <v>0.19</v>
      </c>
      <c r="L30" s="97">
        <v>0.81799999999999995</v>
      </c>
      <c r="M30" s="50">
        <v>23</v>
      </c>
      <c r="N30" s="50">
        <v>51</v>
      </c>
      <c r="O30" s="50">
        <v>84</v>
      </c>
      <c r="P30" s="50">
        <v>106</v>
      </c>
      <c r="Q30" s="50">
        <v>120</v>
      </c>
      <c r="R30" s="50">
        <v>71</v>
      </c>
      <c r="S30" s="50">
        <v>59</v>
      </c>
      <c r="T30" s="50">
        <v>2</v>
      </c>
      <c r="U30" s="89">
        <f t="shared" si="0"/>
        <v>4.4573643410852716E-2</v>
      </c>
      <c r="V30" s="89">
        <f t="shared" si="1"/>
        <v>9.8837209302325577E-2</v>
      </c>
      <c r="W30" s="89">
        <f t="shared" si="2"/>
        <v>0.16279069767441862</v>
      </c>
      <c r="X30" s="89">
        <f t="shared" si="3"/>
        <v>0.20542635658914729</v>
      </c>
      <c r="Y30" s="89">
        <f t="shared" si="4"/>
        <v>0.48449612403100772</v>
      </c>
      <c r="Z30" s="50">
        <v>70</v>
      </c>
      <c r="AA30" s="50" t="s">
        <v>275</v>
      </c>
      <c r="AB30" s="50" t="s">
        <v>275</v>
      </c>
      <c r="AC30">
        <v>43</v>
      </c>
      <c r="AD30">
        <v>20</v>
      </c>
      <c r="AE30" s="89">
        <f t="shared" si="5"/>
        <v>3.875968992248062E-3</v>
      </c>
      <c r="AF30">
        <v>0</v>
      </c>
      <c r="AG30">
        <v>1</v>
      </c>
    </row>
    <row r="31" spans="1:33">
      <c r="A31">
        <v>44033</v>
      </c>
      <c r="B31" t="s">
        <v>98</v>
      </c>
      <c r="C31" s="29">
        <v>2015</v>
      </c>
      <c r="D31" s="50">
        <v>112</v>
      </c>
      <c r="E31" s="50">
        <v>35</v>
      </c>
      <c r="F31" s="50">
        <v>37</v>
      </c>
      <c r="G31" s="50">
        <v>40</v>
      </c>
      <c r="H31" s="50">
        <v>34</v>
      </c>
      <c r="I31" s="50">
        <v>37</v>
      </c>
      <c r="J31" s="120">
        <v>5.4000000000000006E-2</v>
      </c>
      <c r="K31" s="120">
        <v>0.17</v>
      </c>
      <c r="L31" s="97">
        <v>0.86599999999999999</v>
      </c>
      <c r="M31" s="50">
        <v>19</v>
      </c>
      <c r="N31" s="50">
        <v>54</v>
      </c>
      <c r="O31" s="50">
        <v>64</v>
      </c>
      <c r="P31" s="50">
        <v>79</v>
      </c>
      <c r="Q31" s="50">
        <v>110</v>
      </c>
      <c r="R31" s="50">
        <v>63</v>
      </c>
      <c r="S31" s="50">
        <v>34</v>
      </c>
      <c r="T31" s="50">
        <v>1</v>
      </c>
      <c r="U31" s="89">
        <f t="shared" si="0"/>
        <v>4.4811320754716978E-2</v>
      </c>
      <c r="V31" s="89">
        <f t="shared" si="1"/>
        <v>0.12735849056603774</v>
      </c>
      <c r="W31" s="89">
        <f t="shared" si="2"/>
        <v>0.15094339622641509</v>
      </c>
      <c r="X31" s="89">
        <f t="shared" si="3"/>
        <v>0.18632075471698112</v>
      </c>
      <c r="Y31" s="89">
        <f t="shared" si="4"/>
        <v>0.4882075471698113</v>
      </c>
      <c r="Z31" s="50">
        <v>76</v>
      </c>
      <c r="AA31" s="50" t="s">
        <v>275</v>
      </c>
      <c r="AB31" s="50" t="s">
        <v>275</v>
      </c>
      <c r="AC31">
        <v>48</v>
      </c>
      <c r="AD31">
        <v>0</v>
      </c>
      <c r="AE31" s="89">
        <f t="shared" si="5"/>
        <v>2.3584905660377358E-3</v>
      </c>
      <c r="AF31">
        <v>0</v>
      </c>
      <c r="AG31">
        <v>0</v>
      </c>
    </row>
    <row r="32" spans="1:33">
      <c r="A32">
        <v>44035</v>
      </c>
      <c r="B32" t="s">
        <v>99</v>
      </c>
      <c r="C32" s="29">
        <v>2015</v>
      </c>
      <c r="D32" s="50">
        <v>605</v>
      </c>
      <c r="E32" s="50">
        <v>186</v>
      </c>
      <c r="F32" s="50">
        <v>201</v>
      </c>
      <c r="G32" s="50">
        <v>218</v>
      </c>
      <c r="H32" s="50">
        <v>202</v>
      </c>
      <c r="I32" s="50">
        <v>231</v>
      </c>
      <c r="J32" s="120">
        <v>5.7999999999999996E-2</v>
      </c>
      <c r="K32" s="120">
        <v>0.10400000000000001</v>
      </c>
      <c r="L32" s="97">
        <v>0.77500000000000002</v>
      </c>
      <c r="M32" s="50">
        <v>280</v>
      </c>
      <c r="N32" s="50">
        <v>610</v>
      </c>
      <c r="O32" s="50">
        <v>447</v>
      </c>
      <c r="P32" s="50">
        <v>310</v>
      </c>
      <c r="Q32" s="50">
        <v>358</v>
      </c>
      <c r="R32" s="50">
        <v>334</v>
      </c>
      <c r="S32" s="50">
        <v>501</v>
      </c>
      <c r="T32" s="50">
        <v>36</v>
      </c>
      <c r="U32" s="89">
        <f t="shared" si="0"/>
        <v>9.7357440890125171E-2</v>
      </c>
      <c r="V32" s="89">
        <f t="shared" si="1"/>
        <v>0.21210013908205841</v>
      </c>
      <c r="W32" s="89">
        <f t="shared" si="2"/>
        <v>0.15542420027816412</v>
      </c>
      <c r="X32" s="89">
        <f t="shared" si="3"/>
        <v>0.10778859527121001</v>
      </c>
      <c r="Y32" s="89">
        <f t="shared" si="4"/>
        <v>0.41481223922114047</v>
      </c>
      <c r="Z32" s="50">
        <v>300</v>
      </c>
      <c r="AA32" s="50">
        <v>9</v>
      </c>
      <c r="AB32" s="50" t="s">
        <v>275</v>
      </c>
      <c r="AC32">
        <v>182</v>
      </c>
      <c r="AD32">
        <v>160</v>
      </c>
      <c r="AE32" s="89">
        <f t="shared" si="5"/>
        <v>1.2517385257301807E-2</v>
      </c>
      <c r="AF32">
        <v>0</v>
      </c>
      <c r="AG32">
        <v>6</v>
      </c>
    </row>
    <row r="33" spans="1:33">
      <c r="A33">
        <v>44036</v>
      </c>
      <c r="B33" t="s">
        <v>24</v>
      </c>
      <c r="C33" s="29">
        <v>2015</v>
      </c>
      <c r="D33" s="50">
        <v>303</v>
      </c>
      <c r="E33" s="50">
        <v>90</v>
      </c>
      <c r="F33" s="50">
        <v>109</v>
      </c>
      <c r="G33" s="50">
        <v>104</v>
      </c>
      <c r="H33" s="50">
        <v>93</v>
      </c>
      <c r="I33" s="50">
        <v>118</v>
      </c>
      <c r="J33" s="120">
        <v>7.9000000000000001E-2</v>
      </c>
      <c r="K33" s="120">
        <v>7.9000000000000001E-2</v>
      </c>
      <c r="L33" s="97">
        <v>0.45899999999999996</v>
      </c>
      <c r="M33" s="50">
        <v>458</v>
      </c>
      <c r="N33" s="50">
        <v>1051</v>
      </c>
      <c r="O33" s="50">
        <v>426</v>
      </c>
      <c r="P33" s="50">
        <v>204</v>
      </c>
      <c r="Q33" s="50">
        <v>121</v>
      </c>
      <c r="R33" s="50">
        <v>41</v>
      </c>
      <c r="S33" s="50">
        <v>43</v>
      </c>
      <c r="T33" s="50">
        <v>18</v>
      </c>
      <c r="U33" s="89">
        <f t="shared" si="0"/>
        <v>0.19390347163420829</v>
      </c>
      <c r="V33" s="89">
        <f t="shared" si="1"/>
        <v>0.4449618966977138</v>
      </c>
      <c r="W33" s="89">
        <f t="shared" si="2"/>
        <v>0.18035563082133785</v>
      </c>
      <c r="X33" s="89">
        <f t="shared" si="3"/>
        <v>8.6367485182049106E-2</v>
      </c>
      <c r="Y33" s="89">
        <f t="shared" si="4"/>
        <v>8.6790855207451306E-2</v>
      </c>
      <c r="Z33" s="50">
        <v>69</v>
      </c>
      <c r="AA33" s="50" t="s">
        <v>275</v>
      </c>
      <c r="AB33" s="50" t="s">
        <v>275</v>
      </c>
      <c r="AC33">
        <v>93</v>
      </c>
      <c r="AD33">
        <v>45</v>
      </c>
      <c r="AE33" s="89">
        <f t="shared" si="5"/>
        <v>7.6206604572396277E-3</v>
      </c>
      <c r="AF33">
        <v>0</v>
      </c>
      <c r="AG33">
        <v>2</v>
      </c>
    </row>
    <row r="34" spans="1:33">
      <c r="A34">
        <v>44037</v>
      </c>
      <c r="B34" t="s">
        <v>199</v>
      </c>
      <c r="C34" s="29">
        <v>2015</v>
      </c>
      <c r="D34" s="50">
        <v>122</v>
      </c>
      <c r="E34" s="50">
        <v>37</v>
      </c>
      <c r="F34" s="50">
        <v>47</v>
      </c>
      <c r="G34" s="50">
        <v>38</v>
      </c>
      <c r="H34" s="50">
        <v>39</v>
      </c>
      <c r="I34" s="50">
        <v>36</v>
      </c>
      <c r="J34" s="120">
        <v>6.6000000000000003E-2</v>
      </c>
      <c r="K34" s="120">
        <v>0.19699999999999998</v>
      </c>
      <c r="L34" s="97">
        <v>0.81099999999999994</v>
      </c>
      <c r="M34" s="50">
        <v>23</v>
      </c>
      <c r="N34" s="50">
        <v>60</v>
      </c>
      <c r="O34" s="50">
        <v>73</v>
      </c>
      <c r="P34" s="50">
        <v>76</v>
      </c>
      <c r="Q34" s="50">
        <v>79</v>
      </c>
      <c r="R34" s="50">
        <v>48</v>
      </c>
      <c r="S34" s="50">
        <v>45</v>
      </c>
      <c r="T34" s="50">
        <v>3</v>
      </c>
      <c r="U34" s="89">
        <f t="shared" si="0"/>
        <v>5.6511056511056514E-2</v>
      </c>
      <c r="V34" s="89">
        <f t="shared" si="1"/>
        <v>0.14742014742014742</v>
      </c>
      <c r="W34" s="89">
        <f t="shared" si="2"/>
        <v>0.17936117936117937</v>
      </c>
      <c r="X34" s="89">
        <f t="shared" si="3"/>
        <v>0.18673218673218672</v>
      </c>
      <c r="Y34" s="89">
        <f t="shared" si="4"/>
        <v>0.4226044226044226</v>
      </c>
      <c r="Z34" s="50">
        <v>73</v>
      </c>
      <c r="AA34" s="50" t="s">
        <v>275</v>
      </c>
      <c r="AB34" s="50">
        <v>10</v>
      </c>
      <c r="AC34">
        <v>32</v>
      </c>
      <c r="AD34">
        <v>0</v>
      </c>
      <c r="AE34" s="89">
        <f t="shared" si="5"/>
        <v>7.3710073710073713E-3</v>
      </c>
      <c r="AF34">
        <v>1</v>
      </c>
      <c r="AG34">
        <v>0</v>
      </c>
    </row>
    <row r="35" spans="1:33">
      <c r="A35">
        <v>44038</v>
      </c>
      <c r="B35" t="s">
        <v>25</v>
      </c>
      <c r="C35" s="29">
        <v>2015</v>
      </c>
      <c r="D35" s="50">
        <v>127</v>
      </c>
      <c r="E35" s="50">
        <v>39</v>
      </c>
      <c r="F35" s="50">
        <v>42</v>
      </c>
      <c r="G35" s="50">
        <v>46</v>
      </c>
      <c r="H35" s="50">
        <v>43</v>
      </c>
      <c r="I35" s="50">
        <v>41</v>
      </c>
      <c r="J35" s="120">
        <v>7.9000000000000001E-2</v>
      </c>
      <c r="K35" s="120">
        <v>0.14199999999999999</v>
      </c>
      <c r="L35" s="97">
        <v>0.77200000000000002</v>
      </c>
      <c r="M35" s="50">
        <v>20</v>
      </c>
      <c r="N35" s="50">
        <v>101</v>
      </c>
      <c r="O35" s="50">
        <v>103</v>
      </c>
      <c r="P35" s="50">
        <v>115</v>
      </c>
      <c r="Q35" s="50">
        <v>75</v>
      </c>
      <c r="R35" s="50">
        <v>19</v>
      </c>
      <c r="S35" s="50">
        <v>14</v>
      </c>
      <c r="T35" s="50">
        <v>6</v>
      </c>
      <c r="U35" s="89">
        <f t="shared" si="0"/>
        <v>4.4150110375275942E-2</v>
      </c>
      <c r="V35" s="89">
        <f t="shared" si="1"/>
        <v>0.22295805739514349</v>
      </c>
      <c r="W35" s="89">
        <f t="shared" si="2"/>
        <v>0.22737306843267108</v>
      </c>
      <c r="X35" s="89">
        <f t="shared" si="3"/>
        <v>0.25386313465783666</v>
      </c>
      <c r="Y35" s="89">
        <f t="shared" si="4"/>
        <v>0.23841059602649006</v>
      </c>
      <c r="Z35" s="50">
        <v>79</v>
      </c>
      <c r="AA35" s="50" t="s">
        <v>275</v>
      </c>
      <c r="AB35" s="50" t="s">
        <v>275</v>
      </c>
      <c r="AC35">
        <v>38</v>
      </c>
      <c r="AD35">
        <v>0</v>
      </c>
      <c r="AE35" s="89">
        <f t="shared" si="5"/>
        <v>1.3245033112582781E-2</v>
      </c>
      <c r="AF35">
        <v>0</v>
      </c>
      <c r="AG35">
        <v>0</v>
      </c>
    </row>
    <row r="36" spans="1:33">
      <c r="A36">
        <v>44039</v>
      </c>
      <c r="B36" t="s">
        <v>184</v>
      </c>
      <c r="C36" s="29">
        <v>2015</v>
      </c>
      <c r="D36" s="50">
        <v>42</v>
      </c>
      <c r="E36" s="50">
        <v>10</v>
      </c>
      <c r="F36" s="50">
        <v>20</v>
      </c>
      <c r="G36" s="50">
        <v>12</v>
      </c>
      <c r="H36" s="50">
        <v>19</v>
      </c>
      <c r="I36" s="50">
        <v>17</v>
      </c>
      <c r="J36" s="120">
        <v>0.11900000000000001</v>
      </c>
      <c r="K36" s="120">
        <v>0.19</v>
      </c>
      <c r="L36" s="97">
        <v>0.71400000000000008</v>
      </c>
      <c r="M36" s="50">
        <v>1</v>
      </c>
      <c r="N36" s="50">
        <v>23</v>
      </c>
      <c r="O36" s="50">
        <v>29</v>
      </c>
      <c r="P36" s="50">
        <v>40</v>
      </c>
      <c r="Q36" s="50">
        <v>27</v>
      </c>
      <c r="R36" s="50">
        <v>20</v>
      </c>
      <c r="S36" s="50">
        <v>12</v>
      </c>
      <c r="T36" s="50">
        <v>1</v>
      </c>
      <c r="U36" s="89">
        <f t="shared" si="0"/>
        <v>6.5359477124183009E-3</v>
      </c>
      <c r="V36" s="89">
        <f t="shared" si="1"/>
        <v>0.15032679738562091</v>
      </c>
      <c r="W36" s="89">
        <f t="shared" si="2"/>
        <v>0.18954248366013071</v>
      </c>
      <c r="X36" s="89">
        <f t="shared" si="3"/>
        <v>0.26143790849673204</v>
      </c>
      <c r="Y36" s="89">
        <f t="shared" si="4"/>
        <v>0.38562091503267976</v>
      </c>
      <c r="Z36" s="50">
        <v>27</v>
      </c>
      <c r="AA36" s="50" t="s">
        <v>275</v>
      </c>
      <c r="AB36" s="50" t="s">
        <v>275</v>
      </c>
      <c r="AC36">
        <v>17</v>
      </c>
      <c r="AD36">
        <v>0</v>
      </c>
      <c r="AE36" s="89">
        <f t="shared" si="5"/>
        <v>6.5359477124183009E-3</v>
      </c>
      <c r="AF36">
        <v>0</v>
      </c>
      <c r="AG36">
        <v>0</v>
      </c>
    </row>
    <row r="37" spans="1:33">
      <c r="A37">
        <v>44041</v>
      </c>
      <c r="B37" t="s">
        <v>200</v>
      </c>
      <c r="C37" s="29">
        <v>2015</v>
      </c>
      <c r="D37" s="50">
        <v>234</v>
      </c>
      <c r="E37" s="50">
        <v>72</v>
      </c>
      <c r="F37" s="50">
        <v>77</v>
      </c>
      <c r="G37" s="50">
        <v>85</v>
      </c>
      <c r="H37" s="50">
        <v>73</v>
      </c>
      <c r="I37" s="50">
        <v>73</v>
      </c>
      <c r="J37" s="120">
        <v>6.8000000000000005E-2</v>
      </c>
      <c r="K37" s="120">
        <v>0.14099999999999999</v>
      </c>
      <c r="L37" s="97">
        <v>0.82099999999999995</v>
      </c>
      <c r="M37" s="50">
        <v>40</v>
      </c>
      <c r="N37" s="50">
        <v>111</v>
      </c>
      <c r="O37" s="50">
        <v>145</v>
      </c>
      <c r="P37" s="50">
        <v>160</v>
      </c>
      <c r="Q37" s="50">
        <v>165</v>
      </c>
      <c r="R37" s="50">
        <v>85</v>
      </c>
      <c r="S37" s="50">
        <v>57</v>
      </c>
      <c r="T37" s="50">
        <v>8</v>
      </c>
      <c r="U37" s="89">
        <f t="shared" si="0"/>
        <v>5.1880674448767837E-2</v>
      </c>
      <c r="V37" s="89">
        <f t="shared" si="1"/>
        <v>0.14396887159533073</v>
      </c>
      <c r="W37" s="89">
        <f t="shared" si="2"/>
        <v>0.1880674448767834</v>
      </c>
      <c r="X37" s="89">
        <f t="shared" si="3"/>
        <v>0.20752269779507135</v>
      </c>
      <c r="Y37" s="89">
        <f t="shared" si="4"/>
        <v>0.3981841763942931</v>
      </c>
      <c r="Z37" s="50">
        <v>142</v>
      </c>
      <c r="AA37" s="50" t="s">
        <v>275</v>
      </c>
      <c r="AB37" s="50" t="s">
        <v>275</v>
      </c>
      <c r="AC37">
        <v>69</v>
      </c>
      <c r="AD37">
        <v>16</v>
      </c>
      <c r="AE37" s="89">
        <f t="shared" si="5"/>
        <v>1.0376134889753566E-2</v>
      </c>
      <c r="AF37">
        <v>1</v>
      </c>
      <c r="AG37">
        <v>2</v>
      </c>
    </row>
    <row r="38" spans="1:33">
      <c r="A38">
        <v>44043</v>
      </c>
      <c r="B38" t="s">
        <v>85</v>
      </c>
      <c r="C38" s="29">
        <v>2015</v>
      </c>
      <c r="D38" s="50">
        <v>193</v>
      </c>
      <c r="E38" s="50">
        <v>47</v>
      </c>
      <c r="F38" s="50">
        <v>68</v>
      </c>
      <c r="G38" s="50">
        <v>78</v>
      </c>
      <c r="H38" s="50">
        <v>65</v>
      </c>
      <c r="I38" s="50">
        <v>55</v>
      </c>
      <c r="J38" s="120">
        <v>9.8000000000000004E-2</v>
      </c>
      <c r="K38" s="120">
        <v>0.13500000000000001</v>
      </c>
      <c r="L38" s="97">
        <v>0.72</v>
      </c>
      <c r="M38" s="50">
        <v>150</v>
      </c>
      <c r="N38" s="50">
        <v>316</v>
      </c>
      <c r="O38" s="50">
        <v>190</v>
      </c>
      <c r="P38" s="50">
        <v>137</v>
      </c>
      <c r="Q38" s="50">
        <v>134</v>
      </c>
      <c r="R38" s="50">
        <v>74</v>
      </c>
      <c r="S38" s="50">
        <v>87</v>
      </c>
      <c r="T38" s="50">
        <v>23</v>
      </c>
      <c r="U38" s="89">
        <f t="shared" si="0"/>
        <v>0.13501350135013501</v>
      </c>
      <c r="V38" s="89">
        <f t="shared" si="1"/>
        <v>0.28442844284428442</v>
      </c>
      <c r="W38" s="89">
        <f t="shared" si="2"/>
        <v>0.17101710171017101</v>
      </c>
      <c r="X38" s="89">
        <f t="shared" si="3"/>
        <v>0.12331233123312331</v>
      </c>
      <c r="Y38" s="89">
        <f t="shared" si="4"/>
        <v>0.26552655265526554</v>
      </c>
      <c r="Z38" s="50">
        <v>107</v>
      </c>
      <c r="AA38" s="50">
        <v>10</v>
      </c>
      <c r="AB38" s="50">
        <v>7</v>
      </c>
      <c r="AC38">
        <v>71</v>
      </c>
      <c r="AD38">
        <v>55</v>
      </c>
      <c r="AE38" s="89">
        <f t="shared" si="5"/>
        <v>2.0702070207020702E-2</v>
      </c>
      <c r="AF38">
        <v>1</v>
      </c>
      <c r="AG38">
        <v>2</v>
      </c>
    </row>
    <row r="39" spans="1:33">
      <c r="A39">
        <v>44044</v>
      </c>
      <c r="B39" t="s">
        <v>26</v>
      </c>
      <c r="C39" s="29">
        <v>2015</v>
      </c>
      <c r="D39" s="50">
        <v>54</v>
      </c>
      <c r="E39" s="50">
        <v>14</v>
      </c>
      <c r="F39" s="50">
        <v>20</v>
      </c>
      <c r="G39" s="50">
        <v>20</v>
      </c>
      <c r="H39" s="50">
        <v>14</v>
      </c>
      <c r="I39" s="50">
        <v>18</v>
      </c>
      <c r="J39" s="120">
        <v>0.16699999999999998</v>
      </c>
      <c r="K39" s="120">
        <v>0.111</v>
      </c>
      <c r="L39" s="97">
        <v>0.68500000000000005</v>
      </c>
      <c r="M39" s="50">
        <v>18</v>
      </c>
      <c r="N39" s="50">
        <v>54</v>
      </c>
      <c r="O39" s="50">
        <v>45</v>
      </c>
      <c r="P39" s="50">
        <v>29</v>
      </c>
      <c r="Q39" s="50">
        <v>17</v>
      </c>
      <c r="R39" s="50">
        <v>4</v>
      </c>
      <c r="S39" s="50">
        <v>1</v>
      </c>
      <c r="T39" s="50">
        <v>2</v>
      </c>
      <c r="U39" s="89">
        <f t="shared" si="0"/>
        <v>0.10588235294117647</v>
      </c>
      <c r="V39" s="89">
        <f t="shared" si="1"/>
        <v>0.31764705882352939</v>
      </c>
      <c r="W39" s="89">
        <f t="shared" si="2"/>
        <v>0.26470588235294118</v>
      </c>
      <c r="X39" s="89">
        <f t="shared" si="3"/>
        <v>0.17058823529411765</v>
      </c>
      <c r="Y39" s="89">
        <f t="shared" si="4"/>
        <v>0.12941176470588237</v>
      </c>
      <c r="Z39" s="50">
        <v>25</v>
      </c>
      <c r="AA39" s="50" t="s">
        <v>275</v>
      </c>
      <c r="AB39" s="50" t="s">
        <v>275</v>
      </c>
      <c r="AC39">
        <v>17</v>
      </c>
      <c r="AD39">
        <v>0</v>
      </c>
      <c r="AE39" s="89">
        <f t="shared" si="5"/>
        <v>1.1764705882352941E-2</v>
      </c>
      <c r="AF39">
        <v>0</v>
      </c>
      <c r="AG39">
        <v>0</v>
      </c>
    </row>
    <row r="40" spans="1:33">
      <c r="A40">
        <v>44045</v>
      </c>
      <c r="B40" t="s">
        <v>86</v>
      </c>
      <c r="C40" s="29">
        <v>2015</v>
      </c>
      <c r="D40" s="50">
        <v>172</v>
      </c>
      <c r="E40" s="50">
        <v>49</v>
      </c>
      <c r="F40" s="50">
        <v>58</v>
      </c>
      <c r="G40" s="50">
        <v>65</v>
      </c>
      <c r="H40" s="50">
        <v>52</v>
      </c>
      <c r="I40" s="50">
        <v>55</v>
      </c>
      <c r="J40" s="120">
        <v>5.2000000000000005E-2</v>
      </c>
      <c r="K40" s="120">
        <v>0.17399999999999999</v>
      </c>
      <c r="L40" s="97">
        <v>0.84299999999999997</v>
      </c>
      <c r="M40" s="50">
        <v>19</v>
      </c>
      <c r="N40" s="50">
        <v>68</v>
      </c>
      <c r="O40" s="50">
        <v>104</v>
      </c>
      <c r="P40" s="50">
        <v>126</v>
      </c>
      <c r="Q40" s="50">
        <v>108</v>
      </c>
      <c r="R40" s="50">
        <v>64</v>
      </c>
      <c r="S40" s="50">
        <v>32</v>
      </c>
      <c r="T40" s="50">
        <v>5</v>
      </c>
      <c r="U40" s="89">
        <f t="shared" si="0"/>
        <v>3.6121673003802278E-2</v>
      </c>
      <c r="V40" s="89">
        <f t="shared" si="1"/>
        <v>0.12927756653992395</v>
      </c>
      <c r="W40" s="89">
        <f t="shared" si="2"/>
        <v>0.19771863117870722</v>
      </c>
      <c r="X40" s="89">
        <f t="shared" si="3"/>
        <v>0.23954372623574144</v>
      </c>
      <c r="Y40" s="89">
        <f t="shared" si="4"/>
        <v>0.38783269961977185</v>
      </c>
      <c r="Z40" s="50">
        <v>114</v>
      </c>
      <c r="AA40" s="50" t="s">
        <v>275</v>
      </c>
      <c r="AB40" s="50" t="s">
        <v>275</v>
      </c>
      <c r="AC40">
        <v>65</v>
      </c>
      <c r="AD40">
        <v>0</v>
      </c>
      <c r="AE40" s="89">
        <f t="shared" si="5"/>
        <v>9.5057034220532317E-3</v>
      </c>
      <c r="AF40">
        <v>1</v>
      </c>
      <c r="AG40">
        <v>0</v>
      </c>
    </row>
    <row r="41" spans="1:33">
      <c r="A41">
        <v>44046</v>
      </c>
      <c r="B41" t="s">
        <v>27</v>
      </c>
      <c r="C41" s="29">
        <v>2015</v>
      </c>
      <c r="D41" s="50">
        <v>96</v>
      </c>
      <c r="E41" s="50">
        <v>19</v>
      </c>
      <c r="F41" s="50">
        <v>28</v>
      </c>
      <c r="G41" s="50">
        <v>49</v>
      </c>
      <c r="H41" s="50">
        <v>22</v>
      </c>
      <c r="I41" s="50">
        <v>31</v>
      </c>
      <c r="J41" s="120">
        <v>0.115</v>
      </c>
      <c r="K41" s="120">
        <v>0.156</v>
      </c>
      <c r="L41" s="97">
        <v>0.78099999999999992</v>
      </c>
      <c r="M41" s="50">
        <v>13</v>
      </c>
      <c r="N41" s="50">
        <v>62</v>
      </c>
      <c r="O41" s="50">
        <v>75</v>
      </c>
      <c r="P41" s="50">
        <v>103</v>
      </c>
      <c r="Q41" s="50">
        <v>82</v>
      </c>
      <c r="R41" s="50">
        <v>37</v>
      </c>
      <c r="S41" s="50">
        <v>22</v>
      </c>
      <c r="T41" s="50">
        <v>6</v>
      </c>
      <c r="U41" s="89">
        <f t="shared" si="0"/>
        <v>3.2500000000000001E-2</v>
      </c>
      <c r="V41" s="89">
        <f t="shared" si="1"/>
        <v>0.155</v>
      </c>
      <c r="W41" s="89">
        <f t="shared" si="2"/>
        <v>0.1875</v>
      </c>
      <c r="X41" s="89">
        <f t="shared" si="3"/>
        <v>0.25750000000000001</v>
      </c>
      <c r="Y41" s="89">
        <f t="shared" si="4"/>
        <v>0.35249999999999998</v>
      </c>
      <c r="Z41" s="50">
        <v>58</v>
      </c>
      <c r="AA41" s="50" t="s">
        <v>275</v>
      </c>
      <c r="AB41" s="50" t="s">
        <v>275</v>
      </c>
      <c r="AC41">
        <v>30</v>
      </c>
      <c r="AD41">
        <v>30</v>
      </c>
      <c r="AE41" s="89">
        <f t="shared" si="5"/>
        <v>1.4999999999999999E-2</v>
      </c>
      <c r="AF41">
        <v>0</v>
      </c>
      <c r="AG41">
        <v>1</v>
      </c>
    </row>
    <row r="42" spans="1:33">
      <c r="A42">
        <v>44047</v>
      </c>
      <c r="B42" t="s">
        <v>201</v>
      </c>
      <c r="C42" s="29">
        <v>2015</v>
      </c>
      <c r="D42" s="50">
        <v>747</v>
      </c>
      <c r="E42" s="50">
        <v>235</v>
      </c>
      <c r="F42" s="50">
        <v>254</v>
      </c>
      <c r="G42" s="50">
        <v>258</v>
      </c>
      <c r="H42" s="50">
        <v>273</v>
      </c>
      <c r="I42" s="50">
        <v>268</v>
      </c>
      <c r="J42" s="120">
        <v>6.3E-2</v>
      </c>
      <c r="K42" s="120">
        <v>0.12</v>
      </c>
      <c r="L42" s="97">
        <v>0.76300000000000001</v>
      </c>
      <c r="M42" s="50">
        <v>278</v>
      </c>
      <c r="N42" s="50">
        <v>733</v>
      </c>
      <c r="O42" s="50">
        <v>667</v>
      </c>
      <c r="P42" s="50">
        <v>522</v>
      </c>
      <c r="Q42" s="50">
        <v>488</v>
      </c>
      <c r="R42" s="50">
        <v>315</v>
      </c>
      <c r="S42" s="50">
        <v>272</v>
      </c>
      <c r="T42" s="50">
        <v>53</v>
      </c>
      <c r="U42" s="89">
        <f t="shared" si="0"/>
        <v>8.3533653846153841E-2</v>
      </c>
      <c r="V42" s="89">
        <f t="shared" si="1"/>
        <v>0.22025240384615385</v>
      </c>
      <c r="W42" s="89">
        <f t="shared" si="2"/>
        <v>0.20042067307692307</v>
      </c>
      <c r="X42" s="89">
        <f t="shared" si="3"/>
        <v>0.15685096153846154</v>
      </c>
      <c r="Y42" s="89">
        <f t="shared" si="4"/>
        <v>0.32301682692307693</v>
      </c>
      <c r="Z42" s="50">
        <v>359</v>
      </c>
      <c r="AA42" s="50" t="s">
        <v>275</v>
      </c>
      <c r="AB42" s="50">
        <v>17</v>
      </c>
      <c r="AC42">
        <v>237</v>
      </c>
      <c r="AD42">
        <v>111</v>
      </c>
      <c r="AE42" s="89">
        <f t="shared" si="5"/>
        <v>1.5925480769230768E-2</v>
      </c>
      <c r="AF42">
        <v>1</v>
      </c>
      <c r="AG42">
        <v>5</v>
      </c>
    </row>
    <row r="43" spans="1:33">
      <c r="A43">
        <v>44048</v>
      </c>
      <c r="B43" t="s">
        <v>202</v>
      </c>
      <c r="C43" s="29">
        <v>2015</v>
      </c>
      <c r="D43" s="50">
        <v>114</v>
      </c>
      <c r="E43" s="50">
        <v>24</v>
      </c>
      <c r="F43" s="50">
        <v>38</v>
      </c>
      <c r="G43" s="50">
        <v>52</v>
      </c>
      <c r="H43" s="50">
        <v>34</v>
      </c>
      <c r="I43" s="50">
        <v>38</v>
      </c>
      <c r="J43" s="120">
        <v>0.105</v>
      </c>
      <c r="K43" s="120">
        <v>0.158</v>
      </c>
      <c r="L43" s="97">
        <v>0.76300000000000001</v>
      </c>
      <c r="M43" s="50">
        <v>21</v>
      </c>
      <c r="N43" s="50">
        <v>47</v>
      </c>
      <c r="O43" s="50">
        <v>81</v>
      </c>
      <c r="P43" s="50">
        <v>100</v>
      </c>
      <c r="Q43" s="50">
        <v>85</v>
      </c>
      <c r="R43" s="50">
        <v>26</v>
      </c>
      <c r="S43" s="50">
        <v>18</v>
      </c>
      <c r="T43" s="50">
        <v>2</v>
      </c>
      <c r="U43" s="89">
        <f t="shared" si="0"/>
        <v>5.526315789473684E-2</v>
      </c>
      <c r="V43" s="89">
        <f t="shared" si="1"/>
        <v>0.12368421052631579</v>
      </c>
      <c r="W43" s="89">
        <f t="shared" si="2"/>
        <v>0.2131578947368421</v>
      </c>
      <c r="X43" s="89">
        <f t="shared" si="3"/>
        <v>0.26315789473684209</v>
      </c>
      <c r="Y43" s="89">
        <f t="shared" si="4"/>
        <v>0.33947368421052632</v>
      </c>
      <c r="Z43" s="50">
        <v>73</v>
      </c>
      <c r="AA43" s="50" t="s">
        <v>275</v>
      </c>
      <c r="AB43" s="50" t="s">
        <v>275</v>
      </c>
      <c r="AC43">
        <v>43</v>
      </c>
      <c r="AD43">
        <v>0</v>
      </c>
      <c r="AE43" s="89">
        <f t="shared" si="5"/>
        <v>5.263157894736842E-3</v>
      </c>
      <c r="AF43">
        <v>0</v>
      </c>
      <c r="AG43">
        <v>1</v>
      </c>
    </row>
    <row r="44" spans="1:33">
      <c r="A44">
        <v>44049</v>
      </c>
      <c r="B44" t="s">
        <v>109</v>
      </c>
      <c r="C44" s="29">
        <v>2015</v>
      </c>
      <c r="D44" s="50">
        <v>40</v>
      </c>
      <c r="E44" s="50">
        <v>13</v>
      </c>
      <c r="F44" s="50">
        <v>12</v>
      </c>
      <c r="G44" s="50">
        <v>15</v>
      </c>
      <c r="H44" s="50">
        <v>21</v>
      </c>
      <c r="I44" s="50">
        <v>14</v>
      </c>
      <c r="J44" s="120">
        <v>0.05</v>
      </c>
      <c r="K44" s="120">
        <v>0.125</v>
      </c>
      <c r="L44" s="97">
        <v>0.65</v>
      </c>
      <c r="M44" s="50">
        <v>71</v>
      </c>
      <c r="N44" s="50">
        <v>268</v>
      </c>
      <c r="O44" s="50">
        <v>91</v>
      </c>
      <c r="P44" s="50">
        <v>48</v>
      </c>
      <c r="Q44" s="50">
        <v>34</v>
      </c>
      <c r="R44" s="50">
        <v>12</v>
      </c>
      <c r="S44" s="50">
        <v>20</v>
      </c>
      <c r="T44" s="50">
        <v>7</v>
      </c>
      <c r="U44" s="89">
        <f t="shared" si="0"/>
        <v>0.12885662431941924</v>
      </c>
      <c r="V44" s="89">
        <f t="shared" si="1"/>
        <v>0.48638838475499091</v>
      </c>
      <c r="W44" s="89">
        <f t="shared" si="2"/>
        <v>0.16515426497277677</v>
      </c>
      <c r="X44" s="89">
        <f t="shared" si="3"/>
        <v>8.7114337568058073E-2</v>
      </c>
      <c r="Y44" s="89">
        <f t="shared" si="4"/>
        <v>0.11978221415607986</v>
      </c>
      <c r="Z44" s="50">
        <v>16</v>
      </c>
      <c r="AA44" s="50" t="s">
        <v>275</v>
      </c>
      <c r="AB44" s="50" t="s">
        <v>275</v>
      </c>
      <c r="AC44">
        <v>15</v>
      </c>
      <c r="AD44">
        <v>0</v>
      </c>
      <c r="AE44" s="89">
        <f t="shared" si="5"/>
        <v>1.2704174228675136E-2</v>
      </c>
      <c r="AF44">
        <v>0</v>
      </c>
      <c r="AG44">
        <v>0</v>
      </c>
    </row>
    <row r="45" spans="1:33">
      <c r="A45">
        <v>44050</v>
      </c>
      <c r="B45" t="s">
        <v>28</v>
      </c>
      <c r="C45" s="29">
        <v>2015</v>
      </c>
      <c r="D45" s="50">
        <v>119</v>
      </c>
      <c r="E45" s="50">
        <v>36</v>
      </c>
      <c r="F45" s="50">
        <v>42</v>
      </c>
      <c r="G45" s="50">
        <v>41</v>
      </c>
      <c r="H45" s="50">
        <v>29</v>
      </c>
      <c r="I45" s="50">
        <v>46</v>
      </c>
      <c r="J45" s="120">
        <v>7.5999999999999998E-2</v>
      </c>
      <c r="K45" s="120">
        <v>0.11800000000000001</v>
      </c>
      <c r="L45" s="97">
        <v>0.68900000000000006</v>
      </c>
      <c r="M45" s="50">
        <v>25</v>
      </c>
      <c r="N45" s="50">
        <v>54</v>
      </c>
      <c r="O45" s="50">
        <v>94</v>
      </c>
      <c r="P45" s="50">
        <v>122</v>
      </c>
      <c r="Q45" s="50">
        <v>83</v>
      </c>
      <c r="R45" s="50">
        <v>47</v>
      </c>
      <c r="S45" s="50">
        <v>8</v>
      </c>
      <c r="T45" s="50">
        <v>4</v>
      </c>
      <c r="U45" s="89">
        <f t="shared" si="0"/>
        <v>5.7208237986270026E-2</v>
      </c>
      <c r="V45" s="89">
        <f t="shared" si="1"/>
        <v>0.12356979405034325</v>
      </c>
      <c r="W45" s="89">
        <f t="shared" si="2"/>
        <v>0.21510297482837529</v>
      </c>
      <c r="X45" s="89">
        <f t="shared" si="3"/>
        <v>0.2791762013729977</v>
      </c>
      <c r="Y45" s="89">
        <f t="shared" si="4"/>
        <v>0.31578947368421051</v>
      </c>
      <c r="Z45" s="50">
        <v>62</v>
      </c>
      <c r="AA45" s="50" t="s">
        <v>275</v>
      </c>
      <c r="AB45" s="50" t="s">
        <v>275</v>
      </c>
      <c r="AC45">
        <v>48</v>
      </c>
      <c r="AD45">
        <v>0</v>
      </c>
      <c r="AE45" s="89">
        <f t="shared" si="5"/>
        <v>9.1533180778032037E-3</v>
      </c>
      <c r="AF45">
        <v>0</v>
      </c>
      <c r="AG45">
        <v>0</v>
      </c>
    </row>
    <row r="46" spans="1:33">
      <c r="A46">
        <v>44051</v>
      </c>
      <c r="B46" t="s">
        <v>29</v>
      </c>
      <c r="C46" s="29">
        <v>2015</v>
      </c>
      <c r="D46" s="50">
        <v>129</v>
      </c>
      <c r="E46" s="50">
        <v>42</v>
      </c>
      <c r="F46" s="50">
        <v>42</v>
      </c>
      <c r="G46" s="50">
        <v>45</v>
      </c>
      <c r="H46" s="50">
        <v>49</v>
      </c>
      <c r="I46" s="50">
        <v>44</v>
      </c>
      <c r="J46" s="120">
        <v>3.1E-2</v>
      </c>
      <c r="K46" s="120">
        <v>0.10099999999999999</v>
      </c>
      <c r="L46" s="97">
        <v>0.68200000000000005</v>
      </c>
      <c r="M46" s="50">
        <v>71</v>
      </c>
      <c r="N46" s="50">
        <v>143</v>
      </c>
      <c r="O46" s="50">
        <v>120</v>
      </c>
      <c r="P46" s="50">
        <v>117</v>
      </c>
      <c r="Q46" s="50">
        <v>64</v>
      </c>
      <c r="R46" s="50">
        <v>22</v>
      </c>
      <c r="S46" s="50">
        <v>19</v>
      </c>
      <c r="T46" s="50">
        <v>4</v>
      </c>
      <c r="U46" s="89">
        <f t="shared" si="0"/>
        <v>0.12678571428571428</v>
      </c>
      <c r="V46" s="89">
        <f t="shared" si="1"/>
        <v>0.25535714285714284</v>
      </c>
      <c r="W46" s="89">
        <f t="shared" si="2"/>
        <v>0.21428571428571427</v>
      </c>
      <c r="X46" s="89">
        <f t="shared" si="3"/>
        <v>0.20892857142857144</v>
      </c>
      <c r="Y46" s="89">
        <f t="shared" si="4"/>
        <v>0.1875</v>
      </c>
      <c r="Z46" s="50">
        <v>70</v>
      </c>
      <c r="AA46" s="50" t="s">
        <v>275</v>
      </c>
      <c r="AB46" s="50" t="s">
        <v>275</v>
      </c>
      <c r="AC46">
        <v>52</v>
      </c>
      <c r="AD46">
        <v>30</v>
      </c>
      <c r="AE46" s="89">
        <f t="shared" si="5"/>
        <v>7.1428571428571426E-3</v>
      </c>
      <c r="AF46">
        <v>0</v>
      </c>
      <c r="AG46">
        <v>1</v>
      </c>
    </row>
    <row r="47" spans="1:33">
      <c r="A47">
        <v>44052</v>
      </c>
      <c r="B47" t="s">
        <v>87</v>
      </c>
      <c r="C47" s="29">
        <v>2015</v>
      </c>
      <c r="D47" s="50">
        <v>335</v>
      </c>
      <c r="E47" s="50">
        <v>104</v>
      </c>
      <c r="F47" s="50">
        <v>111</v>
      </c>
      <c r="G47" s="50">
        <v>120</v>
      </c>
      <c r="H47" s="50">
        <v>112</v>
      </c>
      <c r="I47" s="50">
        <v>114</v>
      </c>
      <c r="J47" s="120">
        <v>0.09</v>
      </c>
      <c r="K47" s="120">
        <v>0.10400000000000001</v>
      </c>
      <c r="L47" s="97">
        <v>0.66599999999999993</v>
      </c>
      <c r="M47" s="50">
        <v>117</v>
      </c>
      <c r="N47" s="50">
        <v>315</v>
      </c>
      <c r="O47" s="50">
        <v>325</v>
      </c>
      <c r="P47" s="50">
        <v>281</v>
      </c>
      <c r="Q47" s="50">
        <v>181</v>
      </c>
      <c r="R47" s="50">
        <v>58</v>
      </c>
      <c r="S47" s="50">
        <v>32</v>
      </c>
      <c r="T47" s="50">
        <v>7</v>
      </c>
      <c r="U47" s="89">
        <f t="shared" si="0"/>
        <v>8.8905775075987847E-2</v>
      </c>
      <c r="V47" s="89">
        <f t="shared" si="1"/>
        <v>0.23936170212765959</v>
      </c>
      <c r="W47" s="89">
        <f t="shared" si="2"/>
        <v>0.24696048632218845</v>
      </c>
      <c r="X47" s="89">
        <f t="shared" si="3"/>
        <v>0.21352583586626139</v>
      </c>
      <c r="Y47" s="89">
        <f t="shared" si="4"/>
        <v>0.20592705167173253</v>
      </c>
      <c r="Z47" s="50">
        <v>149</v>
      </c>
      <c r="AA47" s="50" t="s">
        <v>275</v>
      </c>
      <c r="AB47" s="50" t="s">
        <v>275</v>
      </c>
      <c r="AC47">
        <v>95</v>
      </c>
      <c r="AD47">
        <v>29</v>
      </c>
      <c r="AE47" s="89">
        <f t="shared" si="5"/>
        <v>5.3191489361702126E-3</v>
      </c>
      <c r="AF47">
        <v>1</v>
      </c>
      <c r="AG47">
        <v>1</v>
      </c>
    </row>
    <row r="48" spans="1:33">
      <c r="A48">
        <v>44053</v>
      </c>
      <c r="B48" t="s">
        <v>30</v>
      </c>
      <c r="C48" s="29">
        <v>2015</v>
      </c>
      <c r="D48" s="50">
        <v>105</v>
      </c>
      <c r="E48" s="50">
        <v>29</v>
      </c>
      <c r="F48" s="50">
        <v>41</v>
      </c>
      <c r="G48" s="50">
        <v>35</v>
      </c>
      <c r="H48" s="50">
        <v>35</v>
      </c>
      <c r="I48" s="50">
        <v>35</v>
      </c>
      <c r="J48" s="120">
        <v>0.16200000000000001</v>
      </c>
      <c r="K48" s="120">
        <v>0.114</v>
      </c>
      <c r="L48" s="97">
        <v>0.67599999999999993</v>
      </c>
      <c r="M48" s="50">
        <v>19</v>
      </c>
      <c r="N48" s="50">
        <v>52</v>
      </c>
      <c r="O48" s="50">
        <v>95</v>
      </c>
      <c r="P48" s="50">
        <v>70</v>
      </c>
      <c r="Q48" s="50">
        <v>69</v>
      </c>
      <c r="R48" s="50">
        <v>20</v>
      </c>
      <c r="S48" s="50">
        <v>18</v>
      </c>
      <c r="T48" s="50">
        <v>2</v>
      </c>
      <c r="U48" s="89">
        <f t="shared" si="0"/>
        <v>5.5072463768115941E-2</v>
      </c>
      <c r="V48" s="89">
        <f t="shared" si="1"/>
        <v>0.15072463768115943</v>
      </c>
      <c r="W48" s="89">
        <f t="shared" si="2"/>
        <v>0.27536231884057971</v>
      </c>
      <c r="X48" s="89">
        <f t="shared" si="3"/>
        <v>0.20289855072463769</v>
      </c>
      <c r="Y48" s="89">
        <f t="shared" si="4"/>
        <v>0.31014492753623191</v>
      </c>
      <c r="Z48" s="50">
        <v>48</v>
      </c>
      <c r="AA48" s="50" t="s">
        <v>275</v>
      </c>
      <c r="AB48" s="50" t="s">
        <v>275</v>
      </c>
      <c r="AC48">
        <v>39</v>
      </c>
      <c r="AD48">
        <v>0</v>
      </c>
      <c r="AE48" s="89">
        <f t="shared" si="5"/>
        <v>5.7971014492753624E-3</v>
      </c>
      <c r="AF48">
        <v>0</v>
      </c>
      <c r="AG48">
        <v>0</v>
      </c>
    </row>
    <row r="49" spans="1:33">
      <c r="A49">
        <v>44054</v>
      </c>
      <c r="B49" t="s">
        <v>31</v>
      </c>
      <c r="C49" s="29">
        <v>2015</v>
      </c>
      <c r="D49" s="50">
        <v>121</v>
      </c>
      <c r="E49" s="50">
        <v>25</v>
      </c>
      <c r="F49" s="50">
        <v>46</v>
      </c>
      <c r="G49" s="50">
        <v>50</v>
      </c>
      <c r="H49" s="50">
        <v>47</v>
      </c>
      <c r="I49" s="50">
        <v>39</v>
      </c>
      <c r="J49" s="120">
        <v>7.400000000000001E-2</v>
      </c>
      <c r="K49" s="120">
        <v>0.14899999999999999</v>
      </c>
      <c r="L49" s="97">
        <v>0.77700000000000002</v>
      </c>
      <c r="M49" s="50">
        <v>26</v>
      </c>
      <c r="N49" s="50">
        <v>83</v>
      </c>
      <c r="O49" s="50">
        <v>78</v>
      </c>
      <c r="P49" s="50">
        <v>126</v>
      </c>
      <c r="Q49" s="50">
        <v>86</v>
      </c>
      <c r="R49" s="50">
        <v>24</v>
      </c>
      <c r="S49" s="50">
        <v>10</v>
      </c>
      <c r="T49" s="50">
        <v>6</v>
      </c>
      <c r="U49" s="89">
        <f t="shared" si="0"/>
        <v>5.9225512528473807E-2</v>
      </c>
      <c r="V49" s="89">
        <f t="shared" si="1"/>
        <v>0.18906605922551253</v>
      </c>
      <c r="W49" s="89">
        <f t="shared" si="2"/>
        <v>0.1776765375854214</v>
      </c>
      <c r="X49" s="89">
        <f t="shared" si="3"/>
        <v>0.28701594533029612</v>
      </c>
      <c r="Y49" s="89">
        <f t="shared" si="4"/>
        <v>0.27334851936218679</v>
      </c>
      <c r="Z49" s="50">
        <v>62</v>
      </c>
      <c r="AA49" s="50" t="s">
        <v>275</v>
      </c>
      <c r="AB49" s="50" t="s">
        <v>275</v>
      </c>
      <c r="AC49">
        <v>35</v>
      </c>
      <c r="AD49">
        <v>0</v>
      </c>
      <c r="AE49" s="89">
        <f t="shared" si="5"/>
        <v>1.366742596810934E-2</v>
      </c>
      <c r="AF49">
        <v>0</v>
      </c>
      <c r="AG49">
        <v>0</v>
      </c>
    </row>
    <row r="50" spans="1:33">
      <c r="A50">
        <v>44055</v>
      </c>
      <c r="B50" t="s">
        <v>203</v>
      </c>
      <c r="C50" s="29">
        <v>2015</v>
      </c>
      <c r="D50" s="50">
        <v>220</v>
      </c>
      <c r="E50" s="50">
        <v>59</v>
      </c>
      <c r="F50" s="50">
        <v>79</v>
      </c>
      <c r="G50" s="50">
        <v>82</v>
      </c>
      <c r="H50" s="50">
        <v>78</v>
      </c>
      <c r="I50" s="50">
        <v>88</v>
      </c>
      <c r="J50" s="120">
        <v>7.2999999999999995E-2</v>
      </c>
      <c r="K50" s="120">
        <v>0.105</v>
      </c>
      <c r="L50" s="97">
        <v>0.755</v>
      </c>
      <c r="M50" s="50">
        <v>338</v>
      </c>
      <c r="N50" s="50">
        <v>706</v>
      </c>
      <c r="O50" s="50">
        <v>289</v>
      </c>
      <c r="P50" s="50">
        <v>152</v>
      </c>
      <c r="Q50" s="50">
        <v>130</v>
      </c>
      <c r="R50" s="50">
        <v>108</v>
      </c>
      <c r="S50" s="50">
        <v>225</v>
      </c>
      <c r="T50" s="50">
        <v>43</v>
      </c>
      <c r="U50" s="89">
        <f t="shared" si="0"/>
        <v>0.16976393771973883</v>
      </c>
      <c r="V50" s="89">
        <f t="shared" si="1"/>
        <v>0.35459568056253138</v>
      </c>
      <c r="W50" s="89">
        <f t="shared" si="2"/>
        <v>0.14515318935208438</v>
      </c>
      <c r="X50" s="89">
        <f t="shared" si="3"/>
        <v>7.634354595680562E-2</v>
      </c>
      <c r="Y50" s="89">
        <f t="shared" si="4"/>
        <v>0.23254645906579607</v>
      </c>
      <c r="Z50" s="50">
        <v>73</v>
      </c>
      <c r="AA50" s="50" t="s">
        <v>275</v>
      </c>
      <c r="AB50" s="50" t="s">
        <v>275</v>
      </c>
      <c r="AC50">
        <v>68</v>
      </c>
      <c r="AD50">
        <v>60</v>
      </c>
      <c r="AE50" s="89">
        <f t="shared" si="5"/>
        <v>2.1597187343043698E-2</v>
      </c>
      <c r="AF50">
        <v>1</v>
      </c>
      <c r="AG50">
        <v>2</v>
      </c>
    </row>
    <row r="51" spans="1:33">
      <c r="A51">
        <v>44056</v>
      </c>
      <c r="B51" t="s">
        <v>88</v>
      </c>
      <c r="C51" s="29">
        <v>2015</v>
      </c>
      <c r="D51" s="50">
        <v>179</v>
      </c>
      <c r="E51" s="50">
        <v>52</v>
      </c>
      <c r="F51" s="50">
        <v>71</v>
      </c>
      <c r="G51" s="50">
        <v>56</v>
      </c>
      <c r="H51" s="50">
        <v>67</v>
      </c>
      <c r="I51" s="50">
        <v>68</v>
      </c>
      <c r="J51" s="120">
        <v>7.2999999999999995E-2</v>
      </c>
      <c r="K51" s="120">
        <v>0.19600000000000001</v>
      </c>
      <c r="L51" s="97">
        <v>0.79299999999999993</v>
      </c>
      <c r="M51" s="50">
        <v>24</v>
      </c>
      <c r="N51" s="50">
        <v>109</v>
      </c>
      <c r="O51" s="50">
        <v>141</v>
      </c>
      <c r="P51" s="50">
        <v>121</v>
      </c>
      <c r="Q51" s="50">
        <v>117</v>
      </c>
      <c r="R51" s="50">
        <v>48</v>
      </c>
      <c r="S51" s="50">
        <v>28</v>
      </c>
      <c r="T51" s="50">
        <v>1</v>
      </c>
      <c r="U51" s="89">
        <f t="shared" si="0"/>
        <v>4.074702886247878E-2</v>
      </c>
      <c r="V51" s="89">
        <f t="shared" si="1"/>
        <v>0.18505942275042445</v>
      </c>
      <c r="W51" s="89">
        <f t="shared" si="2"/>
        <v>0.23938879456706283</v>
      </c>
      <c r="X51" s="89">
        <f t="shared" si="3"/>
        <v>0.20543293718166383</v>
      </c>
      <c r="Y51" s="89">
        <f t="shared" si="4"/>
        <v>0.32767402376910015</v>
      </c>
      <c r="Z51" s="50">
        <v>119</v>
      </c>
      <c r="AA51" s="50" t="s">
        <v>275</v>
      </c>
      <c r="AB51" s="50" t="s">
        <v>275</v>
      </c>
      <c r="AC51">
        <v>49</v>
      </c>
      <c r="AD51">
        <v>15</v>
      </c>
      <c r="AE51" s="89">
        <f t="shared" si="5"/>
        <v>1.697792869269949E-3</v>
      </c>
      <c r="AF51">
        <v>0</v>
      </c>
      <c r="AG51">
        <v>1</v>
      </c>
    </row>
    <row r="52" spans="1:33">
      <c r="A52">
        <v>44057</v>
      </c>
      <c r="B52" t="s">
        <v>32</v>
      </c>
      <c r="C52" s="29">
        <v>2015</v>
      </c>
      <c r="D52" s="50">
        <v>66</v>
      </c>
      <c r="E52" s="50">
        <v>23</v>
      </c>
      <c r="F52" s="50">
        <v>22</v>
      </c>
      <c r="G52" s="50">
        <v>21</v>
      </c>
      <c r="H52" s="50">
        <v>29</v>
      </c>
      <c r="I52" s="50">
        <v>32</v>
      </c>
      <c r="J52" s="120">
        <v>6.0999999999999999E-2</v>
      </c>
      <c r="K52" s="120">
        <v>7.5999999999999998E-2</v>
      </c>
      <c r="L52" s="97">
        <v>0.60599999999999998</v>
      </c>
      <c r="M52" s="50">
        <v>32</v>
      </c>
      <c r="N52" s="50">
        <v>115</v>
      </c>
      <c r="O52" s="50">
        <v>100</v>
      </c>
      <c r="P52" s="50">
        <v>66</v>
      </c>
      <c r="Q52" s="50">
        <v>35</v>
      </c>
      <c r="R52" s="50">
        <v>13</v>
      </c>
      <c r="S52" s="50">
        <v>13</v>
      </c>
      <c r="T52" s="50">
        <v>1</v>
      </c>
      <c r="U52" s="89">
        <f t="shared" si="0"/>
        <v>8.533333333333333E-2</v>
      </c>
      <c r="V52" s="89">
        <f t="shared" si="1"/>
        <v>0.30666666666666664</v>
      </c>
      <c r="W52" s="89">
        <f t="shared" si="2"/>
        <v>0.26666666666666666</v>
      </c>
      <c r="X52" s="89">
        <f t="shared" si="3"/>
        <v>0.17599999999999999</v>
      </c>
      <c r="Y52" s="89">
        <f t="shared" si="4"/>
        <v>0.16266666666666665</v>
      </c>
      <c r="Z52" s="50">
        <v>33</v>
      </c>
      <c r="AA52" s="50" t="s">
        <v>275</v>
      </c>
      <c r="AB52" s="50" t="s">
        <v>275</v>
      </c>
      <c r="AC52">
        <v>25</v>
      </c>
      <c r="AD52">
        <v>0</v>
      </c>
      <c r="AE52" s="89">
        <f t="shared" si="5"/>
        <v>2.6666666666666666E-3</v>
      </c>
      <c r="AF52">
        <v>0</v>
      </c>
      <c r="AG52">
        <v>0</v>
      </c>
    </row>
    <row r="53" spans="1:33">
      <c r="A53">
        <v>44058</v>
      </c>
      <c r="B53" t="s">
        <v>33</v>
      </c>
      <c r="C53" s="29">
        <v>2015</v>
      </c>
      <c r="D53" s="50">
        <v>12</v>
      </c>
      <c r="E53" s="50">
        <v>5</v>
      </c>
      <c r="F53" s="50" t="s">
        <v>275</v>
      </c>
      <c r="G53" s="50" t="s">
        <v>275</v>
      </c>
      <c r="H53" s="50" t="s">
        <v>275</v>
      </c>
      <c r="I53" s="50">
        <v>10</v>
      </c>
      <c r="J53" s="120">
        <v>0</v>
      </c>
      <c r="K53" s="120">
        <v>0.16699999999999998</v>
      </c>
      <c r="L53" s="97">
        <v>0.75</v>
      </c>
      <c r="M53" s="50">
        <v>6</v>
      </c>
      <c r="N53" s="50">
        <v>19</v>
      </c>
      <c r="O53" s="50">
        <v>16</v>
      </c>
      <c r="P53" s="50">
        <v>15</v>
      </c>
      <c r="Q53" s="50">
        <v>6</v>
      </c>
      <c r="R53" s="50">
        <v>1</v>
      </c>
      <c r="S53" s="50">
        <v>3</v>
      </c>
      <c r="T53" s="50">
        <v>1</v>
      </c>
      <c r="U53" s="89">
        <f t="shared" si="0"/>
        <v>8.9552238805970144E-2</v>
      </c>
      <c r="V53" s="89">
        <f t="shared" si="1"/>
        <v>0.28358208955223879</v>
      </c>
      <c r="W53" s="89">
        <f t="shared" si="2"/>
        <v>0.23880597014925373</v>
      </c>
      <c r="X53" s="89">
        <f t="shared" si="3"/>
        <v>0.22388059701492538</v>
      </c>
      <c r="Y53" s="89">
        <f t="shared" si="4"/>
        <v>0.14925373134328357</v>
      </c>
      <c r="Z53" s="50">
        <v>10</v>
      </c>
      <c r="AA53" s="50" t="s">
        <v>275</v>
      </c>
      <c r="AB53" s="50" t="s">
        <v>275</v>
      </c>
      <c r="AC53">
        <v>6</v>
      </c>
      <c r="AD53">
        <v>0</v>
      </c>
      <c r="AE53" s="89">
        <f t="shared" si="5"/>
        <v>1.4925373134328358E-2</v>
      </c>
      <c r="AF53">
        <v>0</v>
      </c>
      <c r="AG53">
        <v>0</v>
      </c>
    </row>
    <row r="54" spans="1:33">
      <c r="A54">
        <v>44061</v>
      </c>
      <c r="B54" t="s">
        <v>34</v>
      </c>
      <c r="C54" s="29">
        <v>2015</v>
      </c>
      <c r="D54" s="50">
        <v>162</v>
      </c>
      <c r="E54" s="50">
        <v>52</v>
      </c>
      <c r="F54" s="50">
        <v>47</v>
      </c>
      <c r="G54" s="50">
        <v>63</v>
      </c>
      <c r="H54" s="50">
        <v>52</v>
      </c>
      <c r="I54" s="50">
        <v>50</v>
      </c>
      <c r="J54" s="120">
        <v>7.400000000000001E-2</v>
      </c>
      <c r="K54" s="120">
        <v>0.12300000000000001</v>
      </c>
      <c r="L54" s="97">
        <v>0.80900000000000005</v>
      </c>
      <c r="M54" s="50">
        <v>23</v>
      </c>
      <c r="N54" s="50">
        <v>96</v>
      </c>
      <c r="O54" s="50">
        <v>133</v>
      </c>
      <c r="P54" s="50">
        <v>121</v>
      </c>
      <c r="Q54" s="50">
        <v>82</v>
      </c>
      <c r="R54" s="50">
        <v>33</v>
      </c>
      <c r="S54" s="50">
        <v>20</v>
      </c>
      <c r="T54" s="50">
        <v>4</v>
      </c>
      <c r="U54" s="89">
        <f t="shared" si="0"/>
        <v>4.4921875E-2</v>
      </c>
      <c r="V54" s="89">
        <f t="shared" si="1"/>
        <v>0.1875</v>
      </c>
      <c r="W54" s="89">
        <f t="shared" si="2"/>
        <v>0.259765625</v>
      </c>
      <c r="X54" s="89">
        <f t="shared" si="3"/>
        <v>0.236328125</v>
      </c>
      <c r="Y54" s="89">
        <f t="shared" si="4"/>
        <v>0.263671875</v>
      </c>
      <c r="Z54" s="50">
        <v>102</v>
      </c>
      <c r="AA54" s="50" t="s">
        <v>275</v>
      </c>
      <c r="AB54" s="50" t="s">
        <v>275</v>
      </c>
      <c r="AC54">
        <v>55</v>
      </c>
      <c r="AD54">
        <v>0</v>
      </c>
      <c r="AE54" s="89">
        <f t="shared" si="5"/>
        <v>7.8125E-3</v>
      </c>
      <c r="AF54">
        <v>0</v>
      </c>
      <c r="AG54">
        <v>0</v>
      </c>
    </row>
    <row r="55" spans="1:33">
      <c r="A55">
        <v>44062</v>
      </c>
      <c r="B55" t="s">
        <v>204</v>
      </c>
      <c r="C55" s="29">
        <v>2015</v>
      </c>
      <c r="D55" s="50">
        <v>69</v>
      </c>
      <c r="E55" s="50">
        <v>12</v>
      </c>
      <c r="F55" s="50">
        <v>22</v>
      </c>
      <c r="G55" s="50">
        <v>35</v>
      </c>
      <c r="H55" s="50">
        <v>25</v>
      </c>
      <c r="I55" s="50">
        <v>23</v>
      </c>
      <c r="J55" s="120">
        <v>7.2000000000000008E-2</v>
      </c>
      <c r="K55" s="120">
        <v>0.24600000000000002</v>
      </c>
      <c r="L55" s="97">
        <v>0.76800000000000002</v>
      </c>
      <c r="M55" s="50">
        <v>24</v>
      </c>
      <c r="N55" s="50">
        <v>81</v>
      </c>
      <c r="O55" s="50">
        <v>85</v>
      </c>
      <c r="P55" s="50">
        <v>65</v>
      </c>
      <c r="Q55" s="50">
        <v>46</v>
      </c>
      <c r="R55" s="50">
        <v>20</v>
      </c>
      <c r="S55" s="50">
        <v>7</v>
      </c>
      <c r="T55" s="50">
        <v>1</v>
      </c>
      <c r="U55" s="89">
        <f t="shared" si="0"/>
        <v>7.29483282674772E-2</v>
      </c>
      <c r="V55" s="89">
        <f t="shared" si="1"/>
        <v>0.24620060790273557</v>
      </c>
      <c r="W55" s="89">
        <f t="shared" si="2"/>
        <v>0.25835866261398177</v>
      </c>
      <c r="X55" s="89">
        <f t="shared" si="3"/>
        <v>0.19756838905775076</v>
      </c>
      <c r="Y55" s="89">
        <f t="shared" si="4"/>
        <v>0.22188449848024316</v>
      </c>
      <c r="Z55" s="50">
        <v>44</v>
      </c>
      <c r="AA55" s="50" t="s">
        <v>275</v>
      </c>
      <c r="AB55" s="50" t="s">
        <v>275</v>
      </c>
      <c r="AC55">
        <v>34</v>
      </c>
      <c r="AD55">
        <v>0</v>
      </c>
      <c r="AE55" s="89">
        <f t="shared" si="5"/>
        <v>3.0395136778115501E-3</v>
      </c>
      <c r="AF55">
        <v>0</v>
      </c>
      <c r="AG55">
        <v>1</v>
      </c>
    </row>
    <row r="56" spans="1:33">
      <c r="A56">
        <v>44063</v>
      </c>
      <c r="B56" t="s">
        <v>205</v>
      </c>
      <c r="C56" s="29">
        <v>2015</v>
      </c>
      <c r="D56" s="50">
        <v>127</v>
      </c>
      <c r="E56" s="50">
        <v>36</v>
      </c>
      <c r="F56" s="50">
        <v>47</v>
      </c>
      <c r="G56" s="50">
        <v>44</v>
      </c>
      <c r="H56" s="50">
        <v>32</v>
      </c>
      <c r="I56" s="50">
        <v>44</v>
      </c>
      <c r="J56" s="120">
        <v>3.9E-2</v>
      </c>
      <c r="K56" s="120">
        <v>0.13400000000000001</v>
      </c>
      <c r="L56" s="97">
        <v>0.88200000000000001</v>
      </c>
      <c r="M56" s="50">
        <v>26</v>
      </c>
      <c r="N56" s="50">
        <v>72</v>
      </c>
      <c r="O56" s="50">
        <v>85</v>
      </c>
      <c r="P56" s="50">
        <v>127</v>
      </c>
      <c r="Q56" s="50">
        <v>94</v>
      </c>
      <c r="R56" s="50">
        <v>46</v>
      </c>
      <c r="S56" s="50">
        <v>31</v>
      </c>
      <c r="T56" s="50">
        <v>4</v>
      </c>
      <c r="U56" s="89">
        <f t="shared" si="0"/>
        <v>5.3608247422680409E-2</v>
      </c>
      <c r="V56" s="89">
        <f t="shared" si="1"/>
        <v>0.14845360824742268</v>
      </c>
      <c r="W56" s="89">
        <f t="shared" si="2"/>
        <v>0.17525773195876287</v>
      </c>
      <c r="X56" s="89">
        <f t="shared" si="3"/>
        <v>0.2618556701030928</v>
      </c>
      <c r="Y56" s="89">
        <f t="shared" si="4"/>
        <v>0.35257731958762889</v>
      </c>
      <c r="Z56" s="50">
        <v>82</v>
      </c>
      <c r="AA56" s="50" t="s">
        <v>275</v>
      </c>
      <c r="AB56" s="50" t="s">
        <v>275</v>
      </c>
      <c r="AC56">
        <v>51</v>
      </c>
      <c r="AD56">
        <v>0</v>
      </c>
      <c r="AE56" s="89">
        <f t="shared" si="5"/>
        <v>8.2474226804123713E-3</v>
      </c>
      <c r="AF56">
        <v>0</v>
      </c>
      <c r="AG56">
        <v>0</v>
      </c>
    </row>
    <row r="57" spans="1:33">
      <c r="A57">
        <v>44064</v>
      </c>
      <c r="B57" t="s">
        <v>90</v>
      </c>
      <c r="C57" s="29">
        <v>2015</v>
      </c>
      <c r="D57" s="50">
        <v>173</v>
      </c>
      <c r="E57" s="50">
        <v>52</v>
      </c>
      <c r="F57" s="50">
        <v>58</v>
      </c>
      <c r="G57" s="50">
        <v>63</v>
      </c>
      <c r="H57" s="50">
        <v>60</v>
      </c>
      <c r="I57" s="50">
        <v>55</v>
      </c>
      <c r="J57" s="120">
        <v>6.4000000000000001E-2</v>
      </c>
      <c r="K57" s="120">
        <v>0.13900000000000001</v>
      </c>
      <c r="L57" s="97">
        <v>0.79799999999999993</v>
      </c>
      <c r="M57" s="50">
        <v>34</v>
      </c>
      <c r="N57" s="50">
        <v>110</v>
      </c>
      <c r="O57" s="50">
        <v>134</v>
      </c>
      <c r="P57" s="50">
        <v>133</v>
      </c>
      <c r="Q57" s="50">
        <v>138</v>
      </c>
      <c r="R57" s="50">
        <v>90</v>
      </c>
      <c r="S57" s="50">
        <v>57</v>
      </c>
      <c r="T57" s="50">
        <v>3</v>
      </c>
      <c r="U57" s="89">
        <f t="shared" si="0"/>
        <v>4.8640915593705293E-2</v>
      </c>
      <c r="V57" s="89">
        <f t="shared" si="1"/>
        <v>0.15736766809728184</v>
      </c>
      <c r="W57" s="89">
        <f t="shared" si="2"/>
        <v>0.19170243204577969</v>
      </c>
      <c r="X57" s="89">
        <f t="shared" si="3"/>
        <v>0.19027181688125894</v>
      </c>
      <c r="Y57" s="89">
        <f t="shared" si="4"/>
        <v>0.40772532188841204</v>
      </c>
      <c r="Z57" s="50">
        <v>106</v>
      </c>
      <c r="AA57" s="50" t="s">
        <v>275</v>
      </c>
      <c r="AB57" s="50">
        <v>5</v>
      </c>
      <c r="AC57">
        <v>67</v>
      </c>
      <c r="AD57">
        <v>10</v>
      </c>
      <c r="AE57" s="89">
        <f t="shared" si="5"/>
        <v>4.2918454935622317E-3</v>
      </c>
      <c r="AF57">
        <v>2</v>
      </c>
      <c r="AG57">
        <v>1</v>
      </c>
    </row>
    <row r="58" spans="1:33">
      <c r="A58">
        <v>44065</v>
      </c>
      <c r="B58" t="s">
        <v>35</v>
      </c>
      <c r="C58" s="29">
        <v>2015</v>
      </c>
      <c r="D58" s="50">
        <v>28</v>
      </c>
      <c r="E58" s="50">
        <v>8</v>
      </c>
      <c r="F58" s="50">
        <v>13</v>
      </c>
      <c r="G58" s="50">
        <v>7</v>
      </c>
      <c r="H58" s="50">
        <v>7</v>
      </c>
      <c r="I58" s="50">
        <v>11</v>
      </c>
      <c r="J58" s="120">
        <v>7.0999999999999994E-2</v>
      </c>
      <c r="K58" s="120">
        <v>0.14300000000000002</v>
      </c>
      <c r="L58" s="97">
        <v>0.53600000000000003</v>
      </c>
      <c r="M58" s="50">
        <v>11</v>
      </c>
      <c r="N58" s="50">
        <v>42</v>
      </c>
      <c r="O58" s="50">
        <v>19</v>
      </c>
      <c r="P58" s="50">
        <v>20</v>
      </c>
      <c r="Q58" s="50">
        <v>11</v>
      </c>
      <c r="R58" s="50">
        <v>1</v>
      </c>
      <c r="S58" s="50">
        <v>4</v>
      </c>
      <c r="T58" s="50"/>
      <c r="U58" s="89">
        <f t="shared" si="0"/>
        <v>0.10185185185185185</v>
      </c>
      <c r="V58" s="89">
        <f t="shared" si="1"/>
        <v>0.3888888888888889</v>
      </c>
      <c r="W58" s="89">
        <f t="shared" si="2"/>
        <v>0.17592592592592593</v>
      </c>
      <c r="X58" s="89">
        <f t="shared" si="3"/>
        <v>0.18518518518518517</v>
      </c>
      <c r="Y58" s="89">
        <f t="shared" si="4"/>
        <v>0.14814814814814814</v>
      </c>
      <c r="Z58" s="50">
        <v>11</v>
      </c>
      <c r="AA58" s="50" t="s">
        <v>275</v>
      </c>
      <c r="AB58" s="50" t="s">
        <v>275</v>
      </c>
      <c r="AC58">
        <v>7</v>
      </c>
      <c r="AD58">
        <v>0</v>
      </c>
      <c r="AE58" s="89">
        <f t="shared" si="5"/>
        <v>0</v>
      </c>
      <c r="AF58">
        <v>0</v>
      </c>
      <c r="AG58">
        <v>0</v>
      </c>
    </row>
    <row r="59" spans="1:33">
      <c r="A59">
        <v>44066</v>
      </c>
      <c r="B59" t="s">
        <v>91</v>
      </c>
      <c r="C59" s="29">
        <v>2015</v>
      </c>
      <c r="D59" s="50">
        <v>248</v>
      </c>
      <c r="E59" s="50">
        <v>74</v>
      </c>
      <c r="F59" s="50">
        <v>86</v>
      </c>
      <c r="G59" s="50">
        <v>88</v>
      </c>
      <c r="H59" s="50">
        <v>73</v>
      </c>
      <c r="I59" s="50">
        <v>106</v>
      </c>
      <c r="J59" s="120">
        <v>0.06</v>
      </c>
      <c r="K59" s="120">
        <v>0.121</v>
      </c>
      <c r="L59" s="97">
        <v>0.83099999999999996</v>
      </c>
      <c r="M59" s="50">
        <v>33</v>
      </c>
      <c r="N59" s="50">
        <v>135</v>
      </c>
      <c r="O59" s="50">
        <v>138</v>
      </c>
      <c r="P59" s="50">
        <v>164</v>
      </c>
      <c r="Q59" s="50">
        <v>194</v>
      </c>
      <c r="R59" s="50">
        <v>126</v>
      </c>
      <c r="S59" s="50">
        <v>112</v>
      </c>
      <c r="T59" s="50">
        <v>8</v>
      </c>
      <c r="U59" s="89">
        <f t="shared" si="0"/>
        <v>3.6263736263736267E-2</v>
      </c>
      <c r="V59" s="89">
        <f t="shared" si="1"/>
        <v>0.14835164835164835</v>
      </c>
      <c r="W59" s="89">
        <f t="shared" si="2"/>
        <v>0.15164835164835164</v>
      </c>
      <c r="X59" s="89">
        <f t="shared" si="3"/>
        <v>0.18021978021978022</v>
      </c>
      <c r="Y59" s="89">
        <f t="shared" si="4"/>
        <v>0.4747252747252747</v>
      </c>
      <c r="Z59" s="50">
        <v>148</v>
      </c>
      <c r="AA59" s="50" t="s">
        <v>275</v>
      </c>
      <c r="AB59" s="50" t="s">
        <v>275</v>
      </c>
      <c r="AC59">
        <v>70</v>
      </c>
      <c r="AD59">
        <v>60</v>
      </c>
      <c r="AE59" s="89">
        <f t="shared" si="5"/>
        <v>8.7912087912087912E-3</v>
      </c>
      <c r="AF59">
        <v>0</v>
      </c>
      <c r="AG59">
        <v>2</v>
      </c>
    </row>
    <row r="60" spans="1:33">
      <c r="A60">
        <v>44067</v>
      </c>
      <c r="B60" t="s">
        <v>36</v>
      </c>
      <c r="C60" s="29">
        <v>2015</v>
      </c>
      <c r="D60" s="50">
        <v>146</v>
      </c>
      <c r="E60" s="50">
        <v>48</v>
      </c>
      <c r="F60" s="50">
        <v>45</v>
      </c>
      <c r="G60" s="50">
        <v>53</v>
      </c>
      <c r="H60" s="50">
        <v>45</v>
      </c>
      <c r="I60" s="50">
        <v>58</v>
      </c>
      <c r="J60" s="120">
        <v>0.13</v>
      </c>
      <c r="K60" s="120">
        <v>7.4999999999999997E-2</v>
      </c>
      <c r="L60" s="97">
        <v>0.63</v>
      </c>
      <c r="M60" s="50">
        <v>121</v>
      </c>
      <c r="N60" s="50">
        <v>311</v>
      </c>
      <c r="O60" s="50">
        <v>200</v>
      </c>
      <c r="P60" s="50">
        <v>118</v>
      </c>
      <c r="Q60" s="50">
        <v>51</v>
      </c>
      <c r="R60" s="50">
        <v>31</v>
      </c>
      <c r="S60" s="50">
        <v>20</v>
      </c>
      <c r="T60" s="50">
        <v>9</v>
      </c>
      <c r="U60" s="89">
        <f t="shared" si="0"/>
        <v>0.14053426248548201</v>
      </c>
      <c r="V60" s="89">
        <f t="shared" si="1"/>
        <v>0.36120789779326362</v>
      </c>
      <c r="W60" s="89">
        <f t="shared" si="2"/>
        <v>0.23228803716608595</v>
      </c>
      <c r="X60" s="89">
        <f t="shared" si="3"/>
        <v>0.13704994192799072</v>
      </c>
      <c r="Y60" s="89">
        <f t="shared" si="4"/>
        <v>0.11846689895470383</v>
      </c>
      <c r="Z60" s="50">
        <v>55</v>
      </c>
      <c r="AA60" s="50" t="s">
        <v>275</v>
      </c>
      <c r="AB60" s="50" t="s">
        <v>275</v>
      </c>
      <c r="AC60">
        <v>53</v>
      </c>
      <c r="AD60">
        <v>18</v>
      </c>
      <c r="AE60" s="89">
        <f t="shared" si="5"/>
        <v>1.0452961672473868E-2</v>
      </c>
      <c r="AF60">
        <v>0</v>
      </c>
      <c r="AG60">
        <v>1</v>
      </c>
    </row>
    <row r="61" spans="1:33">
      <c r="A61">
        <v>44068</v>
      </c>
      <c r="B61" t="s">
        <v>37</v>
      </c>
      <c r="C61" s="29">
        <v>2015</v>
      </c>
      <c r="D61" s="50">
        <v>131</v>
      </c>
      <c r="E61" s="50">
        <v>41</v>
      </c>
      <c r="F61" s="50">
        <v>46</v>
      </c>
      <c r="G61" s="50">
        <v>44</v>
      </c>
      <c r="H61" s="50">
        <v>58</v>
      </c>
      <c r="I61" s="50">
        <v>49</v>
      </c>
      <c r="J61" s="120">
        <v>8.4000000000000005E-2</v>
      </c>
      <c r="K61" s="120">
        <v>8.4000000000000005E-2</v>
      </c>
      <c r="L61" s="97">
        <v>0.73299999999999998</v>
      </c>
      <c r="M61" s="50">
        <v>44</v>
      </c>
      <c r="N61" s="50">
        <v>140</v>
      </c>
      <c r="O61" s="50">
        <v>136</v>
      </c>
      <c r="P61" s="50">
        <v>127</v>
      </c>
      <c r="Q61" s="50">
        <v>65</v>
      </c>
      <c r="R61" s="50">
        <v>21</v>
      </c>
      <c r="S61" s="50">
        <v>16</v>
      </c>
      <c r="T61" s="50">
        <v>5</v>
      </c>
      <c r="U61" s="89">
        <f t="shared" si="0"/>
        <v>7.9422382671480149E-2</v>
      </c>
      <c r="V61" s="89">
        <f t="shared" si="1"/>
        <v>0.25270758122743681</v>
      </c>
      <c r="W61" s="89">
        <f t="shared" si="2"/>
        <v>0.24548736462093862</v>
      </c>
      <c r="X61" s="89">
        <f t="shared" si="3"/>
        <v>0.2292418772563177</v>
      </c>
      <c r="Y61" s="89">
        <f t="shared" si="4"/>
        <v>0.18411552346570398</v>
      </c>
      <c r="Z61" s="50">
        <v>76</v>
      </c>
      <c r="AA61" s="50" t="s">
        <v>275</v>
      </c>
      <c r="AB61" s="50" t="s">
        <v>275</v>
      </c>
      <c r="AC61">
        <v>53</v>
      </c>
      <c r="AD61">
        <v>0</v>
      </c>
      <c r="AE61" s="89">
        <f t="shared" si="5"/>
        <v>9.0252707581227436E-3</v>
      </c>
      <c r="AF61">
        <v>0</v>
      </c>
      <c r="AG61">
        <v>0</v>
      </c>
    </row>
    <row r="62" spans="1:33">
      <c r="A62">
        <v>44069</v>
      </c>
      <c r="B62" t="s">
        <v>206</v>
      </c>
      <c r="C62" s="29">
        <v>2015</v>
      </c>
      <c r="D62" s="50">
        <v>372</v>
      </c>
      <c r="E62" s="50">
        <v>114</v>
      </c>
      <c r="F62" s="50">
        <v>124</v>
      </c>
      <c r="G62" s="50">
        <v>134</v>
      </c>
      <c r="H62" s="50">
        <v>130</v>
      </c>
      <c r="I62" s="50">
        <v>124</v>
      </c>
      <c r="J62" s="120">
        <v>9.0999999999999998E-2</v>
      </c>
      <c r="K62" s="120">
        <v>9.0999999999999998E-2</v>
      </c>
      <c r="L62" s="97">
        <v>0.73699999999999999</v>
      </c>
      <c r="M62" s="50">
        <v>259</v>
      </c>
      <c r="N62" s="50">
        <v>699</v>
      </c>
      <c r="O62" s="50">
        <v>497</v>
      </c>
      <c r="P62" s="50">
        <v>282</v>
      </c>
      <c r="Q62" s="50">
        <v>261</v>
      </c>
      <c r="R62" s="50">
        <v>174</v>
      </c>
      <c r="S62" s="50">
        <v>190</v>
      </c>
      <c r="T62" s="50">
        <v>43</v>
      </c>
      <c r="U62" s="89">
        <f t="shared" si="0"/>
        <v>0.1076923076923077</v>
      </c>
      <c r="V62" s="89">
        <f t="shared" si="1"/>
        <v>0.29064449064449066</v>
      </c>
      <c r="W62" s="89">
        <f t="shared" si="2"/>
        <v>0.20665280665280666</v>
      </c>
      <c r="X62" s="89">
        <f t="shared" si="3"/>
        <v>0.11725571725571726</v>
      </c>
      <c r="Y62" s="89">
        <f t="shared" si="4"/>
        <v>0.25987525987525989</v>
      </c>
      <c r="Z62" s="50">
        <v>181</v>
      </c>
      <c r="AA62" s="50" t="s">
        <v>275</v>
      </c>
      <c r="AB62" s="50" t="s">
        <v>275</v>
      </c>
      <c r="AC62">
        <v>119</v>
      </c>
      <c r="AD62">
        <v>70</v>
      </c>
      <c r="AE62" s="89">
        <f t="shared" si="5"/>
        <v>1.787941787941788E-2</v>
      </c>
      <c r="AF62">
        <v>1</v>
      </c>
      <c r="AG62">
        <v>2</v>
      </c>
    </row>
    <row r="63" spans="1:33">
      <c r="A63">
        <v>44070</v>
      </c>
      <c r="B63" t="s">
        <v>207</v>
      </c>
      <c r="C63" s="29">
        <v>2015</v>
      </c>
      <c r="D63" s="50">
        <v>147</v>
      </c>
      <c r="E63" s="50">
        <v>46</v>
      </c>
      <c r="F63" s="50">
        <v>45</v>
      </c>
      <c r="G63" s="50">
        <v>56</v>
      </c>
      <c r="H63" s="50">
        <v>41</v>
      </c>
      <c r="I63" s="50">
        <v>52</v>
      </c>
      <c r="J63" s="120">
        <v>4.0999999999999995E-2</v>
      </c>
      <c r="K63" s="120">
        <v>0.129</v>
      </c>
      <c r="L63" s="97">
        <v>0.79599999999999993</v>
      </c>
      <c r="M63" s="50">
        <v>33</v>
      </c>
      <c r="N63" s="50">
        <v>82</v>
      </c>
      <c r="O63" s="50">
        <v>97</v>
      </c>
      <c r="P63" s="50">
        <v>127</v>
      </c>
      <c r="Q63" s="50">
        <v>135</v>
      </c>
      <c r="R63" s="50">
        <v>74</v>
      </c>
      <c r="S63" s="50">
        <v>75</v>
      </c>
      <c r="T63" s="50">
        <v>10</v>
      </c>
      <c r="U63" s="89">
        <f t="shared" si="0"/>
        <v>5.2132701421800945E-2</v>
      </c>
      <c r="V63" s="89">
        <f t="shared" si="1"/>
        <v>0.12954186413902052</v>
      </c>
      <c r="W63" s="89">
        <f t="shared" si="2"/>
        <v>0.15323854660347552</v>
      </c>
      <c r="X63" s="89">
        <f t="shared" si="3"/>
        <v>0.20063191153238547</v>
      </c>
      <c r="Y63" s="89">
        <f t="shared" si="4"/>
        <v>0.44865718799368087</v>
      </c>
      <c r="Z63" s="50">
        <v>98</v>
      </c>
      <c r="AA63" s="50" t="s">
        <v>275</v>
      </c>
      <c r="AB63" s="50" t="s">
        <v>275</v>
      </c>
      <c r="AC63">
        <v>68</v>
      </c>
      <c r="AD63">
        <v>18</v>
      </c>
      <c r="AE63" s="89">
        <f t="shared" si="5"/>
        <v>1.579778830963665E-2</v>
      </c>
      <c r="AF63">
        <v>2</v>
      </c>
      <c r="AG63">
        <v>1</v>
      </c>
    </row>
    <row r="64" spans="1:33">
      <c r="A64">
        <v>44071</v>
      </c>
      <c r="B64" t="s">
        <v>92</v>
      </c>
      <c r="C64" s="29">
        <v>2015</v>
      </c>
      <c r="D64" s="50">
        <v>134</v>
      </c>
      <c r="E64" s="50">
        <v>41</v>
      </c>
      <c r="F64" s="50">
        <v>43</v>
      </c>
      <c r="G64" s="50">
        <v>50</v>
      </c>
      <c r="H64" s="50">
        <v>34</v>
      </c>
      <c r="I64" s="50">
        <v>51</v>
      </c>
      <c r="J64" s="120">
        <v>3.7000000000000005E-2</v>
      </c>
      <c r="K64" s="120">
        <v>0.14899999999999999</v>
      </c>
      <c r="L64" s="97">
        <v>0.82799999999999996</v>
      </c>
      <c r="M64" s="50">
        <v>59</v>
      </c>
      <c r="N64" s="50">
        <v>137</v>
      </c>
      <c r="O64" s="50">
        <v>126</v>
      </c>
      <c r="P64" s="50">
        <v>95</v>
      </c>
      <c r="Q64" s="50">
        <v>117</v>
      </c>
      <c r="R64" s="50">
        <v>98</v>
      </c>
      <c r="S64" s="50">
        <v>146</v>
      </c>
      <c r="T64" s="50">
        <v>3</v>
      </c>
      <c r="U64" s="89">
        <f t="shared" si="0"/>
        <v>7.5544174135723438E-2</v>
      </c>
      <c r="V64" s="89">
        <f t="shared" si="1"/>
        <v>0.17541613316261204</v>
      </c>
      <c r="W64" s="89">
        <f t="shared" si="2"/>
        <v>0.16133162612035851</v>
      </c>
      <c r="X64" s="89">
        <f t="shared" si="3"/>
        <v>0.12163892445582586</v>
      </c>
      <c r="Y64" s="89">
        <f t="shared" si="4"/>
        <v>0.46222791293213827</v>
      </c>
      <c r="Z64" s="50">
        <v>76</v>
      </c>
      <c r="AA64" s="50" t="s">
        <v>275</v>
      </c>
      <c r="AB64" s="50">
        <v>8</v>
      </c>
      <c r="AC64">
        <v>50</v>
      </c>
      <c r="AD64">
        <v>30</v>
      </c>
      <c r="AE64" s="89">
        <f t="shared" si="5"/>
        <v>3.8412291933418692E-3</v>
      </c>
      <c r="AF64">
        <v>0</v>
      </c>
      <c r="AG64">
        <v>2</v>
      </c>
    </row>
    <row r="65" spans="1:33">
      <c r="A65">
        <v>44072</v>
      </c>
      <c r="B65" t="s">
        <v>93</v>
      </c>
      <c r="C65" s="29">
        <v>2015</v>
      </c>
      <c r="D65" s="50">
        <v>252</v>
      </c>
      <c r="E65" s="50">
        <v>69</v>
      </c>
      <c r="F65" s="50">
        <v>85</v>
      </c>
      <c r="G65" s="50">
        <v>98</v>
      </c>
      <c r="H65" s="50">
        <v>90</v>
      </c>
      <c r="I65" s="50">
        <v>94</v>
      </c>
      <c r="J65" s="120">
        <v>0.10300000000000001</v>
      </c>
      <c r="K65" s="120">
        <v>0.127</v>
      </c>
      <c r="L65" s="97">
        <v>0.77800000000000002</v>
      </c>
      <c r="M65" s="50">
        <v>78</v>
      </c>
      <c r="N65" s="50">
        <v>253</v>
      </c>
      <c r="O65" s="50">
        <v>232</v>
      </c>
      <c r="P65" s="50">
        <v>225</v>
      </c>
      <c r="Q65" s="50">
        <v>169</v>
      </c>
      <c r="R65" s="50">
        <v>69</v>
      </c>
      <c r="S65" s="50">
        <v>23</v>
      </c>
      <c r="T65" s="50">
        <v>13</v>
      </c>
      <c r="U65" s="89">
        <f t="shared" si="0"/>
        <v>7.3446327683615822E-2</v>
      </c>
      <c r="V65" s="89">
        <f t="shared" si="1"/>
        <v>0.23822975517890771</v>
      </c>
      <c r="W65" s="89">
        <f t="shared" si="2"/>
        <v>0.2184557438794727</v>
      </c>
      <c r="X65" s="89">
        <f t="shared" si="3"/>
        <v>0.21186440677966101</v>
      </c>
      <c r="Y65" s="89">
        <f t="shared" si="4"/>
        <v>0.24576271186440679</v>
      </c>
      <c r="Z65" s="50">
        <v>143</v>
      </c>
      <c r="AA65" s="50" t="s">
        <v>275</v>
      </c>
      <c r="AB65" s="50" t="s">
        <v>275</v>
      </c>
      <c r="AC65">
        <v>93</v>
      </c>
      <c r="AD65">
        <v>20</v>
      </c>
      <c r="AE65" s="89">
        <f t="shared" si="5"/>
        <v>1.2241054613935969E-2</v>
      </c>
      <c r="AF65">
        <v>0</v>
      </c>
      <c r="AG65">
        <v>1</v>
      </c>
    </row>
    <row r="66" spans="1:33">
      <c r="A66">
        <v>44073</v>
      </c>
      <c r="B66" t="s">
        <v>208</v>
      </c>
      <c r="C66" s="29">
        <v>2015</v>
      </c>
      <c r="D66" s="50">
        <v>229</v>
      </c>
      <c r="E66" s="50">
        <v>65</v>
      </c>
      <c r="F66" s="50">
        <v>78</v>
      </c>
      <c r="G66" s="50">
        <v>86</v>
      </c>
      <c r="H66" s="50">
        <v>88</v>
      </c>
      <c r="I66" s="50">
        <v>99</v>
      </c>
      <c r="J66" s="120">
        <v>7.400000000000001E-2</v>
      </c>
      <c r="K66" s="120">
        <v>0.223</v>
      </c>
      <c r="L66" s="97">
        <v>0.79</v>
      </c>
      <c r="M66" s="50">
        <v>48</v>
      </c>
      <c r="N66" s="50">
        <v>150</v>
      </c>
      <c r="O66" s="50">
        <v>174</v>
      </c>
      <c r="P66" s="50">
        <v>190</v>
      </c>
      <c r="Q66" s="50">
        <v>167</v>
      </c>
      <c r="R66" s="50">
        <v>107</v>
      </c>
      <c r="S66" s="50">
        <v>74</v>
      </c>
      <c r="T66" s="50">
        <v>8</v>
      </c>
      <c r="U66" s="89">
        <f t="shared" si="0"/>
        <v>5.2287581699346407E-2</v>
      </c>
      <c r="V66" s="89">
        <f t="shared" si="1"/>
        <v>0.16339869281045752</v>
      </c>
      <c r="W66" s="89">
        <f t="shared" si="2"/>
        <v>0.18954248366013071</v>
      </c>
      <c r="X66" s="89">
        <f t="shared" si="3"/>
        <v>0.20697167755991286</v>
      </c>
      <c r="Y66" s="89">
        <f t="shared" si="4"/>
        <v>0.37908496732026142</v>
      </c>
      <c r="Z66" s="50">
        <v>128</v>
      </c>
      <c r="AA66" s="50" t="s">
        <v>275</v>
      </c>
      <c r="AB66" s="50" t="s">
        <v>275</v>
      </c>
      <c r="AC66">
        <v>107</v>
      </c>
      <c r="AD66">
        <v>20</v>
      </c>
      <c r="AE66" s="89">
        <f t="shared" si="5"/>
        <v>8.7145969498910684E-3</v>
      </c>
      <c r="AF66">
        <v>1</v>
      </c>
      <c r="AG66">
        <v>1</v>
      </c>
    </row>
    <row r="67" spans="1:33">
      <c r="A67">
        <v>44074</v>
      </c>
      <c r="B67" t="s">
        <v>94</v>
      </c>
      <c r="C67" s="29">
        <v>2015</v>
      </c>
      <c r="D67" s="50">
        <v>163</v>
      </c>
      <c r="E67" s="50">
        <v>46</v>
      </c>
      <c r="F67" s="50">
        <v>49</v>
      </c>
      <c r="G67" s="50">
        <v>68</v>
      </c>
      <c r="H67" s="50">
        <v>42</v>
      </c>
      <c r="I67" s="50">
        <v>53</v>
      </c>
      <c r="J67" s="120">
        <v>2.5000000000000001E-2</v>
      </c>
      <c r="K67" s="120">
        <v>0.16</v>
      </c>
      <c r="L67" s="97">
        <v>0.80400000000000005</v>
      </c>
      <c r="M67" s="50">
        <v>57</v>
      </c>
      <c r="N67" s="50">
        <v>167</v>
      </c>
      <c r="O67" s="50">
        <v>125</v>
      </c>
      <c r="P67" s="50">
        <v>92</v>
      </c>
      <c r="Q67" s="50">
        <v>80</v>
      </c>
      <c r="R67" s="50">
        <v>61</v>
      </c>
      <c r="S67" s="50">
        <v>47</v>
      </c>
      <c r="T67" s="50">
        <v>10</v>
      </c>
      <c r="U67" s="89">
        <f t="shared" ref="U67:U130" si="6">M67/SUM($M67:$T67)</f>
        <v>8.9201877934272297E-2</v>
      </c>
      <c r="V67" s="89">
        <f t="shared" ref="V67:V130" si="7">N67/SUM(M67:T67)</f>
        <v>0.26134585289514867</v>
      </c>
      <c r="W67" s="89">
        <f t="shared" ref="W67:W130" si="8">O67/SUM(M67:T67)</f>
        <v>0.19561815336463223</v>
      </c>
      <c r="X67" s="89">
        <f t="shared" ref="X67:X130" si="9">P67/SUM(M67:T67)</f>
        <v>0.14397496087636932</v>
      </c>
      <c r="Y67" s="89">
        <f t="shared" ref="Y67:Y130" si="10">SUM(Q67:S67)/SUM(M67:T67)</f>
        <v>0.29420970266040691</v>
      </c>
      <c r="Z67" s="50">
        <v>78</v>
      </c>
      <c r="AA67" s="50" t="s">
        <v>275</v>
      </c>
      <c r="AB67" s="50">
        <v>7</v>
      </c>
      <c r="AC67">
        <v>39</v>
      </c>
      <c r="AD67">
        <v>20</v>
      </c>
      <c r="AE67" s="89">
        <f t="shared" ref="AE67:AE130" si="11">T67/SUM(M67:T67)</f>
        <v>1.5649452269170579E-2</v>
      </c>
      <c r="AF67">
        <v>0</v>
      </c>
      <c r="AG67">
        <v>1</v>
      </c>
    </row>
    <row r="68" spans="1:33">
      <c r="A68">
        <v>44075</v>
      </c>
      <c r="B68" t="s">
        <v>38</v>
      </c>
      <c r="C68" s="29">
        <v>2015</v>
      </c>
      <c r="D68" s="50">
        <v>61</v>
      </c>
      <c r="E68" s="50">
        <v>17</v>
      </c>
      <c r="F68" s="50">
        <v>18</v>
      </c>
      <c r="G68" s="50">
        <v>26</v>
      </c>
      <c r="H68" s="50">
        <v>18</v>
      </c>
      <c r="I68" s="50">
        <v>20</v>
      </c>
      <c r="J68" s="120">
        <v>9.8000000000000004E-2</v>
      </c>
      <c r="K68" s="120">
        <v>0.13100000000000001</v>
      </c>
      <c r="L68" s="97">
        <v>0.63900000000000001</v>
      </c>
      <c r="M68" s="50">
        <v>22</v>
      </c>
      <c r="N68" s="50">
        <v>88</v>
      </c>
      <c r="O68" s="50">
        <v>72</v>
      </c>
      <c r="P68" s="50">
        <v>50</v>
      </c>
      <c r="Q68" s="50">
        <v>23</v>
      </c>
      <c r="R68" s="50">
        <v>8</v>
      </c>
      <c r="S68" s="50">
        <v>7</v>
      </c>
      <c r="T68" s="50">
        <v>3</v>
      </c>
      <c r="U68" s="89">
        <f t="shared" si="6"/>
        <v>8.0586080586080591E-2</v>
      </c>
      <c r="V68" s="89">
        <f t="shared" si="7"/>
        <v>0.32234432234432236</v>
      </c>
      <c r="W68" s="89">
        <f t="shared" si="8"/>
        <v>0.26373626373626374</v>
      </c>
      <c r="X68" s="89">
        <f t="shared" si="9"/>
        <v>0.18315018315018314</v>
      </c>
      <c r="Y68" s="89">
        <f t="shared" si="10"/>
        <v>0.1391941391941392</v>
      </c>
      <c r="Z68" s="50">
        <v>21</v>
      </c>
      <c r="AA68" s="50" t="s">
        <v>275</v>
      </c>
      <c r="AB68" s="50" t="s">
        <v>275</v>
      </c>
      <c r="AC68">
        <v>20</v>
      </c>
      <c r="AD68">
        <v>0</v>
      </c>
      <c r="AE68" s="89">
        <f t="shared" si="11"/>
        <v>1.098901098901099E-2</v>
      </c>
      <c r="AF68">
        <v>0</v>
      </c>
      <c r="AG68">
        <v>0</v>
      </c>
    </row>
    <row r="69" spans="1:33">
      <c r="A69">
        <v>44076</v>
      </c>
      <c r="B69" t="s">
        <v>39</v>
      </c>
      <c r="C69" s="29">
        <v>2015</v>
      </c>
      <c r="D69" s="50">
        <v>49</v>
      </c>
      <c r="E69" s="50">
        <v>14</v>
      </c>
      <c r="F69" s="50">
        <v>20</v>
      </c>
      <c r="G69" s="50">
        <v>15</v>
      </c>
      <c r="H69" s="50">
        <v>17</v>
      </c>
      <c r="I69" s="50">
        <v>14</v>
      </c>
      <c r="J69" s="120">
        <v>8.199999999999999E-2</v>
      </c>
      <c r="K69" s="120">
        <v>0.122</v>
      </c>
      <c r="L69" s="97">
        <v>0.73499999999999999</v>
      </c>
      <c r="M69" s="50">
        <v>14</v>
      </c>
      <c r="N69" s="50">
        <v>39</v>
      </c>
      <c r="O69" s="50">
        <v>55</v>
      </c>
      <c r="P69" s="50">
        <v>51</v>
      </c>
      <c r="Q69" s="50">
        <v>23</v>
      </c>
      <c r="R69" s="50">
        <v>11</v>
      </c>
      <c r="S69" s="50">
        <v>3</v>
      </c>
      <c r="T69" s="50">
        <v>2</v>
      </c>
      <c r="U69" s="89">
        <f t="shared" si="6"/>
        <v>7.0707070707070704E-2</v>
      </c>
      <c r="V69" s="89">
        <f t="shared" si="7"/>
        <v>0.19696969696969696</v>
      </c>
      <c r="W69" s="89">
        <f t="shared" si="8"/>
        <v>0.27777777777777779</v>
      </c>
      <c r="X69" s="89">
        <f t="shared" si="9"/>
        <v>0.25757575757575757</v>
      </c>
      <c r="Y69" s="89">
        <f t="shared" si="10"/>
        <v>0.18686868686868688</v>
      </c>
      <c r="Z69" s="50">
        <v>27</v>
      </c>
      <c r="AA69" s="50" t="s">
        <v>275</v>
      </c>
      <c r="AB69" s="50" t="s">
        <v>275</v>
      </c>
      <c r="AC69">
        <v>21</v>
      </c>
      <c r="AD69">
        <v>0</v>
      </c>
      <c r="AE69" s="89">
        <f t="shared" si="11"/>
        <v>1.0101010101010102E-2</v>
      </c>
      <c r="AF69">
        <v>0</v>
      </c>
      <c r="AG69">
        <v>0</v>
      </c>
    </row>
    <row r="70" spans="1:33">
      <c r="A70">
        <v>44077</v>
      </c>
      <c r="B70" t="s">
        <v>40</v>
      </c>
      <c r="C70" s="29">
        <v>2015</v>
      </c>
      <c r="D70" s="50">
        <v>120</v>
      </c>
      <c r="E70" s="50">
        <v>31</v>
      </c>
      <c r="F70" s="50">
        <v>45</v>
      </c>
      <c r="G70" s="50">
        <v>44</v>
      </c>
      <c r="H70" s="50">
        <v>47</v>
      </c>
      <c r="I70" s="50">
        <v>48</v>
      </c>
      <c r="J70" s="120">
        <v>8.3000000000000004E-2</v>
      </c>
      <c r="K70" s="120">
        <v>0.183</v>
      </c>
      <c r="L70" s="97">
        <v>0.70799999999999996</v>
      </c>
      <c r="M70" s="50">
        <v>37</v>
      </c>
      <c r="N70" s="50">
        <v>92</v>
      </c>
      <c r="O70" s="50">
        <v>93</v>
      </c>
      <c r="P70" s="50">
        <v>82</v>
      </c>
      <c r="Q70" s="50">
        <v>60</v>
      </c>
      <c r="R70" s="50">
        <v>30</v>
      </c>
      <c r="S70" s="50">
        <v>10</v>
      </c>
      <c r="T70" s="50">
        <v>3</v>
      </c>
      <c r="U70" s="89">
        <f t="shared" si="6"/>
        <v>9.0909090909090912E-2</v>
      </c>
      <c r="V70" s="89">
        <f t="shared" si="7"/>
        <v>0.22604422604422605</v>
      </c>
      <c r="W70" s="89">
        <f t="shared" si="8"/>
        <v>0.2285012285012285</v>
      </c>
      <c r="X70" s="89">
        <f t="shared" si="9"/>
        <v>0.20147420147420148</v>
      </c>
      <c r="Y70" s="89">
        <f t="shared" si="10"/>
        <v>0.24570024570024571</v>
      </c>
      <c r="Z70" s="50">
        <v>71</v>
      </c>
      <c r="AA70" s="50" t="s">
        <v>275</v>
      </c>
      <c r="AB70" s="50" t="s">
        <v>275</v>
      </c>
      <c r="AC70">
        <v>35</v>
      </c>
      <c r="AD70">
        <v>0</v>
      </c>
      <c r="AE70" s="89">
        <f t="shared" si="11"/>
        <v>7.3710073710073713E-3</v>
      </c>
      <c r="AF70">
        <v>0</v>
      </c>
      <c r="AG70">
        <v>0</v>
      </c>
    </row>
    <row r="71" spans="1:33">
      <c r="A71">
        <v>44078</v>
      </c>
      <c r="B71" t="s">
        <v>41</v>
      </c>
      <c r="C71" s="29">
        <v>2015</v>
      </c>
      <c r="D71" s="50">
        <v>14</v>
      </c>
      <c r="E71" s="50" t="s">
        <v>275</v>
      </c>
      <c r="F71" s="50">
        <v>7</v>
      </c>
      <c r="G71" s="50">
        <v>5</v>
      </c>
      <c r="H71" s="50" t="s">
        <v>275</v>
      </c>
      <c r="I71" s="50">
        <v>7</v>
      </c>
      <c r="J71" s="120">
        <v>0</v>
      </c>
      <c r="K71" s="120">
        <v>0.214</v>
      </c>
      <c r="L71" s="97">
        <v>0.64300000000000002</v>
      </c>
      <c r="M71" s="50">
        <v>5</v>
      </c>
      <c r="N71" s="50">
        <v>21</v>
      </c>
      <c r="O71" s="50">
        <v>11</v>
      </c>
      <c r="P71" s="50">
        <v>8</v>
      </c>
      <c r="Q71" s="50">
        <v>8</v>
      </c>
      <c r="R71" s="50">
        <v>1</v>
      </c>
      <c r="S71" s="50"/>
      <c r="T71" s="50"/>
      <c r="U71" s="89">
        <f t="shared" si="6"/>
        <v>9.2592592592592587E-2</v>
      </c>
      <c r="V71" s="89">
        <f t="shared" si="7"/>
        <v>0.3888888888888889</v>
      </c>
      <c r="W71" s="89">
        <f t="shared" si="8"/>
        <v>0.20370370370370369</v>
      </c>
      <c r="X71" s="89">
        <f t="shared" si="9"/>
        <v>0.14814814814814814</v>
      </c>
      <c r="Y71" s="89">
        <f t="shared" si="10"/>
        <v>0.16666666666666666</v>
      </c>
      <c r="Z71" s="50">
        <v>8</v>
      </c>
      <c r="AA71" s="50" t="s">
        <v>275</v>
      </c>
      <c r="AB71" s="50" t="s">
        <v>275</v>
      </c>
      <c r="AC71">
        <v>5</v>
      </c>
      <c r="AD71">
        <v>0</v>
      </c>
      <c r="AE71" s="89">
        <f t="shared" si="11"/>
        <v>0</v>
      </c>
      <c r="AF71">
        <v>0</v>
      </c>
      <c r="AG71">
        <v>0</v>
      </c>
    </row>
    <row r="72" spans="1:33">
      <c r="A72">
        <v>44079</v>
      </c>
      <c r="B72" t="s">
        <v>110</v>
      </c>
      <c r="C72" s="29">
        <v>2015</v>
      </c>
      <c r="D72" s="50">
        <v>121</v>
      </c>
      <c r="E72" s="50">
        <v>41</v>
      </c>
      <c r="F72" s="50">
        <v>41</v>
      </c>
      <c r="G72" s="50">
        <v>39</v>
      </c>
      <c r="H72" s="50">
        <v>36</v>
      </c>
      <c r="I72" s="50">
        <v>34</v>
      </c>
      <c r="J72" s="120">
        <v>6.6000000000000003E-2</v>
      </c>
      <c r="K72" s="120">
        <v>0.13200000000000001</v>
      </c>
      <c r="L72" s="97">
        <v>0.76</v>
      </c>
      <c r="M72" s="50">
        <v>42</v>
      </c>
      <c r="N72" s="50">
        <v>71</v>
      </c>
      <c r="O72" s="50">
        <v>83</v>
      </c>
      <c r="P72" s="50">
        <v>96</v>
      </c>
      <c r="Q72" s="50">
        <v>84</v>
      </c>
      <c r="R72" s="50">
        <v>36</v>
      </c>
      <c r="S72" s="50">
        <v>33</v>
      </c>
      <c r="T72" s="50"/>
      <c r="U72" s="89">
        <f t="shared" si="6"/>
        <v>9.4382022471910118E-2</v>
      </c>
      <c r="V72" s="89">
        <f t="shared" si="7"/>
        <v>0.15955056179775282</v>
      </c>
      <c r="W72" s="89">
        <f t="shared" si="8"/>
        <v>0.18651685393258427</v>
      </c>
      <c r="X72" s="89">
        <f t="shared" si="9"/>
        <v>0.21573033707865169</v>
      </c>
      <c r="Y72" s="89">
        <f t="shared" si="10"/>
        <v>0.34382022471910112</v>
      </c>
      <c r="Z72" s="50">
        <v>78</v>
      </c>
      <c r="AA72" s="50" t="s">
        <v>275</v>
      </c>
      <c r="AB72" s="50" t="s">
        <v>275</v>
      </c>
      <c r="AC72">
        <v>45</v>
      </c>
      <c r="AD72">
        <v>0</v>
      </c>
      <c r="AE72" s="89">
        <f t="shared" si="11"/>
        <v>0</v>
      </c>
      <c r="AF72">
        <v>0</v>
      </c>
      <c r="AG72">
        <v>0</v>
      </c>
    </row>
    <row r="73" spans="1:33">
      <c r="A73">
        <v>44080</v>
      </c>
      <c r="B73" t="s">
        <v>106</v>
      </c>
      <c r="C73" s="29">
        <v>2015</v>
      </c>
      <c r="D73" s="50">
        <v>24</v>
      </c>
      <c r="E73" s="50">
        <v>6</v>
      </c>
      <c r="F73" s="50">
        <v>10</v>
      </c>
      <c r="G73" s="50">
        <v>8</v>
      </c>
      <c r="H73" s="50">
        <v>19</v>
      </c>
      <c r="I73" s="50">
        <v>8</v>
      </c>
      <c r="J73" s="120">
        <v>0.20800000000000002</v>
      </c>
      <c r="K73" s="120">
        <v>8.3000000000000004E-2</v>
      </c>
      <c r="L73" s="97">
        <v>0.75</v>
      </c>
      <c r="M73" s="50">
        <v>5</v>
      </c>
      <c r="N73" s="50">
        <v>23</v>
      </c>
      <c r="O73" s="50">
        <v>22</v>
      </c>
      <c r="P73" s="50">
        <v>22</v>
      </c>
      <c r="Q73" s="50">
        <v>24</v>
      </c>
      <c r="R73" s="50">
        <v>12</v>
      </c>
      <c r="S73" s="50">
        <v>4</v>
      </c>
      <c r="T73" s="50">
        <v>1</v>
      </c>
      <c r="U73" s="89">
        <f t="shared" si="6"/>
        <v>4.4247787610619468E-2</v>
      </c>
      <c r="V73" s="89">
        <f t="shared" si="7"/>
        <v>0.20353982300884957</v>
      </c>
      <c r="W73" s="89">
        <f t="shared" si="8"/>
        <v>0.19469026548672566</v>
      </c>
      <c r="X73" s="89">
        <f t="shared" si="9"/>
        <v>0.19469026548672566</v>
      </c>
      <c r="Y73" s="89">
        <f t="shared" si="10"/>
        <v>0.35398230088495575</v>
      </c>
      <c r="Z73" s="50">
        <v>16</v>
      </c>
      <c r="AA73" s="50" t="s">
        <v>275</v>
      </c>
      <c r="AB73" s="50" t="s">
        <v>275</v>
      </c>
      <c r="AC73">
        <v>14</v>
      </c>
      <c r="AD73">
        <v>0</v>
      </c>
      <c r="AE73" s="89">
        <f t="shared" si="11"/>
        <v>8.8495575221238937E-3</v>
      </c>
      <c r="AF73">
        <v>0</v>
      </c>
      <c r="AG73">
        <v>0</v>
      </c>
    </row>
    <row r="74" spans="1:33">
      <c r="A74">
        <v>44081</v>
      </c>
      <c r="B74" t="s">
        <v>209</v>
      </c>
      <c r="C74" s="29">
        <v>2015</v>
      </c>
      <c r="D74" s="50">
        <v>158</v>
      </c>
      <c r="E74" s="50">
        <v>46</v>
      </c>
      <c r="F74" s="50">
        <v>57</v>
      </c>
      <c r="G74" s="50">
        <v>55</v>
      </c>
      <c r="H74" s="50">
        <v>59</v>
      </c>
      <c r="I74" s="50">
        <v>63</v>
      </c>
      <c r="J74" s="120">
        <v>7.5999999999999998E-2</v>
      </c>
      <c r="K74" s="120">
        <v>0.13300000000000001</v>
      </c>
      <c r="L74" s="97">
        <v>0.67099999999999993</v>
      </c>
      <c r="M74" s="50">
        <v>63</v>
      </c>
      <c r="N74" s="50">
        <v>199</v>
      </c>
      <c r="O74" s="50">
        <v>174</v>
      </c>
      <c r="P74" s="50">
        <v>137</v>
      </c>
      <c r="Q74" s="50">
        <v>75</v>
      </c>
      <c r="R74" s="50">
        <v>26</v>
      </c>
      <c r="S74" s="50">
        <v>26</v>
      </c>
      <c r="T74" s="50">
        <v>4</v>
      </c>
      <c r="U74" s="89">
        <f t="shared" si="6"/>
        <v>8.9488636363636367E-2</v>
      </c>
      <c r="V74" s="89">
        <f t="shared" si="7"/>
        <v>0.28267045454545453</v>
      </c>
      <c r="W74" s="89">
        <f t="shared" si="8"/>
        <v>0.24715909090909091</v>
      </c>
      <c r="X74" s="89">
        <f t="shared" si="9"/>
        <v>0.19460227272727273</v>
      </c>
      <c r="Y74" s="89">
        <f t="shared" si="10"/>
        <v>0.18039772727272727</v>
      </c>
      <c r="Z74" s="50">
        <v>74</v>
      </c>
      <c r="AA74" s="50" t="s">
        <v>275</v>
      </c>
      <c r="AB74" s="50">
        <v>7</v>
      </c>
      <c r="AC74">
        <v>63</v>
      </c>
      <c r="AD74">
        <v>30</v>
      </c>
      <c r="AE74" s="89">
        <f t="shared" si="11"/>
        <v>5.681818181818182E-3</v>
      </c>
      <c r="AF74">
        <v>1</v>
      </c>
      <c r="AG74">
        <v>2</v>
      </c>
    </row>
    <row r="75" spans="1:33">
      <c r="A75">
        <v>44082</v>
      </c>
      <c r="B75" t="s">
        <v>210</v>
      </c>
      <c r="C75" s="29">
        <v>2015</v>
      </c>
      <c r="D75" s="50">
        <v>206</v>
      </c>
      <c r="E75" s="50">
        <v>64</v>
      </c>
      <c r="F75" s="50">
        <v>73</v>
      </c>
      <c r="G75" s="50">
        <v>69</v>
      </c>
      <c r="H75" s="50">
        <v>70</v>
      </c>
      <c r="I75" s="50">
        <v>83</v>
      </c>
      <c r="J75" s="120">
        <v>9.6999999999999989E-2</v>
      </c>
      <c r="K75" s="120">
        <v>0.14599999999999999</v>
      </c>
      <c r="L75" s="97">
        <v>0.79599999999999993</v>
      </c>
      <c r="M75" s="50">
        <v>33</v>
      </c>
      <c r="N75" s="50">
        <v>130</v>
      </c>
      <c r="O75" s="50">
        <v>163</v>
      </c>
      <c r="P75" s="50">
        <v>187</v>
      </c>
      <c r="Q75" s="50">
        <v>177</v>
      </c>
      <c r="R75" s="50">
        <v>75</v>
      </c>
      <c r="S75" s="50">
        <v>69</v>
      </c>
      <c r="T75" s="50">
        <v>7</v>
      </c>
      <c r="U75" s="89">
        <f t="shared" si="6"/>
        <v>3.9239001189060645E-2</v>
      </c>
      <c r="V75" s="89">
        <f t="shared" si="7"/>
        <v>0.15457788347205709</v>
      </c>
      <c r="W75" s="89">
        <f t="shared" si="8"/>
        <v>0.19381688466111771</v>
      </c>
      <c r="X75" s="89">
        <f t="shared" si="9"/>
        <v>0.22235434007134364</v>
      </c>
      <c r="Y75" s="89">
        <f t="shared" si="10"/>
        <v>0.38168846611177171</v>
      </c>
      <c r="Z75" s="50">
        <v>114</v>
      </c>
      <c r="AA75" s="50" t="s">
        <v>275</v>
      </c>
      <c r="AB75" s="50" t="s">
        <v>275</v>
      </c>
      <c r="AC75">
        <v>77</v>
      </c>
      <c r="AD75">
        <v>25</v>
      </c>
      <c r="AE75" s="89">
        <f t="shared" si="11"/>
        <v>8.3234244946492272E-3</v>
      </c>
      <c r="AF75">
        <v>1</v>
      </c>
      <c r="AG75">
        <v>1</v>
      </c>
    </row>
    <row r="76" spans="1:33">
      <c r="A76">
        <v>44083</v>
      </c>
      <c r="B76" t="s">
        <v>211</v>
      </c>
      <c r="C76" s="29">
        <v>2015</v>
      </c>
      <c r="D76" s="50">
        <v>103</v>
      </c>
      <c r="E76" s="50">
        <v>32</v>
      </c>
      <c r="F76" s="50">
        <v>39</v>
      </c>
      <c r="G76" s="50">
        <v>32</v>
      </c>
      <c r="H76" s="50">
        <v>40</v>
      </c>
      <c r="I76" s="50">
        <v>43</v>
      </c>
      <c r="J76" s="120">
        <v>0.107</v>
      </c>
      <c r="K76" s="120">
        <v>0.126</v>
      </c>
      <c r="L76" s="97">
        <v>0.748</v>
      </c>
      <c r="M76" s="50">
        <v>16</v>
      </c>
      <c r="N76" s="50">
        <v>64</v>
      </c>
      <c r="O76" s="50">
        <v>98</v>
      </c>
      <c r="P76" s="50">
        <v>96</v>
      </c>
      <c r="Q76" s="50">
        <v>72</v>
      </c>
      <c r="R76" s="50">
        <v>32</v>
      </c>
      <c r="S76" s="50">
        <v>11</v>
      </c>
      <c r="T76" s="50">
        <v>4</v>
      </c>
      <c r="U76" s="89">
        <f t="shared" si="6"/>
        <v>4.0712468193384227E-2</v>
      </c>
      <c r="V76" s="89">
        <f t="shared" si="7"/>
        <v>0.16284987277353691</v>
      </c>
      <c r="W76" s="89">
        <f t="shared" si="8"/>
        <v>0.24936386768447838</v>
      </c>
      <c r="X76" s="89">
        <f t="shared" si="9"/>
        <v>0.24427480916030533</v>
      </c>
      <c r="Y76" s="89">
        <f t="shared" si="10"/>
        <v>0.29262086513994912</v>
      </c>
      <c r="Z76" s="50">
        <v>65</v>
      </c>
      <c r="AA76" s="50" t="s">
        <v>275</v>
      </c>
      <c r="AB76" s="50" t="s">
        <v>275</v>
      </c>
      <c r="AC76">
        <v>37</v>
      </c>
      <c r="AD76">
        <v>0</v>
      </c>
      <c r="AE76" s="89">
        <f t="shared" si="11"/>
        <v>1.0178117048346057E-2</v>
      </c>
      <c r="AF76">
        <v>0</v>
      </c>
      <c r="AG76">
        <v>0</v>
      </c>
    </row>
    <row r="77" spans="1:33">
      <c r="A77">
        <v>44084</v>
      </c>
      <c r="B77" t="s">
        <v>111</v>
      </c>
      <c r="C77" s="29">
        <v>2015</v>
      </c>
      <c r="D77" s="50">
        <v>313</v>
      </c>
      <c r="E77" s="50">
        <v>84</v>
      </c>
      <c r="F77" s="50">
        <v>117</v>
      </c>
      <c r="G77" s="50">
        <v>112</v>
      </c>
      <c r="H77" s="50">
        <v>109</v>
      </c>
      <c r="I77" s="50">
        <v>117</v>
      </c>
      <c r="J77" s="120">
        <v>8.3000000000000004E-2</v>
      </c>
      <c r="K77" s="120">
        <v>0.14699999999999999</v>
      </c>
      <c r="L77" s="97">
        <v>0.79200000000000004</v>
      </c>
      <c r="M77" s="50">
        <v>74</v>
      </c>
      <c r="N77" s="50">
        <v>297</v>
      </c>
      <c r="O77" s="50">
        <v>277</v>
      </c>
      <c r="P77" s="50">
        <v>223</v>
      </c>
      <c r="Q77" s="50">
        <v>253</v>
      </c>
      <c r="R77" s="50">
        <v>112</v>
      </c>
      <c r="S77" s="50">
        <v>109</v>
      </c>
      <c r="T77" s="50">
        <v>11</v>
      </c>
      <c r="U77" s="89">
        <f t="shared" si="6"/>
        <v>5.4572271386430678E-2</v>
      </c>
      <c r="V77" s="89">
        <f t="shared" si="7"/>
        <v>0.21902654867256638</v>
      </c>
      <c r="W77" s="89">
        <f t="shared" si="8"/>
        <v>0.20427728613569321</v>
      </c>
      <c r="X77" s="89">
        <f t="shared" si="9"/>
        <v>0.16445427728613568</v>
      </c>
      <c r="Y77" s="89">
        <f t="shared" si="10"/>
        <v>0.34955752212389379</v>
      </c>
      <c r="Z77" s="50">
        <v>208</v>
      </c>
      <c r="AA77" s="50" t="s">
        <v>275</v>
      </c>
      <c r="AB77" s="50">
        <v>9</v>
      </c>
      <c r="AC77">
        <v>111</v>
      </c>
      <c r="AD77">
        <v>30</v>
      </c>
      <c r="AE77" s="89">
        <f t="shared" si="11"/>
        <v>8.1120943952802359E-3</v>
      </c>
      <c r="AF77">
        <v>1</v>
      </c>
      <c r="AG77">
        <v>2</v>
      </c>
    </row>
    <row r="78" spans="1:33">
      <c r="A78">
        <v>44085</v>
      </c>
      <c r="B78" t="s">
        <v>42</v>
      </c>
      <c r="C78" s="29">
        <v>2015</v>
      </c>
      <c r="D78" s="50">
        <v>35</v>
      </c>
      <c r="E78" s="50">
        <v>9</v>
      </c>
      <c r="F78" s="50">
        <v>10</v>
      </c>
      <c r="G78" s="50">
        <v>16</v>
      </c>
      <c r="H78" s="50">
        <v>10</v>
      </c>
      <c r="I78" s="50">
        <v>21</v>
      </c>
      <c r="J78" s="120">
        <v>8.5999999999999993E-2</v>
      </c>
      <c r="K78" s="120">
        <v>0.17100000000000001</v>
      </c>
      <c r="L78" s="97">
        <v>0.77099999999999991</v>
      </c>
      <c r="M78" s="50">
        <v>6</v>
      </c>
      <c r="N78" s="50">
        <v>20</v>
      </c>
      <c r="O78" s="50">
        <v>39</v>
      </c>
      <c r="P78" s="50">
        <v>31</v>
      </c>
      <c r="Q78" s="50">
        <v>17</v>
      </c>
      <c r="R78" s="50">
        <v>14</v>
      </c>
      <c r="S78" s="50">
        <v>3</v>
      </c>
      <c r="T78" s="50">
        <v>3</v>
      </c>
      <c r="U78" s="89">
        <f t="shared" si="6"/>
        <v>4.5112781954887216E-2</v>
      </c>
      <c r="V78" s="89">
        <f t="shared" si="7"/>
        <v>0.15037593984962405</v>
      </c>
      <c r="W78" s="89">
        <f t="shared" si="8"/>
        <v>0.2932330827067669</v>
      </c>
      <c r="X78" s="89">
        <f t="shared" si="9"/>
        <v>0.23308270676691728</v>
      </c>
      <c r="Y78" s="89">
        <f t="shared" si="10"/>
        <v>0.25563909774436089</v>
      </c>
      <c r="Z78" s="50">
        <v>23</v>
      </c>
      <c r="AA78" s="50" t="s">
        <v>275</v>
      </c>
      <c r="AB78" s="50" t="s">
        <v>275</v>
      </c>
      <c r="AC78">
        <v>15</v>
      </c>
      <c r="AD78">
        <v>0</v>
      </c>
      <c r="AE78" s="89">
        <f t="shared" si="11"/>
        <v>2.2556390977443608E-2</v>
      </c>
      <c r="AF78">
        <v>0</v>
      </c>
      <c r="AG78">
        <v>0</v>
      </c>
    </row>
    <row r="79" spans="1:33">
      <c r="A79">
        <v>44086</v>
      </c>
      <c r="B79" t="s">
        <v>43</v>
      </c>
      <c r="C79" s="29">
        <v>2015</v>
      </c>
      <c r="D79" s="50">
        <v>43</v>
      </c>
      <c r="E79" s="50">
        <v>12</v>
      </c>
      <c r="F79" s="50">
        <v>13</v>
      </c>
      <c r="G79" s="50">
        <v>18</v>
      </c>
      <c r="H79" s="50">
        <v>15</v>
      </c>
      <c r="I79" s="50">
        <v>13</v>
      </c>
      <c r="J79" s="120">
        <v>4.7E-2</v>
      </c>
      <c r="K79" s="120">
        <v>9.3000000000000013E-2</v>
      </c>
      <c r="L79" s="97">
        <v>0.48799999999999999</v>
      </c>
      <c r="M79" s="50">
        <v>20</v>
      </c>
      <c r="N79" s="50">
        <v>58</v>
      </c>
      <c r="O79" s="50">
        <v>42</v>
      </c>
      <c r="P79" s="50">
        <v>24</v>
      </c>
      <c r="Q79" s="50">
        <v>13</v>
      </c>
      <c r="R79" s="50">
        <v>4</v>
      </c>
      <c r="S79" s="50">
        <v>5</v>
      </c>
      <c r="T79" s="50">
        <v>1</v>
      </c>
      <c r="U79" s="89">
        <f t="shared" si="6"/>
        <v>0.11976047904191617</v>
      </c>
      <c r="V79" s="89">
        <f t="shared" si="7"/>
        <v>0.3473053892215569</v>
      </c>
      <c r="W79" s="89">
        <f t="shared" si="8"/>
        <v>0.25149700598802394</v>
      </c>
      <c r="X79" s="89">
        <f t="shared" si="9"/>
        <v>0.1437125748502994</v>
      </c>
      <c r="Y79" s="89">
        <f t="shared" si="10"/>
        <v>0.1317365269461078</v>
      </c>
      <c r="Z79" s="50">
        <v>15</v>
      </c>
      <c r="AA79" s="50" t="s">
        <v>275</v>
      </c>
      <c r="AB79" s="50" t="s">
        <v>275</v>
      </c>
      <c r="AC79">
        <v>15</v>
      </c>
      <c r="AD79">
        <v>0</v>
      </c>
      <c r="AE79" s="89">
        <f t="shared" si="11"/>
        <v>5.9880239520958087E-3</v>
      </c>
      <c r="AF79">
        <v>0</v>
      </c>
      <c r="AG79">
        <v>0</v>
      </c>
    </row>
    <row r="80" spans="1:33">
      <c r="A80">
        <v>44087</v>
      </c>
      <c r="B80" t="s">
        <v>212</v>
      </c>
      <c r="C80" s="29">
        <v>2015</v>
      </c>
      <c r="D80" s="50">
        <v>226</v>
      </c>
      <c r="E80" s="50">
        <v>68</v>
      </c>
      <c r="F80" s="50">
        <v>76</v>
      </c>
      <c r="G80" s="50">
        <v>82</v>
      </c>
      <c r="H80" s="50">
        <v>63</v>
      </c>
      <c r="I80" s="50">
        <v>73</v>
      </c>
      <c r="J80" s="120">
        <v>6.2E-2</v>
      </c>
      <c r="K80" s="120">
        <v>0.11900000000000001</v>
      </c>
      <c r="L80" s="97">
        <v>0.70799999999999996</v>
      </c>
      <c r="M80" s="50">
        <v>138</v>
      </c>
      <c r="N80" s="50">
        <v>335</v>
      </c>
      <c r="O80" s="50">
        <v>204</v>
      </c>
      <c r="P80" s="50">
        <v>215</v>
      </c>
      <c r="Q80" s="50">
        <v>137</v>
      </c>
      <c r="R80" s="50">
        <v>61</v>
      </c>
      <c r="S80" s="50">
        <v>48</v>
      </c>
      <c r="T80" s="50">
        <v>15</v>
      </c>
      <c r="U80" s="89">
        <f t="shared" si="6"/>
        <v>0.1196877710320902</v>
      </c>
      <c r="V80" s="89">
        <f t="shared" si="7"/>
        <v>0.29054640069384213</v>
      </c>
      <c r="W80" s="89">
        <f t="shared" si="8"/>
        <v>0.17692974848222029</v>
      </c>
      <c r="X80" s="89">
        <f t="shared" si="9"/>
        <v>0.18647007805724197</v>
      </c>
      <c r="Y80" s="89">
        <f t="shared" si="10"/>
        <v>0.21335646140503037</v>
      </c>
      <c r="Z80" s="50">
        <v>108</v>
      </c>
      <c r="AA80" s="50" t="s">
        <v>275</v>
      </c>
      <c r="AB80" s="50" t="s">
        <v>275</v>
      </c>
      <c r="AC80">
        <v>89</v>
      </c>
      <c r="AD80">
        <v>70</v>
      </c>
      <c r="AE80" s="89">
        <f t="shared" si="11"/>
        <v>1.3009540329575022E-2</v>
      </c>
      <c r="AF80">
        <v>1</v>
      </c>
      <c r="AG80">
        <v>2</v>
      </c>
    </row>
    <row r="81" spans="1:33">
      <c r="A81">
        <v>44088</v>
      </c>
      <c r="B81" t="s">
        <v>213</v>
      </c>
      <c r="C81" s="29">
        <v>2015</v>
      </c>
      <c r="D81" s="50">
        <v>128</v>
      </c>
      <c r="E81" s="50">
        <v>38</v>
      </c>
      <c r="F81" s="50">
        <v>40</v>
      </c>
      <c r="G81" s="50">
        <v>50</v>
      </c>
      <c r="H81" s="50">
        <v>42</v>
      </c>
      <c r="I81" s="50">
        <v>44</v>
      </c>
      <c r="J81" s="120">
        <v>5.5E-2</v>
      </c>
      <c r="K81" s="120">
        <v>0.19500000000000001</v>
      </c>
      <c r="L81" s="97">
        <v>0.82</v>
      </c>
      <c r="M81" s="50">
        <v>18</v>
      </c>
      <c r="N81" s="50">
        <v>50</v>
      </c>
      <c r="O81" s="50">
        <v>78</v>
      </c>
      <c r="P81" s="50">
        <v>107</v>
      </c>
      <c r="Q81" s="50">
        <v>117</v>
      </c>
      <c r="R81" s="50">
        <v>37</v>
      </c>
      <c r="S81" s="50">
        <v>26</v>
      </c>
      <c r="T81" s="50">
        <v>3</v>
      </c>
      <c r="U81" s="89">
        <f t="shared" si="6"/>
        <v>4.1284403669724773E-2</v>
      </c>
      <c r="V81" s="89">
        <f t="shared" si="7"/>
        <v>0.11467889908256881</v>
      </c>
      <c r="W81" s="89">
        <f t="shared" si="8"/>
        <v>0.17889908256880735</v>
      </c>
      <c r="X81" s="89">
        <f t="shared" si="9"/>
        <v>0.24541284403669725</v>
      </c>
      <c r="Y81" s="89">
        <f t="shared" si="10"/>
        <v>0.41284403669724773</v>
      </c>
      <c r="Z81" s="50">
        <v>81</v>
      </c>
      <c r="AA81" s="50" t="s">
        <v>275</v>
      </c>
      <c r="AB81" s="50" t="s">
        <v>275</v>
      </c>
      <c r="AC81">
        <v>34</v>
      </c>
      <c r="AD81">
        <v>10</v>
      </c>
      <c r="AE81" s="89">
        <f t="shared" si="11"/>
        <v>6.8807339449541288E-3</v>
      </c>
      <c r="AF81">
        <v>0</v>
      </c>
      <c r="AG81">
        <v>1</v>
      </c>
    </row>
    <row r="82" spans="1:33">
      <c r="A82">
        <v>44089</v>
      </c>
      <c r="B82" t="s">
        <v>119</v>
      </c>
      <c r="C82" s="29">
        <v>2015</v>
      </c>
      <c r="D82" s="50">
        <v>143</v>
      </c>
      <c r="E82" s="50">
        <v>49</v>
      </c>
      <c r="F82" s="50">
        <v>38</v>
      </c>
      <c r="G82" s="50">
        <v>56</v>
      </c>
      <c r="H82" s="50">
        <v>52</v>
      </c>
      <c r="I82" s="50">
        <v>52</v>
      </c>
      <c r="J82" s="120">
        <v>0.105</v>
      </c>
      <c r="K82" s="120">
        <v>0.18899999999999997</v>
      </c>
      <c r="L82" s="97">
        <v>0.76900000000000002</v>
      </c>
      <c r="M82" s="50">
        <v>29</v>
      </c>
      <c r="N82" s="50">
        <v>58</v>
      </c>
      <c r="O82" s="50">
        <v>98</v>
      </c>
      <c r="P82" s="50">
        <v>113</v>
      </c>
      <c r="Q82" s="50">
        <v>105</v>
      </c>
      <c r="R82" s="50">
        <v>71</v>
      </c>
      <c r="S82" s="50">
        <v>34</v>
      </c>
      <c r="T82" s="50">
        <v>5</v>
      </c>
      <c r="U82" s="89">
        <f t="shared" si="6"/>
        <v>5.6530214424951264E-2</v>
      </c>
      <c r="V82" s="89">
        <f t="shared" si="7"/>
        <v>0.11306042884990253</v>
      </c>
      <c r="W82" s="89">
        <f t="shared" si="8"/>
        <v>0.19103313840155944</v>
      </c>
      <c r="X82" s="89">
        <f t="shared" si="9"/>
        <v>0.22027290448343079</v>
      </c>
      <c r="Y82" s="89">
        <f t="shared" si="10"/>
        <v>0.40935672514619881</v>
      </c>
      <c r="Z82" s="50">
        <v>87</v>
      </c>
      <c r="AA82" s="50" t="s">
        <v>275</v>
      </c>
      <c r="AB82" s="50" t="s">
        <v>275</v>
      </c>
      <c r="AC82">
        <v>64</v>
      </c>
      <c r="AD82">
        <v>0</v>
      </c>
      <c r="AE82" s="89">
        <f t="shared" si="11"/>
        <v>9.7465886939571145E-3</v>
      </c>
      <c r="AF82">
        <v>0</v>
      </c>
      <c r="AG82">
        <v>0</v>
      </c>
    </row>
    <row r="83" spans="1:33">
      <c r="A83">
        <v>44090</v>
      </c>
      <c r="B83" t="s">
        <v>102</v>
      </c>
      <c r="C83" s="29">
        <v>2015</v>
      </c>
      <c r="D83" s="50">
        <v>58</v>
      </c>
      <c r="E83" s="50">
        <v>23</v>
      </c>
      <c r="F83" s="50">
        <v>16</v>
      </c>
      <c r="G83" s="50">
        <v>19</v>
      </c>
      <c r="H83" s="50">
        <v>12</v>
      </c>
      <c r="I83" s="50">
        <v>24</v>
      </c>
      <c r="J83" s="120">
        <v>6.9000000000000006E-2</v>
      </c>
      <c r="K83" s="120">
        <v>8.5999999999999993E-2</v>
      </c>
      <c r="L83" s="97">
        <v>0.75900000000000001</v>
      </c>
      <c r="M83" s="50">
        <v>13</v>
      </c>
      <c r="N83" s="50">
        <v>28</v>
      </c>
      <c r="O83" s="50">
        <v>50</v>
      </c>
      <c r="P83" s="50">
        <v>58</v>
      </c>
      <c r="Q83" s="50">
        <v>38</v>
      </c>
      <c r="R83" s="50">
        <v>14</v>
      </c>
      <c r="S83" s="50">
        <v>9</v>
      </c>
      <c r="T83" s="50">
        <v>1</v>
      </c>
      <c r="U83" s="89">
        <f t="shared" si="6"/>
        <v>6.1611374407582936E-2</v>
      </c>
      <c r="V83" s="89">
        <f t="shared" si="7"/>
        <v>0.13270142180094788</v>
      </c>
      <c r="W83" s="89">
        <f t="shared" si="8"/>
        <v>0.23696682464454977</v>
      </c>
      <c r="X83" s="89">
        <f t="shared" si="9"/>
        <v>0.27488151658767773</v>
      </c>
      <c r="Y83" s="89">
        <f t="shared" si="10"/>
        <v>0.2890995260663507</v>
      </c>
      <c r="Z83" s="50">
        <v>27</v>
      </c>
      <c r="AA83" s="50" t="s">
        <v>275</v>
      </c>
      <c r="AB83" s="50" t="s">
        <v>275</v>
      </c>
      <c r="AC83">
        <v>28</v>
      </c>
      <c r="AD83">
        <v>0</v>
      </c>
      <c r="AE83" s="89">
        <f t="shared" si="11"/>
        <v>4.7393364928909956E-3</v>
      </c>
      <c r="AF83">
        <v>0</v>
      </c>
      <c r="AG83">
        <v>0</v>
      </c>
    </row>
    <row r="84" spans="1:33">
      <c r="A84">
        <v>44091</v>
      </c>
      <c r="B84" t="s">
        <v>44</v>
      </c>
      <c r="C84" s="29">
        <v>2015</v>
      </c>
      <c r="D84" s="50">
        <v>42</v>
      </c>
      <c r="E84" s="50">
        <v>12</v>
      </c>
      <c r="F84" s="50">
        <v>12</v>
      </c>
      <c r="G84" s="50">
        <v>18</v>
      </c>
      <c r="H84" s="50">
        <v>28</v>
      </c>
      <c r="I84" s="50">
        <v>16</v>
      </c>
      <c r="J84" s="120">
        <v>0.14300000000000002</v>
      </c>
      <c r="K84" s="120">
        <v>0.14300000000000002</v>
      </c>
      <c r="L84" s="97">
        <v>0.64300000000000002</v>
      </c>
      <c r="M84" s="50">
        <v>13</v>
      </c>
      <c r="N84" s="50">
        <v>52</v>
      </c>
      <c r="O84" s="50">
        <v>53</v>
      </c>
      <c r="P84" s="50">
        <v>51</v>
      </c>
      <c r="Q84" s="50">
        <v>25</v>
      </c>
      <c r="R84" s="50">
        <v>12</v>
      </c>
      <c r="S84" s="50">
        <v>8</v>
      </c>
      <c r="T84" s="50">
        <v>4</v>
      </c>
      <c r="U84" s="89">
        <f t="shared" si="6"/>
        <v>5.9633027522935783E-2</v>
      </c>
      <c r="V84" s="89">
        <f t="shared" si="7"/>
        <v>0.23853211009174313</v>
      </c>
      <c r="W84" s="89">
        <f t="shared" si="8"/>
        <v>0.24311926605504589</v>
      </c>
      <c r="X84" s="89">
        <f t="shared" si="9"/>
        <v>0.23394495412844038</v>
      </c>
      <c r="Y84" s="89">
        <f t="shared" si="10"/>
        <v>0.20642201834862386</v>
      </c>
      <c r="Z84" s="50">
        <v>24</v>
      </c>
      <c r="AA84" s="50" t="s">
        <v>275</v>
      </c>
      <c r="AB84" s="50" t="s">
        <v>275</v>
      </c>
      <c r="AC84">
        <v>29</v>
      </c>
      <c r="AD84">
        <v>15</v>
      </c>
      <c r="AE84" s="89">
        <f t="shared" si="11"/>
        <v>1.834862385321101E-2</v>
      </c>
      <c r="AF84">
        <v>0</v>
      </c>
      <c r="AG84">
        <v>1</v>
      </c>
    </row>
    <row r="85" spans="1:33">
      <c r="A85">
        <v>44092</v>
      </c>
      <c r="B85" t="s">
        <v>45</v>
      </c>
      <c r="C85" s="29">
        <v>2015</v>
      </c>
      <c r="D85" s="50">
        <v>27</v>
      </c>
      <c r="E85" s="50">
        <v>15</v>
      </c>
      <c r="F85" s="50">
        <v>6</v>
      </c>
      <c r="G85" s="50">
        <v>6</v>
      </c>
      <c r="H85" s="50">
        <v>7</v>
      </c>
      <c r="I85" s="50">
        <v>16</v>
      </c>
      <c r="J85" s="120">
        <v>0.111</v>
      </c>
      <c r="K85" s="120">
        <v>0</v>
      </c>
      <c r="L85" s="97">
        <v>0.59299999999999997</v>
      </c>
      <c r="M85" s="50">
        <v>16</v>
      </c>
      <c r="N85" s="50">
        <v>35</v>
      </c>
      <c r="O85" s="50">
        <v>26</v>
      </c>
      <c r="P85" s="50">
        <v>17</v>
      </c>
      <c r="Q85" s="50">
        <v>12</v>
      </c>
      <c r="R85" s="50"/>
      <c r="S85" s="50"/>
      <c r="T85" s="50">
        <v>2</v>
      </c>
      <c r="U85" s="89">
        <f t="shared" si="6"/>
        <v>0.14814814814814814</v>
      </c>
      <c r="V85" s="89">
        <f t="shared" si="7"/>
        <v>0.32407407407407407</v>
      </c>
      <c r="W85" s="89">
        <f t="shared" si="8"/>
        <v>0.24074074074074073</v>
      </c>
      <c r="X85" s="89">
        <f t="shared" si="9"/>
        <v>0.15740740740740741</v>
      </c>
      <c r="Y85" s="89">
        <f t="shared" si="10"/>
        <v>0.1111111111111111</v>
      </c>
      <c r="Z85" s="50">
        <v>7</v>
      </c>
      <c r="AA85" s="50" t="s">
        <v>275</v>
      </c>
      <c r="AB85" s="50" t="s">
        <v>275</v>
      </c>
      <c r="AC85">
        <v>4</v>
      </c>
      <c r="AD85">
        <v>0</v>
      </c>
      <c r="AE85" s="89">
        <f t="shared" si="11"/>
        <v>1.8518518518518517E-2</v>
      </c>
      <c r="AF85">
        <v>0</v>
      </c>
      <c r="AG85">
        <v>0</v>
      </c>
    </row>
    <row r="86" spans="1:33">
      <c r="A86">
        <v>44093</v>
      </c>
      <c r="B86" t="s">
        <v>120</v>
      </c>
      <c r="C86" s="29">
        <v>2015</v>
      </c>
      <c r="D86" s="50">
        <v>46</v>
      </c>
      <c r="E86" s="50">
        <v>15</v>
      </c>
      <c r="F86" s="50">
        <v>19</v>
      </c>
      <c r="G86" s="50">
        <v>12</v>
      </c>
      <c r="H86" s="50">
        <v>23</v>
      </c>
      <c r="I86" s="50">
        <v>14</v>
      </c>
      <c r="J86" s="120">
        <v>6.5000000000000002E-2</v>
      </c>
      <c r="K86" s="120">
        <v>0.17399999999999999</v>
      </c>
      <c r="L86" s="97">
        <v>0.67400000000000004</v>
      </c>
      <c r="M86" s="50">
        <v>7</v>
      </c>
      <c r="N86" s="50">
        <v>35</v>
      </c>
      <c r="O86" s="50">
        <v>33</v>
      </c>
      <c r="P86" s="50">
        <v>41</v>
      </c>
      <c r="Q86" s="50">
        <v>19</v>
      </c>
      <c r="R86" s="50">
        <v>6</v>
      </c>
      <c r="S86" s="50">
        <v>4</v>
      </c>
      <c r="T86" s="50"/>
      <c r="U86" s="89">
        <f t="shared" si="6"/>
        <v>4.8275862068965517E-2</v>
      </c>
      <c r="V86" s="89">
        <f t="shared" si="7"/>
        <v>0.2413793103448276</v>
      </c>
      <c r="W86" s="89">
        <f t="shared" si="8"/>
        <v>0.22758620689655173</v>
      </c>
      <c r="X86" s="89">
        <f t="shared" si="9"/>
        <v>0.28275862068965518</v>
      </c>
      <c r="Y86" s="89">
        <f t="shared" si="10"/>
        <v>0.2</v>
      </c>
      <c r="Z86" s="50">
        <v>24</v>
      </c>
      <c r="AA86" s="50" t="s">
        <v>275</v>
      </c>
      <c r="AB86" s="50" t="s">
        <v>275</v>
      </c>
      <c r="AC86">
        <v>16</v>
      </c>
      <c r="AD86">
        <v>0</v>
      </c>
      <c r="AE86" s="89">
        <f t="shared" si="11"/>
        <v>0</v>
      </c>
      <c r="AF86">
        <v>0</v>
      </c>
      <c r="AG86">
        <v>0</v>
      </c>
    </row>
    <row r="87" spans="1:33">
      <c r="A87">
        <v>44094</v>
      </c>
      <c r="B87" t="s">
        <v>121</v>
      </c>
      <c r="C87" s="29">
        <v>2015</v>
      </c>
      <c r="D87" s="50">
        <v>111</v>
      </c>
      <c r="E87" s="50">
        <v>34</v>
      </c>
      <c r="F87" s="50">
        <v>42</v>
      </c>
      <c r="G87" s="50">
        <v>35</v>
      </c>
      <c r="H87" s="50">
        <v>39</v>
      </c>
      <c r="I87" s="50">
        <v>36</v>
      </c>
      <c r="J87" s="120">
        <v>6.3E-2</v>
      </c>
      <c r="K87" s="120">
        <v>0.11699999999999999</v>
      </c>
      <c r="L87" s="97">
        <v>0.75700000000000001</v>
      </c>
      <c r="M87" s="50">
        <v>37</v>
      </c>
      <c r="N87" s="50">
        <v>66</v>
      </c>
      <c r="O87" s="50">
        <v>70</v>
      </c>
      <c r="P87" s="50">
        <v>81</v>
      </c>
      <c r="Q87" s="50">
        <v>86</v>
      </c>
      <c r="R87" s="50">
        <v>55</v>
      </c>
      <c r="S87" s="50">
        <v>64</v>
      </c>
      <c r="T87" s="50">
        <v>5</v>
      </c>
      <c r="U87" s="89">
        <f t="shared" si="6"/>
        <v>7.9741379310344834E-2</v>
      </c>
      <c r="V87" s="89">
        <f t="shared" si="7"/>
        <v>0.14224137931034483</v>
      </c>
      <c r="W87" s="89">
        <f t="shared" si="8"/>
        <v>0.15086206896551724</v>
      </c>
      <c r="X87" s="89">
        <f t="shared" si="9"/>
        <v>0.17456896551724138</v>
      </c>
      <c r="Y87" s="89">
        <f t="shared" si="10"/>
        <v>0.44181034482758619</v>
      </c>
      <c r="Z87" s="50">
        <v>69</v>
      </c>
      <c r="AA87" s="50" t="s">
        <v>275</v>
      </c>
      <c r="AB87" s="50" t="s">
        <v>275</v>
      </c>
      <c r="AC87">
        <v>39</v>
      </c>
      <c r="AD87">
        <v>0</v>
      </c>
      <c r="AE87" s="89">
        <f t="shared" si="11"/>
        <v>1.0775862068965518E-2</v>
      </c>
      <c r="AF87">
        <v>1</v>
      </c>
      <c r="AG87">
        <v>0</v>
      </c>
    </row>
    <row r="88" spans="1:33">
      <c r="A88">
        <v>44095</v>
      </c>
      <c r="B88" t="s">
        <v>214</v>
      </c>
      <c r="C88" s="29">
        <v>2015</v>
      </c>
      <c r="D88" s="50">
        <v>64</v>
      </c>
      <c r="E88" s="50">
        <v>17</v>
      </c>
      <c r="F88" s="50">
        <v>24</v>
      </c>
      <c r="G88" s="50">
        <v>23</v>
      </c>
      <c r="H88" s="50">
        <v>23</v>
      </c>
      <c r="I88" s="50">
        <v>25</v>
      </c>
      <c r="J88" s="120">
        <v>0.125</v>
      </c>
      <c r="K88" s="120">
        <v>9.4E-2</v>
      </c>
      <c r="L88" s="97">
        <v>0.65599999999999992</v>
      </c>
      <c r="M88" s="50">
        <v>20</v>
      </c>
      <c r="N88" s="50">
        <v>56</v>
      </c>
      <c r="O88" s="50">
        <v>83</v>
      </c>
      <c r="P88" s="50">
        <v>41</v>
      </c>
      <c r="Q88" s="50">
        <v>34</v>
      </c>
      <c r="R88" s="50">
        <v>8</v>
      </c>
      <c r="S88" s="50">
        <v>2</v>
      </c>
      <c r="T88" s="50">
        <v>2</v>
      </c>
      <c r="U88" s="89">
        <f t="shared" si="6"/>
        <v>8.1300813008130079E-2</v>
      </c>
      <c r="V88" s="89">
        <f t="shared" si="7"/>
        <v>0.22764227642276422</v>
      </c>
      <c r="W88" s="89">
        <f t="shared" si="8"/>
        <v>0.33739837398373984</v>
      </c>
      <c r="X88" s="89">
        <f t="shared" si="9"/>
        <v>0.16666666666666666</v>
      </c>
      <c r="Y88" s="89">
        <f t="shared" si="10"/>
        <v>0.17886178861788618</v>
      </c>
      <c r="Z88" s="50">
        <v>38</v>
      </c>
      <c r="AA88" s="50" t="s">
        <v>275</v>
      </c>
      <c r="AB88" s="50" t="s">
        <v>275</v>
      </c>
      <c r="AC88">
        <v>27</v>
      </c>
      <c r="AD88">
        <v>0</v>
      </c>
      <c r="AE88" s="89">
        <f t="shared" si="11"/>
        <v>8.130081300813009E-3</v>
      </c>
      <c r="AF88">
        <v>0</v>
      </c>
      <c r="AG88">
        <v>0</v>
      </c>
    </row>
    <row r="89" spans="1:33">
      <c r="A89">
        <v>44096</v>
      </c>
      <c r="B89" t="s">
        <v>215</v>
      </c>
      <c r="C89" s="29">
        <v>2015</v>
      </c>
      <c r="D89" s="50">
        <v>187</v>
      </c>
      <c r="E89" s="50">
        <v>56</v>
      </c>
      <c r="F89" s="50">
        <v>57</v>
      </c>
      <c r="G89" s="50">
        <v>74</v>
      </c>
      <c r="H89" s="50">
        <v>59</v>
      </c>
      <c r="I89" s="50">
        <v>63</v>
      </c>
      <c r="J89" s="120">
        <v>7.4999999999999997E-2</v>
      </c>
      <c r="K89" s="120">
        <v>0.16600000000000001</v>
      </c>
      <c r="L89" s="97">
        <v>0.77500000000000002</v>
      </c>
      <c r="M89" s="50">
        <v>26</v>
      </c>
      <c r="N89" s="50">
        <v>98</v>
      </c>
      <c r="O89" s="50">
        <v>161</v>
      </c>
      <c r="P89" s="50">
        <v>188</v>
      </c>
      <c r="Q89" s="50">
        <v>131</v>
      </c>
      <c r="R89" s="50">
        <v>48</v>
      </c>
      <c r="S89" s="50">
        <v>40</v>
      </c>
      <c r="T89" s="50">
        <v>4</v>
      </c>
      <c r="U89" s="89">
        <f t="shared" si="6"/>
        <v>3.7356321839080463E-2</v>
      </c>
      <c r="V89" s="89">
        <f t="shared" si="7"/>
        <v>0.14080459770114942</v>
      </c>
      <c r="W89" s="89">
        <f t="shared" si="8"/>
        <v>0.23132183908045978</v>
      </c>
      <c r="X89" s="89">
        <f t="shared" si="9"/>
        <v>0.27011494252873564</v>
      </c>
      <c r="Y89" s="89">
        <f t="shared" si="10"/>
        <v>0.31465517241379309</v>
      </c>
      <c r="Z89" s="50">
        <v>110</v>
      </c>
      <c r="AA89" s="50" t="s">
        <v>275</v>
      </c>
      <c r="AB89" s="50" t="s">
        <v>275</v>
      </c>
      <c r="AC89">
        <v>93</v>
      </c>
      <c r="AD89">
        <v>25</v>
      </c>
      <c r="AE89" s="89">
        <f t="shared" si="11"/>
        <v>5.7471264367816091E-3</v>
      </c>
      <c r="AF89">
        <v>0</v>
      </c>
      <c r="AG89">
        <v>1</v>
      </c>
    </row>
    <row r="90" spans="1:33">
      <c r="A90">
        <v>44097</v>
      </c>
      <c r="B90" t="s">
        <v>122</v>
      </c>
      <c r="C90" s="29">
        <v>2015</v>
      </c>
      <c r="D90" s="50">
        <v>44</v>
      </c>
      <c r="E90" s="50">
        <v>10</v>
      </c>
      <c r="F90" s="50">
        <v>22</v>
      </c>
      <c r="G90" s="50">
        <v>12</v>
      </c>
      <c r="H90" s="50">
        <v>12</v>
      </c>
      <c r="I90" s="50">
        <v>18</v>
      </c>
      <c r="J90" s="120">
        <v>0.13600000000000001</v>
      </c>
      <c r="K90" s="120">
        <v>0.13600000000000001</v>
      </c>
      <c r="L90" s="97">
        <v>0.61399999999999999</v>
      </c>
      <c r="M90" s="50">
        <v>25</v>
      </c>
      <c r="N90" s="50">
        <v>78</v>
      </c>
      <c r="O90" s="50">
        <v>55</v>
      </c>
      <c r="P90" s="50">
        <v>39</v>
      </c>
      <c r="Q90" s="50">
        <v>21</v>
      </c>
      <c r="R90" s="50">
        <v>11</v>
      </c>
      <c r="S90" s="50">
        <v>13</v>
      </c>
      <c r="T90" s="50">
        <v>2</v>
      </c>
      <c r="U90" s="89">
        <f t="shared" si="6"/>
        <v>0.10245901639344263</v>
      </c>
      <c r="V90" s="89">
        <f t="shared" si="7"/>
        <v>0.31967213114754101</v>
      </c>
      <c r="W90" s="89">
        <f t="shared" si="8"/>
        <v>0.22540983606557377</v>
      </c>
      <c r="X90" s="89">
        <f t="shared" si="9"/>
        <v>0.1598360655737705</v>
      </c>
      <c r="Y90" s="89">
        <f t="shared" si="10"/>
        <v>0.18442622950819673</v>
      </c>
      <c r="Z90" s="50">
        <v>16</v>
      </c>
      <c r="AA90" s="50" t="s">
        <v>275</v>
      </c>
      <c r="AB90" s="50" t="s">
        <v>275</v>
      </c>
      <c r="AC90">
        <v>14</v>
      </c>
      <c r="AD90">
        <v>0</v>
      </c>
      <c r="AE90" s="89">
        <f t="shared" si="11"/>
        <v>8.1967213114754103E-3</v>
      </c>
      <c r="AF90">
        <v>0</v>
      </c>
      <c r="AG90">
        <v>0</v>
      </c>
    </row>
    <row r="91" spans="1:33">
      <c r="A91">
        <v>44098</v>
      </c>
      <c r="B91" t="s">
        <v>46</v>
      </c>
      <c r="C91" s="29">
        <v>2015</v>
      </c>
      <c r="D91" s="50">
        <v>189</v>
      </c>
      <c r="E91" s="50">
        <v>53</v>
      </c>
      <c r="F91" s="50">
        <v>77</v>
      </c>
      <c r="G91" s="50">
        <v>59</v>
      </c>
      <c r="H91" s="50">
        <v>78</v>
      </c>
      <c r="I91" s="50">
        <v>60</v>
      </c>
      <c r="J91" s="120">
        <v>8.5000000000000006E-2</v>
      </c>
      <c r="K91" s="120">
        <v>0.153</v>
      </c>
      <c r="L91" s="97">
        <v>0.69799999999999995</v>
      </c>
      <c r="M91" s="50">
        <v>49</v>
      </c>
      <c r="N91" s="50">
        <v>169</v>
      </c>
      <c r="O91" s="50">
        <v>165</v>
      </c>
      <c r="P91" s="50">
        <v>179</v>
      </c>
      <c r="Q91" s="50">
        <v>131</v>
      </c>
      <c r="R91" s="50">
        <v>55</v>
      </c>
      <c r="S91" s="50">
        <v>20</v>
      </c>
      <c r="T91" s="50">
        <v>5</v>
      </c>
      <c r="U91" s="89">
        <f t="shared" si="6"/>
        <v>6.3389391979301421E-2</v>
      </c>
      <c r="V91" s="89">
        <f t="shared" si="7"/>
        <v>0.2186287192755498</v>
      </c>
      <c r="W91" s="89">
        <f t="shared" si="8"/>
        <v>0.21345407503234154</v>
      </c>
      <c r="X91" s="89">
        <f t="shared" si="9"/>
        <v>0.23156532988357051</v>
      </c>
      <c r="Y91" s="89">
        <f t="shared" si="10"/>
        <v>0.26649417852522639</v>
      </c>
      <c r="Z91" s="50">
        <v>105</v>
      </c>
      <c r="AA91" s="50" t="s">
        <v>275</v>
      </c>
      <c r="AB91" s="50" t="s">
        <v>275</v>
      </c>
      <c r="AC91">
        <v>63</v>
      </c>
      <c r="AD91">
        <v>15</v>
      </c>
      <c r="AE91" s="89">
        <f t="shared" si="11"/>
        <v>6.4683053040103496E-3</v>
      </c>
      <c r="AF91">
        <v>1</v>
      </c>
      <c r="AG91">
        <v>1</v>
      </c>
    </row>
    <row r="92" spans="1:33">
      <c r="A92">
        <v>44099</v>
      </c>
      <c r="B92" t="s">
        <v>47</v>
      </c>
      <c r="C92" s="29">
        <v>2015</v>
      </c>
      <c r="D92" s="50">
        <v>69</v>
      </c>
      <c r="E92" s="50">
        <v>20</v>
      </c>
      <c r="F92" s="50">
        <v>27</v>
      </c>
      <c r="G92" s="50">
        <v>22</v>
      </c>
      <c r="H92" s="50">
        <v>39</v>
      </c>
      <c r="I92" s="50">
        <v>17</v>
      </c>
      <c r="J92" s="120">
        <v>0.11599999999999999</v>
      </c>
      <c r="K92" s="120">
        <v>0.10099999999999999</v>
      </c>
      <c r="L92" s="97">
        <v>0.65200000000000002</v>
      </c>
      <c r="M92" s="50">
        <v>28</v>
      </c>
      <c r="N92" s="50">
        <v>93</v>
      </c>
      <c r="O92" s="50">
        <v>80</v>
      </c>
      <c r="P92" s="50">
        <v>59</v>
      </c>
      <c r="Q92" s="50">
        <v>29</v>
      </c>
      <c r="R92" s="50">
        <v>3</v>
      </c>
      <c r="S92" s="50">
        <v>9</v>
      </c>
      <c r="T92" s="50">
        <v>3</v>
      </c>
      <c r="U92" s="89">
        <f t="shared" si="6"/>
        <v>9.2105263157894732E-2</v>
      </c>
      <c r="V92" s="89">
        <f t="shared" si="7"/>
        <v>0.30592105263157893</v>
      </c>
      <c r="W92" s="89">
        <f t="shared" si="8"/>
        <v>0.26315789473684209</v>
      </c>
      <c r="X92" s="89">
        <f t="shared" si="9"/>
        <v>0.19407894736842105</v>
      </c>
      <c r="Y92" s="89">
        <f t="shared" si="10"/>
        <v>0.13486842105263158</v>
      </c>
      <c r="Z92" s="50">
        <v>34</v>
      </c>
      <c r="AA92" s="50" t="s">
        <v>275</v>
      </c>
      <c r="AB92" s="50" t="s">
        <v>275</v>
      </c>
      <c r="AC92">
        <v>21</v>
      </c>
      <c r="AD92">
        <v>12</v>
      </c>
      <c r="AE92" s="89">
        <f t="shared" si="11"/>
        <v>9.8684210526315784E-3</v>
      </c>
      <c r="AF92">
        <v>0</v>
      </c>
      <c r="AG92">
        <v>1</v>
      </c>
    </row>
    <row r="93" spans="1:33">
      <c r="A93">
        <v>44100</v>
      </c>
      <c r="B93" t="s">
        <v>123</v>
      </c>
      <c r="C93" s="29">
        <v>2015</v>
      </c>
      <c r="D93" s="50">
        <v>108</v>
      </c>
      <c r="E93" s="50">
        <v>30</v>
      </c>
      <c r="F93" s="50">
        <v>38</v>
      </c>
      <c r="G93" s="50">
        <v>40</v>
      </c>
      <c r="H93" s="50">
        <v>32</v>
      </c>
      <c r="I93" s="50">
        <v>33</v>
      </c>
      <c r="J93" s="120">
        <v>7.400000000000001E-2</v>
      </c>
      <c r="K93" s="120">
        <v>0.16699999999999998</v>
      </c>
      <c r="L93" s="97">
        <v>0.77800000000000002</v>
      </c>
      <c r="M93" s="50">
        <v>18</v>
      </c>
      <c r="N93" s="50">
        <v>52</v>
      </c>
      <c r="O93" s="50">
        <v>60</v>
      </c>
      <c r="P93" s="50">
        <v>60</v>
      </c>
      <c r="Q93" s="50">
        <v>65</v>
      </c>
      <c r="R93" s="50">
        <v>43</v>
      </c>
      <c r="S93" s="50">
        <v>27</v>
      </c>
      <c r="T93" s="50">
        <v>2</v>
      </c>
      <c r="U93" s="89">
        <f t="shared" si="6"/>
        <v>5.5045871559633031E-2</v>
      </c>
      <c r="V93" s="89">
        <f t="shared" si="7"/>
        <v>0.15902140672782875</v>
      </c>
      <c r="W93" s="89">
        <f t="shared" si="8"/>
        <v>0.1834862385321101</v>
      </c>
      <c r="X93" s="89">
        <f t="shared" si="9"/>
        <v>0.1834862385321101</v>
      </c>
      <c r="Y93" s="89">
        <f t="shared" si="10"/>
        <v>0.41284403669724773</v>
      </c>
      <c r="Z93" s="50">
        <v>70</v>
      </c>
      <c r="AA93" s="50" t="s">
        <v>275</v>
      </c>
      <c r="AB93" s="50" t="s">
        <v>275</v>
      </c>
      <c r="AC93">
        <v>24</v>
      </c>
      <c r="AD93">
        <v>13</v>
      </c>
      <c r="AE93" s="89">
        <f t="shared" si="11"/>
        <v>6.1162079510703364E-3</v>
      </c>
      <c r="AF93">
        <v>0</v>
      </c>
      <c r="AG93">
        <v>1</v>
      </c>
    </row>
    <row r="94" spans="1:33">
      <c r="A94">
        <v>44101</v>
      </c>
      <c r="B94" t="s">
        <v>216</v>
      </c>
      <c r="C94" s="29">
        <v>2015</v>
      </c>
      <c r="D94" s="50">
        <v>248</v>
      </c>
      <c r="E94" s="50">
        <v>76</v>
      </c>
      <c r="F94" s="50">
        <v>77</v>
      </c>
      <c r="G94" s="50">
        <v>95</v>
      </c>
      <c r="H94" s="50">
        <v>70</v>
      </c>
      <c r="I94" s="50">
        <v>77</v>
      </c>
      <c r="J94" s="120">
        <v>4.4000000000000004E-2</v>
      </c>
      <c r="K94" s="120">
        <v>0.105</v>
      </c>
      <c r="L94" s="97">
        <v>0.78200000000000003</v>
      </c>
      <c r="M94" s="50">
        <v>84</v>
      </c>
      <c r="N94" s="50">
        <v>239</v>
      </c>
      <c r="O94" s="50">
        <v>237</v>
      </c>
      <c r="P94" s="50">
        <v>134</v>
      </c>
      <c r="Q94" s="50">
        <v>172</v>
      </c>
      <c r="R94" s="50">
        <v>81</v>
      </c>
      <c r="S94" s="50">
        <v>78</v>
      </c>
      <c r="T94" s="50">
        <v>11</v>
      </c>
      <c r="U94" s="89">
        <f t="shared" si="6"/>
        <v>8.1081081081081086E-2</v>
      </c>
      <c r="V94" s="89">
        <f t="shared" si="7"/>
        <v>0.23069498069498071</v>
      </c>
      <c r="W94" s="89">
        <f t="shared" si="8"/>
        <v>0.22876447876447875</v>
      </c>
      <c r="X94" s="89">
        <f t="shared" si="9"/>
        <v>0.12934362934362933</v>
      </c>
      <c r="Y94" s="89">
        <f t="shared" si="10"/>
        <v>0.31949806949806953</v>
      </c>
      <c r="Z94" s="50">
        <v>138</v>
      </c>
      <c r="AA94" s="50">
        <v>6</v>
      </c>
      <c r="AB94" s="50" t="s">
        <v>275</v>
      </c>
      <c r="AC94">
        <v>89</v>
      </c>
      <c r="AD94">
        <v>18</v>
      </c>
      <c r="AE94" s="89">
        <f t="shared" si="11"/>
        <v>1.0617760617760617E-2</v>
      </c>
      <c r="AF94">
        <v>2</v>
      </c>
      <c r="AG94">
        <v>1</v>
      </c>
    </row>
    <row r="95" spans="1:33">
      <c r="A95">
        <v>44102</v>
      </c>
      <c r="B95" t="s">
        <v>124</v>
      </c>
      <c r="C95" s="29">
        <v>2015</v>
      </c>
      <c r="D95" s="50">
        <v>108</v>
      </c>
      <c r="E95" s="50">
        <v>31</v>
      </c>
      <c r="F95" s="50">
        <v>41</v>
      </c>
      <c r="G95" s="50">
        <v>36</v>
      </c>
      <c r="H95" s="50">
        <v>38</v>
      </c>
      <c r="I95" s="50">
        <v>31</v>
      </c>
      <c r="J95" s="120">
        <v>4.5999999999999999E-2</v>
      </c>
      <c r="K95" s="120">
        <v>0.13</v>
      </c>
      <c r="L95" s="97">
        <v>0.78700000000000003</v>
      </c>
      <c r="M95" s="50">
        <v>28</v>
      </c>
      <c r="N95" s="50">
        <v>68</v>
      </c>
      <c r="O95" s="50">
        <v>73</v>
      </c>
      <c r="P95" s="50">
        <v>105</v>
      </c>
      <c r="Q95" s="50">
        <v>82</v>
      </c>
      <c r="R95" s="50">
        <v>49</v>
      </c>
      <c r="S95" s="50">
        <v>26</v>
      </c>
      <c r="T95" s="50">
        <v>5</v>
      </c>
      <c r="U95" s="89">
        <f t="shared" si="6"/>
        <v>6.4220183486238536E-2</v>
      </c>
      <c r="V95" s="89">
        <f t="shared" si="7"/>
        <v>0.15596330275229359</v>
      </c>
      <c r="W95" s="89">
        <f t="shared" si="8"/>
        <v>0.16743119266055045</v>
      </c>
      <c r="X95" s="89">
        <f t="shared" si="9"/>
        <v>0.24082568807339449</v>
      </c>
      <c r="Y95" s="89">
        <f t="shared" si="10"/>
        <v>0.36009174311926606</v>
      </c>
      <c r="Z95" s="50">
        <v>71</v>
      </c>
      <c r="AA95" s="50" t="s">
        <v>275</v>
      </c>
      <c r="AB95" s="50" t="s">
        <v>275</v>
      </c>
      <c r="AC95">
        <v>39</v>
      </c>
      <c r="AD95">
        <v>12</v>
      </c>
      <c r="AE95" s="89">
        <f t="shared" si="11"/>
        <v>1.1467889908256881E-2</v>
      </c>
      <c r="AF95">
        <v>0</v>
      </c>
      <c r="AG95">
        <v>1</v>
      </c>
    </row>
    <row r="96" spans="1:33">
      <c r="A96">
        <v>44103</v>
      </c>
      <c r="B96" t="s">
        <v>125</v>
      </c>
      <c r="C96" s="29">
        <v>2015</v>
      </c>
      <c r="D96" s="50">
        <v>294</v>
      </c>
      <c r="E96" s="50">
        <v>80</v>
      </c>
      <c r="F96" s="50">
        <v>100</v>
      </c>
      <c r="G96" s="50">
        <v>114</v>
      </c>
      <c r="H96" s="50">
        <v>108</v>
      </c>
      <c r="I96" s="50">
        <v>73</v>
      </c>
      <c r="J96" s="120">
        <v>8.8000000000000009E-2</v>
      </c>
      <c r="K96" s="120">
        <v>9.5000000000000001E-2</v>
      </c>
      <c r="L96" s="97">
        <v>0.64300000000000002</v>
      </c>
      <c r="M96" s="50">
        <v>133</v>
      </c>
      <c r="N96" s="50">
        <v>433</v>
      </c>
      <c r="O96" s="50">
        <v>308</v>
      </c>
      <c r="P96" s="50">
        <v>199</v>
      </c>
      <c r="Q96" s="50">
        <v>153</v>
      </c>
      <c r="R96" s="50">
        <v>57</v>
      </c>
      <c r="S96" s="50">
        <v>16</v>
      </c>
      <c r="T96" s="50">
        <v>9</v>
      </c>
      <c r="U96" s="89">
        <f t="shared" si="6"/>
        <v>0.10168195718654434</v>
      </c>
      <c r="V96" s="89">
        <f t="shared" si="7"/>
        <v>0.33103975535168195</v>
      </c>
      <c r="W96" s="89">
        <f t="shared" si="8"/>
        <v>0.23547400611620795</v>
      </c>
      <c r="X96" s="89">
        <f t="shared" si="9"/>
        <v>0.15214067278287463</v>
      </c>
      <c r="Y96" s="89">
        <f t="shared" si="10"/>
        <v>0.172782874617737</v>
      </c>
      <c r="Z96" s="50">
        <v>108</v>
      </c>
      <c r="AA96" s="50" t="s">
        <v>275</v>
      </c>
      <c r="AB96" s="50">
        <v>13</v>
      </c>
      <c r="AC96">
        <v>77</v>
      </c>
      <c r="AD96">
        <v>42</v>
      </c>
      <c r="AE96" s="89">
        <f t="shared" si="11"/>
        <v>6.8807339449541288E-3</v>
      </c>
      <c r="AF96">
        <v>0</v>
      </c>
      <c r="AG96">
        <v>2</v>
      </c>
    </row>
    <row r="97" spans="1:33">
      <c r="A97">
        <v>44104</v>
      </c>
      <c r="B97" t="s">
        <v>126</v>
      </c>
      <c r="C97" s="29">
        <v>2015</v>
      </c>
      <c r="D97" s="50">
        <v>32</v>
      </c>
      <c r="E97" s="50">
        <v>7</v>
      </c>
      <c r="F97" s="50">
        <v>10</v>
      </c>
      <c r="G97" s="50">
        <v>15</v>
      </c>
      <c r="H97" s="50">
        <v>17</v>
      </c>
      <c r="I97" s="50">
        <v>20</v>
      </c>
      <c r="J97" s="120">
        <v>0.125</v>
      </c>
      <c r="K97" s="120">
        <v>0.188</v>
      </c>
      <c r="L97" s="97">
        <v>0.71900000000000008</v>
      </c>
      <c r="M97" s="50">
        <v>8</v>
      </c>
      <c r="N97" s="50">
        <v>22</v>
      </c>
      <c r="O97" s="50">
        <v>29</v>
      </c>
      <c r="P97" s="50">
        <v>32</v>
      </c>
      <c r="Q97" s="50">
        <v>25</v>
      </c>
      <c r="R97" s="50">
        <v>4</v>
      </c>
      <c r="S97" s="50">
        <v>2</v>
      </c>
      <c r="T97" s="50"/>
      <c r="U97" s="89">
        <f t="shared" si="6"/>
        <v>6.5573770491803282E-2</v>
      </c>
      <c r="V97" s="89">
        <f t="shared" si="7"/>
        <v>0.18032786885245902</v>
      </c>
      <c r="W97" s="89">
        <f t="shared" si="8"/>
        <v>0.23770491803278687</v>
      </c>
      <c r="X97" s="89">
        <f t="shared" si="9"/>
        <v>0.26229508196721313</v>
      </c>
      <c r="Y97" s="89">
        <f t="shared" si="10"/>
        <v>0.25409836065573771</v>
      </c>
      <c r="Z97" s="50">
        <v>20</v>
      </c>
      <c r="AA97" s="50" t="s">
        <v>275</v>
      </c>
      <c r="AB97" s="50" t="s">
        <v>275</v>
      </c>
      <c r="AC97">
        <v>15</v>
      </c>
      <c r="AD97">
        <v>0</v>
      </c>
      <c r="AE97" s="89">
        <f t="shared" si="11"/>
        <v>0</v>
      </c>
      <c r="AF97">
        <v>0</v>
      </c>
      <c r="AG97">
        <v>0</v>
      </c>
    </row>
    <row r="98" spans="1:33">
      <c r="A98">
        <v>44105</v>
      </c>
      <c r="B98" t="s">
        <v>48</v>
      </c>
      <c r="C98" s="29">
        <v>2015</v>
      </c>
      <c r="D98" s="50">
        <v>10</v>
      </c>
      <c r="E98" s="50" t="s">
        <v>275</v>
      </c>
      <c r="F98" s="50" t="s">
        <v>275</v>
      </c>
      <c r="G98" s="50" t="s">
        <v>275</v>
      </c>
      <c r="H98" s="50" t="s">
        <v>275</v>
      </c>
      <c r="I98" s="50">
        <v>8</v>
      </c>
      <c r="J98" s="120">
        <v>0.1</v>
      </c>
      <c r="K98" s="120">
        <v>0.1</v>
      </c>
      <c r="L98" s="97">
        <v>0.6</v>
      </c>
      <c r="M98" s="50">
        <v>9</v>
      </c>
      <c r="N98" s="50">
        <v>14</v>
      </c>
      <c r="O98" s="50">
        <v>13</v>
      </c>
      <c r="P98" s="50">
        <v>9</v>
      </c>
      <c r="Q98" s="50">
        <v>7</v>
      </c>
      <c r="R98" s="50">
        <v>3</v>
      </c>
      <c r="S98" s="50">
        <v>1</v>
      </c>
      <c r="T98" s="50"/>
      <c r="U98" s="89">
        <f t="shared" si="6"/>
        <v>0.16071428571428573</v>
      </c>
      <c r="V98" s="89">
        <f t="shared" si="7"/>
        <v>0.25</v>
      </c>
      <c r="W98" s="89">
        <f t="shared" si="8"/>
        <v>0.23214285714285715</v>
      </c>
      <c r="X98" s="89">
        <f t="shared" si="9"/>
        <v>0.16071428571428573</v>
      </c>
      <c r="Y98" s="89">
        <f t="shared" si="10"/>
        <v>0.19642857142857142</v>
      </c>
      <c r="Z98" s="50">
        <v>5</v>
      </c>
      <c r="AA98" s="50" t="s">
        <v>275</v>
      </c>
      <c r="AB98" s="50" t="s">
        <v>275</v>
      </c>
      <c r="AC98">
        <v>4</v>
      </c>
      <c r="AD98">
        <v>0</v>
      </c>
      <c r="AE98" s="89">
        <f t="shared" si="11"/>
        <v>0</v>
      </c>
      <c r="AF98">
        <v>0</v>
      </c>
      <c r="AG98">
        <v>0</v>
      </c>
    </row>
    <row r="99" spans="1:33">
      <c r="A99">
        <v>44106</v>
      </c>
      <c r="B99" t="s">
        <v>117</v>
      </c>
      <c r="C99" s="29">
        <v>2015</v>
      </c>
      <c r="D99" s="50">
        <v>29</v>
      </c>
      <c r="E99" s="50">
        <v>8</v>
      </c>
      <c r="F99" s="50">
        <v>11</v>
      </c>
      <c r="G99" s="50">
        <v>10</v>
      </c>
      <c r="H99" s="50">
        <v>17</v>
      </c>
      <c r="I99" s="50">
        <v>10</v>
      </c>
      <c r="J99" s="120">
        <v>0.10300000000000001</v>
      </c>
      <c r="K99" s="120">
        <v>0.13800000000000001</v>
      </c>
      <c r="L99" s="97">
        <v>0.58599999999999997</v>
      </c>
      <c r="M99" s="50">
        <v>17</v>
      </c>
      <c r="N99" s="50">
        <v>51</v>
      </c>
      <c r="O99" s="50">
        <v>48</v>
      </c>
      <c r="P99" s="50">
        <v>32</v>
      </c>
      <c r="Q99" s="50">
        <v>13</v>
      </c>
      <c r="R99" s="50">
        <v>8</v>
      </c>
      <c r="S99" s="50">
        <v>13</v>
      </c>
      <c r="T99" s="50">
        <v>5</v>
      </c>
      <c r="U99" s="89">
        <f t="shared" si="6"/>
        <v>9.0909090909090912E-2</v>
      </c>
      <c r="V99" s="89">
        <f t="shared" si="7"/>
        <v>0.27272727272727271</v>
      </c>
      <c r="W99" s="89">
        <f t="shared" si="8"/>
        <v>0.25668449197860965</v>
      </c>
      <c r="X99" s="89">
        <f t="shared" si="9"/>
        <v>0.17112299465240641</v>
      </c>
      <c r="Y99" s="89">
        <f t="shared" si="10"/>
        <v>0.18181818181818182</v>
      </c>
      <c r="Z99" s="50">
        <v>13</v>
      </c>
      <c r="AA99" s="50" t="s">
        <v>275</v>
      </c>
      <c r="AB99" s="50" t="s">
        <v>275</v>
      </c>
      <c r="AC99">
        <v>9</v>
      </c>
      <c r="AD99">
        <v>0</v>
      </c>
      <c r="AE99" s="89">
        <f t="shared" si="11"/>
        <v>2.6737967914438502E-2</v>
      </c>
      <c r="AF99">
        <v>0</v>
      </c>
      <c r="AG99">
        <v>0</v>
      </c>
    </row>
    <row r="100" spans="1:33">
      <c r="A100">
        <v>44107</v>
      </c>
      <c r="B100" t="s">
        <v>127</v>
      </c>
      <c r="C100" s="29">
        <v>2015</v>
      </c>
      <c r="D100" s="50">
        <v>69</v>
      </c>
      <c r="E100" s="50">
        <v>18</v>
      </c>
      <c r="F100" s="50">
        <v>27</v>
      </c>
      <c r="G100" s="50">
        <v>24</v>
      </c>
      <c r="H100" s="50">
        <v>26</v>
      </c>
      <c r="I100" s="50">
        <v>34</v>
      </c>
      <c r="J100" s="120">
        <v>8.6999999999999994E-2</v>
      </c>
      <c r="K100" s="120">
        <v>0.159</v>
      </c>
      <c r="L100" s="97">
        <v>0.78299999999999992</v>
      </c>
      <c r="M100" s="50">
        <v>6</v>
      </c>
      <c r="N100" s="50">
        <v>60</v>
      </c>
      <c r="O100" s="50">
        <v>63</v>
      </c>
      <c r="P100" s="50">
        <v>77</v>
      </c>
      <c r="Q100" s="50">
        <v>62</v>
      </c>
      <c r="R100" s="50">
        <v>30</v>
      </c>
      <c r="S100" s="50">
        <v>14</v>
      </c>
      <c r="T100" s="50">
        <v>2</v>
      </c>
      <c r="U100" s="89">
        <f t="shared" si="6"/>
        <v>1.9108280254777069E-2</v>
      </c>
      <c r="V100" s="89">
        <f t="shared" si="7"/>
        <v>0.19108280254777071</v>
      </c>
      <c r="W100" s="89">
        <f t="shared" si="8"/>
        <v>0.20063694267515925</v>
      </c>
      <c r="X100" s="89">
        <f t="shared" si="9"/>
        <v>0.24522292993630573</v>
      </c>
      <c r="Y100" s="89">
        <f t="shared" si="10"/>
        <v>0.33757961783439489</v>
      </c>
      <c r="Z100" s="50">
        <v>49</v>
      </c>
      <c r="AA100" s="50" t="s">
        <v>275</v>
      </c>
      <c r="AB100" s="50" t="s">
        <v>275</v>
      </c>
      <c r="AC100">
        <v>31</v>
      </c>
      <c r="AD100">
        <v>0</v>
      </c>
      <c r="AE100" s="89">
        <f t="shared" si="11"/>
        <v>6.369426751592357E-3</v>
      </c>
      <c r="AF100">
        <v>0</v>
      </c>
      <c r="AG100">
        <v>0</v>
      </c>
    </row>
    <row r="101" spans="1:33">
      <c r="A101">
        <v>44108</v>
      </c>
      <c r="B101" t="s">
        <v>128</v>
      </c>
      <c r="C101" s="29">
        <v>2015</v>
      </c>
      <c r="D101" s="50">
        <v>113</v>
      </c>
      <c r="E101" s="50">
        <v>37</v>
      </c>
      <c r="F101" s="50">
        <v>43</v>
      </c>
      <c r="G101" s="50">
        <v>33</v>
      </c>
      <c r="H101" s="50">
        <v>41</v>
      </c>
      <c r="I101" s="50">
        <v>34</v>
      </c>
      <c r="J101" s="120">
        <v>4.4000000000000004E-2</v>
      </c>
      <c r="K101" s="120">
        <v>0.14199999999999999</v>
      </c>
      <c r="L101" s="97">
        <v>0.82299999999999995</v>
      </c>
      <c r="M101" s="50">
        <v>22</v>
      </c>
      <c r="N101" s="50">
        <v>43</v>
      </c>
      <c r="O101" s="50">
        <v>82</v>
      </c>
      <c r="P101" s="50">
        <v>106</v>
      </c>
      <c r="Q101" s="50">
        <v>89</v>
      </c>
      <c r="R101" s="50">
        <v>41</v>
      </c>
      <c r="S101" s="50">
        <v>36</v>
      </c>
      <c r="T101" s="50">
        <v>2</v>
      </c>
      <c r="U101" s="89">
        <f t="shared" si="6"/>
        <v>5.2256532066508314E-2</v>
      </c>
      <c r="V101" s="89">
        <f t="shared" si="7"/>
        <v>0.10213776722090261</v>
      </c>
      <c r="W101" s="89">
        <f t="shared" si="8"/>
        <v>0.19477434679334918</v>
      </c>
      <c r="X101" s="89">
        <f t="shared" si="9"/>
        <v>0.25178147268408552</v>
      </c>
      <c r="Y101" s="89">
        <f t="shared" si="10"/>
        <v>0.39429928741092635</v>
      </c>
      <c r="Z101" s="50">
        <v>74</v>
      </c>
      <c r="AA101" s="50" t="s">
        <v>275</v>
      </c>
      <c r="AB101" s="50" t="s">
        <v>275</v>
      </c>
      <c r="AC101">
        <v>47</v>
      </c>
      <c r="AD101">
        <v>0</v>
      </c>
      <c r="AE101" s="89">
        <f t="shared" si="11"/>
        <v>4.7505938242280287E-3</v>
      </c>
      <c r="AF101">
        <v>1</v>
      </c>
      <c r="AG101">
        <v>0</v>
      </c>
    </row>
    <row r="102" spans="1:33">
      <c r="A102">
        <v>44109</v>
      </c>
      <c r="B102" t="s">
        <v>129</v>
      </c>
      <c r="C102" s="29">
        <v>2015</v>
      </c>
      <c r="D102" s="50">
        <v>10507</v>
      </c>
      <c r="E102" s="50">
        <v>3351</v>
      </c>
      <c r="F102" s="50">
        <v>3594</v>
      </c>
      <c r="G102" s="50">
        <v>3562</v>
      </c>
      <c r="H102" s="50">
        <v>3031</v>
      </c>
      <c r="I102" s="50">
        <v>2989</v>
      </c>
      <c r="J102" s="120">
        <v>4.8000000000000001E-2</v>
      </c>
      <c r="K102" s="120">
        <v>0.06</v>
      </c>
      <c r="L102" s="97">
        <v>0.64200000000000002</v>
      </c>
      <c r="M102" s="50">
        <v>32210</v>
      </c>
      <c r="N102" s="50">
        <v>27336</v>
      </c>
      <c r="O102" s="50">
        <v>8563</v>
      </c>
      <c r="P102" s="50">
        <v>3456</v>
      </c>
      <c r="Q102" s="50">
        <v>2968</v>
      </c>
      <c r="R102" s="50">
        <v>2414</v>
      </c>
      <c r="S102" s="50">
        <v>4578</v>
      </c>
      <c r="T102" s="50">
        <v>835</v>
      </c>
      <c r="U102" s="89">
        <f t="shared" si="6"/>
        <v>0.39108790675084992</v>
      </c>
      <c r="V102" s="89">
        <f t="shared" si="7"/>
        <v>0.33190869354055369</v>
      </c>
      <c r="W102" s="89">
        <f t="shared" si="8"/>
        <v>0.1039703739679456</v>
      </c>
      <c r="X102" s="89">
        <f t="shared" si="9"/>
        <v>4.1962117532782901E-2</v>
      </c>
      <c r="Y102" s="89">
        <f t="shared" si="10"/>
        <v>0.1209324915007285</v>
      </c>
      <c r="Z102" s="50">
        <v>2607</v>
      </c>
      <c r="AA102" s="50">
        <v>383</v>
      </c>
      <c r="AB102" s="50">
        <v>321</v>
      </c>
      <c r="AC102">
        <v>1700</v>
      </c>
      <c r="AD102">
        <v>2978</v>
      </c>
      <c r="AE102" s="89">
        <f t="shared" si="11"/>
        <v>1.0138416707139388E-2</v>
      </c>
      <c r="AF102">
        <v>11</v>
      </c>
      <c r="AG102">
        <v>79</v>
      </c>
    </row>
    <row r="103" spans="1:33">
      <c r="A103">
        <v>44110</v>
      </c>
      <c r="B103" t="s">
        <v>130</v>
      </c>
      <c r="C103" s="29">
        <v>2015</v>
      </c>
      <c r="D103" s="50">
        <v>285</v>
      </c>
      <c r="E103" s="50">
        <v>81</v>
      </c>
      <c r="F103" s="50">
        <v>96</v>
      </c>
      <c r="G103" s="50">
        <v>108</v>
      </c>
      <c r="H103" s="50">
        <v>112</v>
      </c>
      <c r="I103" s="50">
        <v>112</v>
      </c>
      <c r="J103" s="120">
        <v>5.2999999999999999E-2</v>
      </c>
      <c r="K103" s="120">
        <v>0.16500000000000001</v>
      </c>
      <c r="L103" s="97">
        <v>0.77500000000000002</v>
      </c>
      <c r="M103" s="50">
        <v>105</v>
      </c>
      <c r="N103" s="50">
        <v>341</v>
      </c>
      <c r="O103" s="50">
        <v>294</v>
      </c>
      <c r="P103" s="50">
        <v>253</v>
      </c>
      <c r="Q103" s="50">
        <v>238</v>
      </c>
      <c r="R103" s="50">
        <v>107</v>
      </c>
      <c r="S103" s="50">
        <v>94</v>
      </c>
      <c r="T103" s="50">
        <v>4</v>
      </c>
      <c r="U103" s="89">
        <f t="shared" si="6"/>
        <v>7.3119777158774379E-2</v>
      </c>
      <c r="V103" s="89">
        <f t="shared" si="7"/>
        <v>0.23746518105849582</v>
      </c>
      <c r="W103" s="89">
        <f t="shared" si="8"/>
        <v>0.20473537604456823</v>
      </c>
      <c r="X103" s="89">
        <f t="shared" si="9"/>
        <v>0.17618384401114207</v>
      </c>
      <c r="Y103" s="89">
        <f t="shared" si="10"/>
        <v>0.30571030640668523</v>
      </c>
      <c r="Z103" s="50">
        <v>179</v>
      </c>
      <c r="AA103" s="50" t="s">
        <v>275</v>
      </c>
      <c r="AB103" s="50" t="s">
        <v>275</v>
      </c>
      <c r="AC103">
        <v>139</v>
      </c>
      <c r="AD103">
        <v>30</v>
      </c>
      <c r="AE103" s="89">
        <f t="shared" si="11"/>
        <v>2.7855153203342618E-3</v>
      </c>
      <c r="AF103">
        <v>1</v>
      </c>
      <c r="AG103">
        <v>1</v>
      </c>
    </row>
    <row r="104" spans="1:33">
      <c r="A104">
        <v>44111</v>
      </c>
      <c r="B104" t="s">
        <v>131</v>
      </c>
      <c r="C104" s="29">
        <v>2015</v>
      </c>
      <c r="D104" s="50">
        <v>92</v>
      </c>
      <c r="E104" s="50">
        <v>34</v>
      </c>
      <c r="F104" s="50">
        <v>32</v>
      </c>
      <c r="G104" s="50">
        <v>26</v>
      </c>
      <c r="H104" s="50">
        <v>31</v>
      </c>
      <c r="I104" s="50">
        <v>42</v>
      </c>
      <c r="J104" s="120">
        <v>8.6999999999999994E-2</v>
      </c>
      <c r="K104" s="120">
        <v>8.6999999999999994E-2</v>
      </c>
      <c r="L104" s="97">
        <v>0.78299999999999992</v>
      </c>
      <c r="M104" s="50">
        <v>19</v>
      </c>
      <c r="N104" s="50">
        <v>41</v>
      </c>
      <c r="O104" s="50">
        <v>71</v>
      </c>
      <c r="P104" s="50">
        <v>59</v>
      </c>
      <c r="Q104" s="50">
        <v>65</v>
      </c>
      <c r="R104" s="50">
        <v>24</v>
      </c>
      <c r="S104" s="50">
        <v>12</v>
      </c>
      <c r="T104" s="50">
        <v>6</v>
      </c>
      <c r="U104" s="89">
        <f t="shared" si="6"/>
        <v>6.3973063973063973E-2</v>
      </c>
      <c r="V104" s="89">
        <f t="shared" si="7"/>
        <v>0.13804713804713806</v>
      </c>
      <c r="W104" s="89">
        <f t="shared" si="8"/>
        <v>0.23905723905723905</v>
      </c>
      <c r="X104" s="89">
        <f t="shared" si="9"/>
        <v>0.19865319865319866</v>
      </c>
      <c r="Y104" s="89">
        <f t="shared" si="10"/>
        <v>0.34006734006734007</v>
      </c>
      <c r="Z104" s="50">
        <v>51</v>
      </c>
      <c r="AA104" s="50" t="s">
        <v>275</v>
      </c>
      <c r="AB104" s="50" t="s">
        <v>275</v>
      </c>
      <c r="AC104">
        <v>31</v>
      </c>
      <c r="AD104">
        <v>0</v>
      </c>
      <c r="AE104" s="89">
        <f t="shared" si="11"/>
        <v>2.0202020202020204E-2</v>
      </c>
      <c r="AF104">
        <v>0</v>
      </c>
      <c r="AG104">
        <v>0</v>
      </c>
    </row>
    <row r="105" spans="1:33">
      <c r="A105">
        <v>44112</v>
      </c>
      <c r="B105" t="s">
        <v>49</v>
      </c>
      <c r="C105" s="29">
        <v>2015</v>
      </c>
      <c r="D105" s="50">
        <v>25</v>
      </c>
      <c r="E105" s="50">
        <v>6</v>
      </c>
      <c r="F105" s="50">
        <v>9</v>
      </c>
      <c r="G105" s="50">
        <v>10</v>
      </c>
      <c r="H105" s="50">
        <v>7</v>
      </c>
      <c r="I105" s="50">
        <v>9</v>
      </c>
      <c r="J105" s="120">
        <v>0</v>
      </c>
      <c r="K105" s="120">
        <v>0.2</v>
      </c>
      <c r="L105" s="97">
        <v>0.88</v>
      </c>
      <c r="M105" s="50">
        <v>3</v>
      </c>
      <c r="N105" s="50">
        <v>11</v>
      </c>
      <c r="O105" s="50">
        <v>23</v>
      </c>
      <c r="P105" s="50">
        <v>22</v>
      </c>
      <c r="Q105" s="50">
        <v>21</v>
      </c>
      <c r="R105" s="50">
        <v>2</v>
      </c>
      <c r="S105" s="50">
        <v>2</v>
      </c>
      <c r="T105" s="50"/>
      <c r="U105" s="89">
        <f t="shared" si="6"/>
        <v>3.5714285714285712E-2</v>
      </c>
      <c r="V105" s="89">
        <f t="shared" si="7"/>
        <v>0.13095238095238096</v>
      </c>
      <c r="W105" s="89">
        <f t="shared" si="8"/>
        <v>0.27380952380952384</v>
      </c>
      <c r="X105" s="89">
        <f t="shared" si="9"/>
        <v>0.26190476190476192</v>
      </c>
      <c r="Y105" s="89">
        <f t="shared" si="10"/>
        <v>0.29761904761904762</v>
      </c>
      <c r="Z105" s="50">
        <v>18</v>
      </c>
      <c r="AA105" s="50" t="s">
        <v>275</v>
      </c>
      <c r="AB105" s="50" t="s">
        <v>275</v>
      </c>
      <c r="AC105">
        <v>4</v>
      </c>
      <c r="AD105">
        <v>0</v>
      </c>
      <c r="AE105" s="89">
        <f t="shared" si="11"/>
        <v>0</v>
      </c>
      <c r="AF105">
        <v>0</v>
      </c>
      <c r="AG105">
        <v>0</v>
      </c>
    </row>
    <row r="106" spans="1:33">
      <c r="A106">
        <v>44113</v>
      </c>
      <c r="B106" t="s">
        <v>132</v>
      </c>
      <c r="C106" s="29">
        <v>2015</v>
      </c>
      <c r="D106" s="50">
        <v>151</v>
      </c>
      <c r="E106" s="50">
        <v>55</v>
      </c>
      <c r="F106" s="50">
        <v>45</v>
      </c>
      <c r="G106" s="50">
        <v>51</v>
      </c>
      <c r="H106" s="50">
        <v>49</v>
      </c>
      <c r="I106" s="50">
        <v>53</v>
      </c>
      <c r="J106" s="120">
        <v>7.9000000000000001E-2</v>
      </c>
      <c r="K106" s="120">
        <v>9.9000000000000005E-2</v>
      </c>
      <c r="L106" s="97">
        <v>0.68200000000000005</v>
      </c>
      <c r="M106" s="50">
        <v>94</v>
      </c>
      <c r="N106" s="50">
        <v>215</v>
      </c>
      <c r="O106" s="50">
        <v>164</v>
      </c>
      <c r="P106" s="50">
        <v>103</v>
      </c>
      <c r="Q106" s="50">
        <v>102</v>
      </c>
      <c r="R106" s="50">
        <v>38</v>
      </c>
      <c r="S106" s="50">
        <v>30</v>
      </c>
      <c r="T106" s="50">
        <v>4</v>
      </c>
      <c r="U106" s="89">
        <f t="shared" si="6"/>
        <v>0.12533333333333332</v>
      </c>
      <c r="V106" s="89">
        <f t="shared" si="7"/>
        <v>0.28666666666666668</v>
      </c>
      <c r="W106" s="89">
        <f t="shared" si="8"/>
        <v>0.21866666666666668</v>
      </c>
      <c r="X106" s="89">
        <f t="shared" si="9"/>
        <v>0.13733333333333334</v>
      </c>
      <c r="Y106" s="89">
        <f t="shared" si="10"/>
        <v>0.22666666666666666</v>
      </c>
      <c r="Z106" s="50">
        <v>84</v>
      </c>
      <c r="AA106" s="50" t="s">
        <v>275</v>
      </c>
      <c r="AB106" s="50" t="s">
        <v>275</v>
      </c>
      <c r="AC106">
        <v>58</v>
      </c>
      <c r="AD106">
        <v>30</v>
      </c>
      <c r="AE106" s="89">
        <f t="shared" si="11"/>
        <v>5.3333333333333332E-3</v>
      </c>
      <c r="AF106">
        <v>2</v>
      </c>
      <c r="AG106">
        <v>1</v>
      </c>
    </row>
    <row r="107" spans="1:33">
      <c r="A107">
        <v>44114</v>
      </c>
      <c r="B107" t="s">
        <v>133</v>
      </c>
      <c r="C107" s="29">
        <v>2015</v>
      </c>
      <c r="D107" s="50">
        <v>814</v>
      </c>
      <c r="E107" s="50">
        <v>255</v>
      </c>
      <c r="F107" s="50">
        <v>286</v>
      </c>
      <c r="G107" s="50">
        <v>273</v>
      </c>
      <c r="H107" s="50">
        <v>273</v>
      </c>
      <c r="I107" s="50">
        <v>278</v>
      </c>
      <c r="J107" s="120">
        <v>5.9000000000000004E-2</v>
      </c>
      <c r="K107" s="120">
        <v>0.113</v>
      </c>
      <c r="L107" s="97">
        <v>0.71</v>
      </c>
      <c r="M107" s="50">
        <v>736</v>
      </c>
      <c r="N107" s="50">
        <v>1133</v>
      </c>
      <c r="O107" s="50">
        <v>640</v>
      </c>
      <c r="P107" s="50">
        <v>389</v>
      </c>
      <c r="Q107" s="50">
        <v>371</v>
      </c>
      <c r="R107" s="50">
        <v>284</v>
      </c>
      <c r="S107" s="50">
        <v>537</v>
      </c>
      <c r="T107" s="50">
        <v>47</v>
      </c>
      <c r="U107" s="89">
        <f t="shared" si="6"/>
        <v>0.17790669567319314</v>
      </c>
      <c r="V107" s="89">
        <f t="shared" si="7"/>
        <v>0.27386995407299974</v>
      </c>
      <c r="W107" s="89">
        <f t="shared" si="8"/>
        <v>0.1547014744984288</v>
      </c>
      <c r="X107" s="89">
        <f t="shared" si="9"/>
        <v>9.4029489968576269E-2</v>
      </c>
      <c r="Y107" s="89">
        <f t="shared" si="10"/>
        <v>0.28813149625332368</v>
      </c>
      <c r="Z107" s="50">
        <v>314</v>
      </c>
      <c r="AA107" s="50">
        <v>9</v>
      </c>
      <c r="AB107" s="50">
        <v>25</v>
      </c>
      <c r="AC107">
        <v>221</v>
      </c>
      <c r="AD107">
        <v>181</v>
      </c>
      <c r="AE107" s="89">
        <f t="shared" si="11"/>
        <v>1.1360889533478366E-2</v>
      </c>
      <c r="AF107">
        <v>1</v>
      </c>
      <c r="AG107">
        <v>9</v>
      </c>
    </row>
    <row r="108" spans="1:33">
      <c r="A108">
        <v>44115</v>
      </c>
      <c r="B108" t="s">
        <v>134</v>
      </c>
      <c r="C108" s="29">
        <v>2015</v>
      </c>
      <c r="D108" s="50">
        <v>135</v>
      </c>
      <c r="E108" s="50">
        <v>38</v>
      </c>
      <c r="F108" s="50">
        <v>50</v>
      </c>
      <c r="G108" s="50">
        <v>47</v>
      </c>
      <c r="H108" s="50">
        <v>42</v>
      </c>
      <c r="I108" s="50">
        <v>48</v>
      </c>
      <c r="J108" s="120">
        <v>6.7000000000000004E-2</v>
      </c>
      <c r="K108" s="120">
        <v>0.11900000000000001</v>
      </c>
      <c r="L108" s="97">
        <v>0.77</v>
      </c>
      <c r="M108" s="50">
        <v>36</v>
      </c>
      <c r="N108" s="50">
        <v>105</v>
      </c>
      <c r="O108" s="50">
        <v>95</v>
      </c>
      <c r="P108" s="50">
        <v>100</v>
      </c>
      <c r="Q108" s="50">
        <v>85</v>
      </c>
      <c r="R108" s="50">
        <v>47</v>
      </c>
      <c r="S108" s="50">
        <v>66</v>
      </c>
      <c r="T108" s="50">
        <v>2</v>
      </c>
      <c r="U108" s="89">
        <f t="shared" si="6"/>
        <v>6.7164179104477612E-2</v>
      </c>
      <c r="V108" s="89">
        <f t="shared" si="7"/>
        <v>0.19589552238805971</v>
      </c>
      <c r="W108" s="89">
        <f t="shared" si="8"/>
        <v>0.17723880597014927</v>
      </c>
      <c r="X108" s="89">
        <f t="shared" si="9"/>
        <v>0.18656716417910449</v>
      </c>
      <c r="Y108" s="89">
        <f t="shared" si="10"/>
        <v>0.36940298507462688</v>
      </c>
      <c r="Z108" s="50">
        <v>75</v>
      </c>
      <c r="AA108" s="50" t="s">
        <v>275</v>
      </c>
      <c r="AB108" s="50" t="s">
        <v>275</v>
      </c>
      <c r="AC108">
        <v>43</v>
      </c>
      <c r="AD108">
        <v>10</v>
      </c>
      <c r="AE108" s="89">
        <f t="shared" si="11"/>
        <v>3.7313432835820895E-3</v>
      </c>
      <c r="AF108">
        <v>1</v>
      </c>
      <c r="AG108">
        <v>1</v>
      </c>
    </row>
    <row r="109" spans="1:33">
      <c r="A109">
        <v>44116</v>
      </c>
      <c r="B109" t="s">
        <v>217</v>
      </c>
      <c r="C109" s="29">
        <v>2015</v>
      </c>
      <c r="D109" s="50">
        <v>88</v>
      </c>
      <c r="E109" s="50">
        <v>25</v>
      </c>
      <c r="F109" s="50">
        <v>31</v>
      </c>
      <c r="G109" s="50">
        <v>32</v>
      </c>
      <c r="H109" s="50">
        <v>32</v>
      </c>
      <c r="I109" s="50">
        <v>36</v>
      </c>
      <c r="J109" s="120">
        <v>9.0999999999999998E-2</v>
      </c>
      <c r="K109" s="120">
        <v>0.13600000000000001</v>
      </c>
      <c r="L109" s="97">
        <v>0.64800000000000002</v>
      </c>
      <c r="M109" s="50">
        <v>82</v>
      </c>
      <c r="N109" s="50">
        <v>276</v>
      </c>
      <c r="O109" s="50">
        <v>123</v>
      </c>
      <c r="P109" s="50">
        <v>88</v>
      </c>
      <c r="Q109" s="50">
        <v>38</v>
      </c>
      <c r="R109" s="50">
        <v>10</v>
      </c>
      <c r="S109" s="50">
        <v>7</v>
      </c>
      <c r="T109" s="50">
        <v>8</v>
      </c>
      <c r="U109" s="89">
        <f t="shared" si="6"/>
        <v>0.12974683544303797</v>
      </c>
      <c r="V109" s="89">
        <f t="shared" si="7"/>
        <v>0.43670886075949367</v>
      </c>
      <c r="W109" s="89">
        <f t="shared" si="8"/>
        <v>0.19462025316455697</v>
      </c>
      <c r="X109" s="89">
        <f t="shared" si="9"/>
        <v>0.13924050632911392</v>
      </c>
      <c r="Y109" s="89">
        <f t="shared" si="10"/>
        <v>8.7025316455696208E-2</v>
      </c>
      <c r="Z109" s="50">
        <v>41</v>
      </c>
      <c r="AA109" s="50" t="s">
        <v>275</v>
      </c>
      <c r="AB109" s="50" t="s">
        <v>275</v>
      </c>
      <c r="AC109">
        <v>31</v>
      </c>
      <c r="AD109">
        <v>0</v>
      </c>
      <c r="AE109" s="89">
        <f t="shared" si="11"/>
        <v>1.2658227848101266E-2</v>
      </c>
      <c r="AF109">
        <v>0</v>
      </c>
      <c r="AG109">
        <v>0</v>
      </c>
    </row>
    <row r="110" spans="1:33">
      <c r="A110">
        <v>44117</v>
      </c>
      <c r="B110" t="s">
        <v>112</v>
      </c>
      <c r="C110" s="29">
        <v>2015</v>
      </c>
      <c r="D110" s="50">
        <v>141</v>
      </c>
      <c r="E110" s="50">
        <v>48</v>
      </c>
      <c r="F110" s="50">
        <v>49</v>
      </c>
      <c r="G110" s="50">
        <v>44</v>
      </c>
      <c r="H110" s="50">
        <v>37</v>
      </c>
      <c r="I110" s="50">
        <v>48</v>
      </c>
      <c r="J110" s="120">
        <v>5.7000000000000002E-2</v>
      </c>
      <c r="K110" s="120">
        <v>0.128</v>
      </c>
      <c r="L110" s="97">
        <v>0.79400000000000004</v>
      </c>
      <c r="M110" s="50">
        <v>27</v>
      </c>
      <c r="N110" s="50">
        <v>69</v>
      </c>
      <c r="O110" s="50">
        <v>96</v>
      </c>
      <c r="P110" s="50">
        <v>102</v>
      </c>
      <c r="Q110" s="50">
        <v>91</v>
      </c>
      <c r="R110" s="50">
        <v>45</v>
      </c>
      <c r="S110" s="50">
        <v>45</v>
      </c>
      <c r="T110" s="50">
        <v>6</v>
      </c>
      <c r="U110" s="89">
        <f t="shared" si="6"/>
        <v>5.6133056133056136E-2</v>
      </c>
      <c r="V110" s="89">
        <f t="shared" si="7"/>
        <v>0.14345114345114346</v>
      </c>
      <c r="W110" s="89">
        <f t="shared" si="8"/>
        <v>0.1995841995841996</v>
      </c>
      <c r="X110" s="89">
        <f t="shared" si="9"/>
        <v>0.21205821205821207</v>
      </c>
      <c r="Y110" s="89">
        <f t="shared" si="10"/>
        <v>0.37629937629937632</v>
      </c>
      <c r="Z110" s="50">
        <v>80</v>
      </c>
      <c r="AA110" s="50" t="s">
        <v>275</v>
      </c>
      <c r="AB110" s="50" t="s">
        <v>275</v>
      </c>
      <c r="AC110">
        <v>46</v>
      </c>
      <c r="AD110">
        <v>40</v>
      </c>
      <c r="AE110" s="89">
        <f t="shared" si="11"/>
        <v>1.2474012474012475E-2</v>
      </c>
      <c r="AF110">
        <v>1</v>
      </c>
      <c r="AG110">
        <v>1</v>
      </c>
    </row>
    <row r="111" spans="1:33">
      <c r="A111">
        <v>44118</v>
      </c>
      <c r="B111" t="s">
        <v>50</v>
      </c>
      <c r="C111" s="29">
        <v>2015</v>
      </c>
      <c r="D111" s="50">
        <v>75</v>
      </c>
      <c r="E111" s="50">
        <v>27</v>
      </c>
      <c r="F111" s="50">
        <v>29</v>
      </c>
      <c r="G111" s="50">
        <v>19</v>
      </c>
      <c r="H111" s="50">
        <v>21</v>
      </c>
      <c r="I111" s="50">
        <v>23</v>
      </c>
      <c r="J111" s="120">
        <v>6.7000000000000004E-2</v>
      </c>
      <c r="K111" s="120">
        <v>9.3000000000000013E-2</v>
      </c>
      <c r="L111" s="97">
        <v>0.78700000000000003</v>
      </c>
      <c r="M111" s="50">
        <v>9</v>
      </c>
      <c r="N111" s="50">
        <v>37</v>
      </c>
      <c r="O111" s="50">
        <v>50</v>
      </c>
      <c r="P111" s="50">
        <v>60</v>
      </c>
      <c r="Q111" s="50">
        <v>31</v>
      </c>
      <c r="R111" s="50">
        <v>12</v>
      </c>
      <c r="S111" s="50">
        <v>7</v>
      </c>
      <c r="T111" s="50">
        <v>2</v>
      </c>
      <c r="U111" s="89">
        <f t="shared" si="6"/>
        <v>4.3269230769230768E-2</v>
      </c>
      <c r="V111" s="89">
        <f t="shared" si="7"/>
        <v>0.17788461538461539</v>
      </c>
      <c r="W111" s="89">
        <f t="shared" si="8"/>
        <v>0.24038461538461539</v>
      </c>
      <c r="X111" s="89">
        <f t="shared" si="9"/>
        <v>0.28846153846153844</v>
      </c>
      <c r="Y111" s="89">
        <f t="shared" si="10"/>
        <v>0.24038461538461539</v>
      </c>
      <c r="Z111" s="50">
        <v>45</v>
      </c>
      <c r="AA111" s="50" t="s">
        <v>275</v>
      </c>
      <c r="AB111" s="50" t="s">
        <v>275</v>
      </c>
      <c r="AC111">
        <v>25</v>
      </c>
      <c r="AD111">
        <v>0</v>
      </c>
      <c r="AE111" s="89">
        <f t="shared" si="11"/>
        <v>9.6153846153846159E-3</v>
      </c>
      <c r="AF111">
        <v>0</v>
      </c>
      <c r="AG111">
        <v>0</v>
      </c>
    </row>
    <row r="112" spans="1:33">
      <c r="A112">
        <v>44119</v>
      </c>
      <c r="B112" t="s">
        <v>218</v>
      </c>
      <c r="C112" s="29">
        <v>2015</v>
      </c>
      <c r="D112" s="50">
        <v>83</v>
      </c>
      <c r="E112" s="50">
        <v>22</v>
      </c>
      <c r="F112" s="50">
        <v>32</v>
      </c>
      <c r="G112" s="50">
        <v>29</v>
      </c>
      <c r="H112" s="50">
        <v>23</v>
      </c>
      <c r="I112" s="50">
        <v>32</v>
      </c>
      <c r="J112" s="120">
        <v>0.12</v>
      </c>
      <c r="K112" s="120">
        <v>0.14499999999999999</v>
      </c>
      <c r="L112" s="97">
        <v>0.69900000000000007</v>
      </c>
      <c r="M112" s="50">
        <v>19</v>
      </c>
      <c r="N112" s="50">
        <v>51</v>
      </c>
      <c r="O112" s="50">
        <v>65</v>
      </c>
      <c r="P112" s="50">
        <v>74</v>
      </c>
      <c r="Q112" s="50">
        <v>38</v>
      </c>
      <c r="R112" s="50">
        <v>16</v>
      </c>
      <c r="S112" s="50">
        <v>9</v>
      </c>
      <c r="T112" s="50">
        <v>2</v>
      </c>
      <c r="U112" s="89">
        <f t="shared" si="6"/>
        <v>6.9343065693430656E-2</v>
      </c>
      <c r="V112" s="89">
        <f t="shared" si="7"/>
        <v>0.18613138686131386</v>
      </c>
      <c r="W112" s="89">
        <f t="shared" si="8"/>
        <v>0.23722627737226276</v>
      </c>
      <c r="X112" s="89">
        <f t="shared" si="9"/>
        <v>0.27007299270072993</v>
      </c>
      <c r="Y112" s="89">
        <f t="shared" si="10"/>
        <v>0.22992700729927007</v>
      </c>
      <c r="Z112" s="50">
        <v>38</v>
      </c>
      <c r="AA112" s="50" t="s">
        <v>275</v>
      </c>
      <c r="AB112" s="50" t="s">
        <v>275</v>
      </c>
      <c r="AC112">
        <v>32</v>
      </c>
      <c r="AD112">
        <v>0</v>
      </c>
      <c r="AE112" s="89">
        <f t="shared" si="11"/>
        <v>7.2992700729927005E-3</v>
      </c>
      <c r="AF112">
        <v>0</v>
      </c>
      <c r="AG112">
        <v>0</v>
      </c>
    </row>
    <row r="113" spans="1:33">
      <c r="A113">
        <v>44120</v>
      </c>
      <c r="B113" t="s">
        <v>113</v>
      </c>
      <c r="C113" s="29">
        <v>2015</v>
      </c>
      <c r="D113" s="50">
        <v>203</v>
      </c>
      <c r="E113" s="50">
        <v>65</v>
      </c>
      <c r="F113" s="50">
        <v>72</v>
      </c>
      <c r="G113" s="50">
        <v>66</v>
      </c>
      <c r="H113" s="50">
        <v>74</v>
      </c>
      <c r="I113" s="50">
        <v>75</v>
      </c>
      <c r="J113" s="120">
        <v>0.128</v>
      </c>
      <c r="K113" s="120">
        <v>9.9000000000000005E-2</v>
      </c>
      <c r="L113" s="97">
        <v>0.67</v>
      </c>
      <c r="M113" s="50">
        <v>57</v>
      </c>
      <c r="N113" s="50">
        <v>241</v>
      </c>
      <c r="O113" s="50">
        <v>202</v>
      </c>
      <c r="P113" s="50">
        <v>154</v>
      </c>
      <c r="Q113" s="50">
        <v>114</v>
      </c>
      <c r="R113" s="50">
        <v>56</v>
      </c>
      <c r="S113" s="50">
        <v>53</v>
      </c>
      <c r="T113" s="50">
        <v>7</v>
      </c>
      <c r="U113" s="89">
        <f t="shared" si="6"/>
        <v>6.4479638009049781E-2</v>
      </c>
      <c r="V113" s="89">
        <f t="shared" si="7"/>
        <v>0.27262443438914025</v>
      </c>
      <c r="W113" s="89">
        <f t="shared" si="8"/>
        <v>0.22850678733031674</v>
      </c>
      <c r="X113" s="89">
        <f t="shared" si="9"/>
        <v>0.17420814479638008</v>
      </c>
      <c r="Y113" s="89">
        <f t="shared" si="10"/>
        <v>0.25226244343891402</v>
      </c>
      <c r="Z113" s="50">
        <v>92</v>
      </c>
      <c r="AA113" s="50" t="s">
        <v>275</v>
      </c>
      <c r="AB113" s="50">
        <v>7</v>
      </c>
      <c r="AC113">
        <v>85</v>
      </c>
      <c r="AD113">
        <v>34</v>
      </c>
      <c r="AE113" s="89">
        <f t="shared" si="11"/>
        <v>7.9185520361990946E-3</v>
      </c>
      <c r="AF113">
        <v>0</v>
      </c>
      <c r="AG113">
        <v>2</v>
      </c>
    </row>
    <row r="114" spans="1:33">
      <c r="A114">
        <v>44121</v>
      </c>
      <c r="B114" t="s">
        <v>51</v>
      </c>
      <c r="C114" s="29">
        <v>2015</v>
      </c>
      <c r="D114" s="50">
        <v>15</v>
      </c>
      <c r="E114" s="50" t="s">
        <v>275</v>
      </c>
      <c r="F114" s="50" t="s">
        <v>275</v>
      </c>
      <c r="G114" s="50">
        <v>9</v>
      </c>
      <c r="H114" s="50" t="s">
        <v>275</v>
      </c>
      <c r="I114" s="50">
        <v>5</v>
      </c>
      <c r="J114" s="120">
        <v>0.33299999999999996</v>
      </c>
      <c r="K114" s="120">
        <v>0.2</v>
      </c>
      <c r="L114" s="97">
        <v>0.53299999999999992</v>
      </c>
      <c r="M114" s="50">
        <v>12</v>
      </c>
      <c r="N114" s="50">
        <v>23</v>
      </c>
      <c r="O114" s="50">
        <v>12</v>
      </c>
      <c r="P114" s="50">
        <v>12</v>
      </c>
      <c r="Q114" s="50">
        <v>8</v>
      </c>
      <c r="R114" s="50"/>
      <c r="S114" s="50">
        <v>1</v>
      </c>
      <c r="T114" s="50">
        <v>1</v>
      </c>
      <c r="U114" s="89">
        <f t="shared" si="6"/>
        <v>0.17391304347826086</v>
      </c>
      <c r="V114" s="89">
        <f t="shared" si="7"/>
        <v>0.33333333333333331</v>
      </c>
      <c r="W114" s="89">
        <f t="shared" si="8"/>
        <v>0.17391304347826086</v>
      </c>
      <c r="X114" s="89">
        <f t="shared" si="9"/>
        <v>0.17391304347826086</v>
      </c>
      <c r="Y114" s="89">
        <f t="shared" si="10"/>
        <v>0.13043478260869565</v>
      </c>
      <c r="Z114" s="50">
        <v>7</v>
      </c>
      <c r="AA114" s="50" t="s">
        <v>275</v>
      </c>
      <c r="AB114" s="50" t="s">
        <v>275</v>
      </c>
      <c r="AC114">
        <v>3</v>
      </c>
      <c r="AD114">
        <v>0</v>
      </c>
      <c r="AE114" s="89">
        <f t="shared" si="11"/>
        <v>1.4492753623188406E-2</v>
      </c>
      <c r="AF114">
        <v>0</v>
      </c>
      <c r="AG114">
        <v>0</v>
      </c>
    </row>
    <row r="115" spans="1:33">
      <c r="A115">
        <v>44122</v>
      </c>
      <c r="B115" t="s">
        <v>219</v>
      </c>
      <c r="C115" s="29">
        <v>2015</v>
      </c>
      <c r="D115" s="50">
        <v>115</v>
      </c>
      <c r="E115" s="50">
        <v>30</v>
      </c>
      <c r="F115" s="50">
        <v>37</v>
      </c>
      <c r="G115" s="50">
        <v>48</v>
      </c>
      <c r="H115" s="50">
        <v>48</v>
      </c>
      <c r="I115" s="50">
        <v>47</v>
      </c>
      <c r="J115" s="120">
        <v>3.5000000000000003E-2</v>
      </c>
      <c r="K115" s="120">
        <v>0.17399999999999999</v>
      </c>
      <c r="L115" s="97">
        <v>0.878</v>
      </c>
      <c r="M115" s="50">
        <v>14</v>
      </c>
      <c r="N115" s="50">
        <v>69</v>
      </c>
      <c r="O115" s="50">
        <v>101</v>
      </c>
      <c r="P115" s="50">
        <v>116</v>
      </c>
      <c r="Q115" s="50">
        <v>102</v>
      </c>
      <c r="R115" s="50">
        <v>59</v>
      </c>
      <c r="S115" s="50">
        <v>54</v>
      </c>
      <c r="T115" s="50">
        <v>1</v>
      </c>
      <c r="U115" s="89">
        <f t="shared" si="6"/>
        <v>2.7131782945736434E-2</v>
      </c>
      <c r="V115" s="89">
        <f t="shared" si="7"/>
        <v>0.13372093023255813</v>
      </c>
      <c r="W115" s="89">
        <f t="shared" si="8"/>
        <v>0.19573643410852712</v>
      </c>
      <c r="X115" s="89">
        <f t="shared" si="9"/>
        <v>0.22480620155038761</v>
      </c>
      <c r="Y115" s="89">
        <f t="shared" si="10"/>
        <v>0.41666666666666669</v>
      </c>
      <c r="Z115" s="50">
        <v>81</v>
      </c>
      <c r="AA115" s="50" t="s">
        <v>275</v>
      </c>
      <c r="AB115" s="50" t="s">
        <v>275</v>
      </c>
      <c r="AC115">
        <v>58</v>
      </c>
      <c r="AD115">
        <v>12</v>
      </c>
      <c r="AE115" s="89">
        <f t="shared" si="11"/>
        <v>1.937984496124031E-3</v>
      </c>
      <c r="AF115">
        <v>1</v>
      </c>
      <c r="AG115">
        <v>1</v>
      </c>
    </row>
    <row r="116" spans="1:33">
      <c r="A116">
        <v>44123</v>
      </c>
      <c r="B116" t="s">
        <v>52</v>
      </c>
      <c r="C116" s="29">
        <v>2015</v>
      </c>
      <c r="D116" s="50">
        <v>34</v>
      </c>
      <c r="E116" s="50">
        <v>9</v>
      </c>
      <c r="F116" s="50">
        <v>13</v>
      </c>
      <c r="G116" s="50">
        <v>12</v>
      </c>
      <c r="H116" s="50">
        <v>14</v>
      </c>
      <c r="I116" s="50">
        <v>12</v>
      </c>
      <c r="J116" s="120">
        <v>8.8000000000000009E-2</v>
      </c>
      <c r="K116" s="120">
        <v>0</v>
      </c>
      <c r="L116" s="97">
        <v>0.61799999999999999</v>
      </c>
      <c r="M116" s="50">
        <v>12</v>
      </c>
      <c r="N116" s="50">
        <v>39</v>
      </c>
      <c r="O116" s="50">
        <v>42</v>
      </c>
      <c r="P116" s="50">
        <v>33</v>
      </c>
      <c r="Q116" s="50">
        <v>16</v>
      </c>
      <c r="R116" s="50">
        <v>4</v>
      </c>
      <c r="S116" s="50">
        <v>2</v>
      </c>
      <c r="T116" s="50"/>
      <c r="U116" s="89">
        <f t="shared" si="6"/>
        <v>8.1081081081081086E-2</v>
      </c>
      <c r="V116" s="89">
        <f t="shared" si="7"/>
        <v>0.26351351351351349</v>
      </c>
      <c r="W116" s="89">
        <f t="shared" si="8"/>
        <v>0.28378378378378377</v>
      </c>
      <c r="X116" s="89">
        <f t="shared" si="9"/>
        <v>0.22297297297297297</v>
      </c>
      <c r="Y116" s="89">
        <f t="shared" si="10"/>
        <v>0.14864864864864866</v>
      </c>
      <c r="Z116" s="50">
        <v>19</v>
      </c>
      <c r="AA116" s="50" t="s">
        <v>275</v>
      </c>
      <c r="AB116" s="50" t="s">
        <v>275</v>
      </c>
      <c r="AC116">
        <v>15</v>
      </c>
      <c r="AD116">
        <v>0</v>
      </c>
      <c r="AE116" s="89">
        <f t="shared" si="11"/>
        <v>0</v>
      </c>
      <c r="AF116">
        <v>0</v>
      </c>
      <c r="AG116">
        <v>0</v>
      </c>
    </row>
    <row r="117" spans="1:33">
      <c r="A117">
        <v>44124</v>
      </c>
      <c r="B117" t="s">
        <v>114</v>
      </c>
      <c r="C117" s="29">
        <v>2015</v>
      </c>
      <c r="D117" s="50">
        <v>26</v>
      </c>
      <c r="E117" s="50">
        <v>8</v>
      </c>
      <c r="F117" s="50">
        <v>7</v>
      </c>
      <c r="G117" s="50">
        <v>11</v>
      </c>
      <c r="H117" s="50">
        <v>9</v>
      </c>
      <c r="I117" s="50">
        <v>13</v>
      </c>
      <c r="J117" s="120">
        <v>0.115</v>
      </c>
      <c r="K117" s="120">
        <v>0.115</v>
      </c>
      <c r="L117" s="97">
        <v>0.65400000000000003</v>
      </c>
      <c r="M117" s="50">
        <v>7</v>
      </c>
      <c r="N117" s="50">
        <v>32</v>
      </c>
      <c r="O117" s="50">
        <v>17</v>
      </c>
      <c r="P117" s="50">
        <v>30</v>
      </c>
      <c r="Q117" s="50">
        <v>7</v>
      </c>
      <c r="R117" s="50">
        <v>7</v>
      </c>
      <c r="S117" s="50"/>
      <c r="T117" s="50">
        <v>4</v>
      </c>
      <c r="U117" s="89">
        <f t="shared" si="6"/>
        <v>6.7307692307692304E-2</v>
      </c>
      <c r="V117" s="89">
        <f t="shared" si="7"/>
        <v>0.30769230769230771</v>
      </c>
      <c r="W117" s="89">
        <f t="shared" si="8"/>
        <v>0.16346153846153846</v>
      </c>
      <c r="X117" s="89">
        <f t="shared" si="9"/>
        <v>0.28846153846153844</v>
      </c>
      <c r="Y117" s="89">
        <f t="shared" si="10"/>
        <v>0.13461538461538461</v>
      </c>
      <c r="Z117" s="50">
        <v>13</v>
      </c>
      <c r="AA117" s="50" t="s">
        <v>275</v>
      </c>
      <c r="AB117" s="50" t="s">
        <v>275</v>
      </c>
      <c r="AC117">
        <v>10</v>
      </c>
      <c r="AD117">
        <v>0</v>
      </c>
      <c r="AE117" s="89">
        <f t="shared" si="11"/>
        <v>3.8461538461538464E-2</v>
      </c>
      <c r="AF117">
        <v>0</v>
      </c>
      <c r="AG117">
        <v>0</v>
      </c>
    </row>
    <row r="118" spans="1:33">
      <c r="A118">
        <v>44125</v>
      </c>
      <c r="B118" t="s">
        <v>220</v>
      </c>
      <c r="C118" s="29">
        <v>2015</v>
      </c>
      <c r="D118" s="50">
        <v>38</v>
      </c>
      <c r="E118" s="50">
        <v>9</v>
      </c>
      <c r="F118" s="50">
        <v>11</v>
      </c>
      <c r="G118" s="50">
        <v>18</v>
      </c>
      <c r="H118" s="50">
        <v>5</v>
      </c>
      <c r="I118" s="50">
        <v>14</v>
      </c>
      <c r="J118" s="120">
        <v>0.105</v>
      </c>
      <c r="K118" s="120">
        <v>7.9000000000000001E-2</v>
      </c>
      <c r="L118" s="97">
        <v>0.60499999999999998</v>
      </c>
      <c r="M118" s="50">
        <v>31</v>
      </c>
      <c r="N118" s="50">
        <v>86</v>
      </c>
      <c r="O118" s="50">
        <v>48</v>
      </c>
      <c r="P118" s="50">
        <v>38</v>
      </c>
      <c r="Q118" s="50">
        <v>20</v>
      </c>
      <c r="R118" s="50">
        <v>12</v>
      </c>
      <c r="S118" s="50">
        <v>17</v>
      </c>
      <c r="T118" s="50">
        <v>9</v>
      </c>
      <c r="U118" s="89">
        <f t="shared" si="6"/>
        <v>0.11877394636015326</v>
      </c>
      <c r="V118" s="89">
        <f t="shared" si="7"/>
        <v>0.32950191570881227</v>
      </c>
      <c r="W118" s="89">
        <f t="shared" si="8"/>
        <v>0.18390804597701149</v>
      </c>
      <c r="X118" s="89">
        <f t="shared" si="9"/>
        <v>0.14559386973180077</v>
      </c>
      <c r="Y118" s="89">
        <f t="shared" si="10"/>
        <v>0.18773946360153257</v>
      </c>
      <c r="Z118" s="50">
        <v>14</v>
      </c>
      <c r="AA118" s="50" t="s">
        <v>275</v>
      </c>
      <c r="AB118" s="50" t="s">
        <v>275</v>
      </c>
      <c r="AC118">
        <v>7</v>
      </c>
      <c r="AD118">
        <v>13</v>
      </c>
      <c r="AE118" s="89">
        <f t="shared" si="11"/>
        <v>3.4482758620689655E-2</v>
      </c>
      <c r="AF118">
        <v>0</v>
      </c>
      <c r="AG118">
        <v>1</v>
      </c>
    </row>
    <row r="119" spans="1:33">
      <c r="A119">
        <v>44126</v>
      </c>
      <c r="B119" t="s">
        <v>103</v>
      </c>
      <c r="C119" s="29">
        <v>2015</v>
      </c>
      <c r="D119" s="50">
        <v>124</v>
      </c>
      <c r="E119" s="50">
        <v>28</v>
      </c>
      <c r="F119" s="50">
        <v>48</v>
      </c>
      <c r="G119" s="50">
        <v>48</v>
      </c>
      <c r="H119" s="50">
        <v>39</v>
      </c>
      <c r="I119" s="50">
        <v>36</v>
      </c>
      <c r="J119" s="120">
        <v>0.105</v>
      </c>
      <c r="K119" s="120">
        <v>8.1000000000000003E-2</v>
      </c>
      <c r="L119" s="97">
        <v>0.71799999999999997</v>
      </c>
      <c r="M119" s="50">
        <v>57</v>
      </c>
      <c r="N119" s="50">
        <v>145</v>
      </c>
      <c r="O119" s="50">
        <v>123</v>
      </c>
      <c r="P119" s="50">
        <v>98</v>
      </c>
      <c r="Q119" s="50">
        <v>66</v>
      </c>
      <c r="R119" s="50">
        <v>23</v>
      </c>
      <c r="S119" s="50">
        <v>23</v>
      </c>
      <c r="T119" s="50">
        <v>7</v>
      </c>
      <c r="U119" s="89">
        <f t="shared" si="6"/>
        <v>0.10516605166051661</v>
      </c>
      <c r="V119" s="89">
        <f t="shared" si="7"/>
        <v>0.26752767527675275</v>
      </c>
      <c r="W119" s="89">
        <f t="shared" si="8"/>
        <v>0.22693726937269373</v>
      </c>
      <c r="X119" s="89">
        <f t="shared" si="9"/>
        <v>0.18081180811808117</v>
      </c>
      <c r="Y119" s="89">
        <f t="shared" si="10"/>
        <v>0.20664206642066421</v>
      </c>
      <c r="Z119" s="50">
        <v>72</v>
      </c>
      <c r="AA119" s="50" t="s">
        <v>275</v>
      </c>
      <c r="AB119" s="50" t="s">
        <v>275</v>
      </c>
      <c r="AC119">
        <v>36</v>
      </c>
      <c r="AD119">
        <v>0</v>
      </c>
      <c r="AE119" s="89">
        <f t="shared" si="11"/>
        <v>1.2915129151291513E-2</v>
      </c>
      <c r="AF119">
        <v>0</v>
      </c>
      <c r="AG119">
        <v>0</v>
      </c>
    </row>
    <row r="120" spans="1:33">
      <c r="A120">
        <v>44127</v>
      </c>
      <c r="B120" t="s">
        <v>104</v>
      </c>
      <c r="C120" s="29">
        <v>2015</v>
      </c>
      <c r="D120" s="50">
        <v>110</v>
      </c>
      <c r="E120" s="50">
        <v>35</v>
      </c>
      <c r="F120" s="50">
        <v>43</v>
      </c>
      <c r="G120" s="50">
        <v>32</v>
      </c>
      <c r="H120" s="50">
        <v>40</v>
      </c>
      <c r="I120" s="50">
        <v>44</v>
      </c>
      <c r="J120" s="120">
        <v>0.109</v>
      </c>
      <c r="K120" s="120">
        <v>0.1</v>
      </c>
      <c r="L120" s="97">
        <v>0.77300000000000002</v>
      </c>
      <c r="M120" s="50">
        <v>20</v>
      </c>
      <c r="N120" s="50">
        <v>79</v>
      </c>
      <c r="O120" s="50">
        <v>87</v>
      </c>
      <c r="P120" s="50">
        <v>118</v>
      </c>
      <c r="Q120" s="50">
        <v>61</v>
      </c>
      <c r="R120" s="50">
        <v>30</v>
      </c>
      <c r="S120" s="50">
        <v>10</v>
      </c>
      <c r="T120" s="50">
        <v>2</v>
      </c>
      <c r="U120" s="89">
        <f t="shared" si="6"/>
        <v>4.9140049140049137E-2</v>
      </c>
      <c r="V120" s="89">
        <f t="shared" si="7"/>
        <v>0.1941031941031941</v>
      </c>
      <c r="W120" s="89">
        <f t="shared" si="8"/>
        <v>0.21375921375921375</v>
      </c>
      <c r="X120" s="89">
        <f t="shared" si="9"/>
        <v>0.28992628992628994</v>
      </c>
      <c r="Y120" s="89">
        <f t="shared" si="10"/>
        <v>0.24815724815724816</v>
      </c>
      <c r="Z120" s="50">
        <v>69</v>
      </c>
      <c r="AA120" s="50" t="s">
        <v>275</v>
      </c>
      <c r="AB120" s="50" t="s">
        <v>275</v>
      </c>
      <c r="AC120">
        <v>41</v>
      </c>
      <c r="AD120">
        <v>9</v>
      </c>
      <c r="AE120" s="89">
        <f t="shared" si="11"/>
        <v>4.9140049140049139E-3</v>
      </c>
      <c r="AF120">
        <v>0</v>
      </c>
      <c r="AG120">
        <v>1</v>
      </c>
    </row>
    <row r="121" spans="1:33">
      <c r="A121">
        <v>44128</v>
      </c>
      <c r="B121" t="s">
        <v>53</v>
      </c>
      <c r="C121" s="29">
        <v>2015</v>
      </c>
      <c r="D121" s="50">
        <v>198</v>
      </c>
      <c r="E121" s="50">
        <v>53</v>
      </c>
      <c r="F121" s="50">
        <v>71</v>
      </c>
      <c r="G121" s="50">
        <v>74</v>
      </c>
      <c r="H121" s="50">
        <v>77</v>
      </c>
      <c r="I121" s="50">
        <v>66</v>
      </c>
      <c r="J121" s="120">
        <v>0.10099999999999999</v>
      </c>
      <c r="K121" s="120">
        <v>0.126</v>
      </c>
      <c r="L121" s="97">
        <v>0.71200000000000008</v>
      </c>
      <c r="M121" s="50">
        <v>91</v>
      </c>
      <c r="N121" s="50">
        <v>231</v>
      </c>
      <c r="O121" s="50">
        <v>211</v>
      </c>
      <c r="P121" s="50">
        <v>167</v>
      </c>
      <c r="Q121" s="50">
        <v>106</v>
      </c>
      <c r="R121" s="50">
        <v>30</v>
      </c>
      <c r="S121" s="50">
        <v>25</v>
      </c>
      <c r="T121" s="50">
        <v>9</v>
      </c>
      <c r="U121" s="89">
        <f t="shared" si="6"/>
        <v>0.10459770114942529</v>
      </c>
      <c r="V121" s="89">
        <f t="shared" si="7"/>
        <v>0.26551724137931032</v>
      </c>
      <c r="W121" s="89">
        <f t="shared" si="8"/>
        <v>0.24252873563218391</v>
      </c>
      <c r="X121" s="89">
        <f t="shared" si="9"/>
        <v>0.19195402298850575</v>
      </c>
      <c r="Y121" s="89">
        <f t="shared" si="10"/>
        <v>0.18505747126436781</v>
      </c>
      <c r="Z121" s="50">
        <v>105</v>
      </c>
      <c r="AA121" s="50" t="s">
        <v>275</v>
      </c>
      <c r="AB121" s="50" t="s">
        <v>275</v>
      </c>
      <c r="AC121">
        <v>70</v>
      </c>
      <c r="AD121">
        <v>36</v>
      </c>
      <c r="AE121" s="89">
        <f t="shared" si="11"/>
        <v>1.0344827586206896E-2</v>
      </c>
      <c r="AF121">
        <v>0</v>
      </c>
      <c r="AG121">
        <v>1</v>
      </c>
    </row>
    <row r="122" spans="1:33">
      <c r="A122">
        <v>44129</v>
      </c>
      <c r="B122" t="s">
        <v>54</v>
      </c>
      <c r="C122" s="29">
        <v>2015</v>
      </c>
      <c r="D122" s="50">
        <v>419</v>
      </c>
      <c r="E122" s="50">
        <v>129</v>
      </c>
      <c r="F122" s="50">
        <v>140</v>
      </c>
      <c r="G122" s="50">
        <v>150</v>
      </c>
      <c r="H122" s="50">
        <v>123</v>
      </c>
      <c r="I122" s="50">
        <v>129</v>
      </c>
      <c r="J122" s="120">
        <v>8.4000000000000005E-2</v>
      </c>
      <c r="K122" s="120">
        <v>0.16699999999999998</v>
      </c>
      <c r="L122" s="97">
        <v>0.7659999999999999</v>
      </c>
      <c r="M122" s="50">
        <v>150</v>
      </c>
      <c r="N122" s="50">
        <v>561</v>
      </c>
      <c r="O122" s="50">
        <v>399</v>
      </c>
      <c r="P122" s="50">
        <v>299</v>
      </c>
      <c r="Q122" s="50">
        <v>295</v>
      </c>
      <c r="R122" s="50">
        <v>129</v>
      </c>
      <c r="S122" s="50">
        <v>63</v>
      </c>
      <c r="T122" s="50">
        <v>11</v>
      </c>
      <c r="U122" s="89">
        <f t="shared" si="6"/>
        <v>7.8657577346617727E-2</v>
      </c>
      <c r="V122" s="89">
        <f t="shared" si="7"/>
        <v>0.29417933927635032</v>
      </c>
      <c r="W122" s="89">
        <f t="shared" si="8"/>
        <v>0.20922915574200315</v>
      </c>
      <c r="X122" s="89">
        <f t="shared" si="9"/>
        <v>0.15679077084425799</v>
      </c>
      <c r="Y122" s="89">
        <f t="shared" si="10"/>
        <v>0.25537493445201886</v>
      </c>
      <c r="Z122" s="50">
        <v>234</v>
      </c>
      <c r="AA122" s="50" t="s">
        <v>275</v>
      </c>
      <c r="AB122" s="50" t="s">
        <v>275</v>
      </c>
      <c r="AC122">
        <v>143</v>
      </c>
      <c r="AD122">
        <v>23</v>
      </c>
      <c r="AE122" s="89">
        <f t="shared" si="11"/>
        <v>5.7682223387519665E-3</v>
      </c>
      <c r="AF122">
        <v>3</v>
      </c>
      <c r="AG122">
        <v>1</v>
      </c>
    </row>
    <row r="123" spans="1:33">
      <c r="A123">
        <v>44130</v>
      </c>
      <c r="B123" t="s">
        <v>135</v>
      </c>
      <c r="C123" s="29">
        <v>2015</v>
      </c>
      <c r="D123" s="50">
        <v>198</v>
      </c>
      <c r="E123" s="50">
        <v>62</v>
      </c>
      <c r="F123" s="50">
        <v>74</v>
      </c>
      <c r="G123" s="50">
        <v>62</v>
      </c>
      <c r="H123" s="50">
        <v>65</v>
      </c>
      <c r="I123" s="50">
        <v>50</v>
      </c>
      <c r="J123" s="120">
        <v>5.5999999999999994E-2</v>
      </c>
      <c r="K123" s="120">
        <v>0.11599999999999999</v>
      </c>
      <c r="L123" s="97">
        <v>0.81799999999999995</v>
      </c>
      <c r="M123" s="50">
        <v>43</v>
      </c>
      <c r="N123" s="50">
        <v>127</v>
      </c>
      <c r="O123" s="50">
        <v>121</v>
      </c>
      <c r="P123" s="50">
        <v>136</v>
      </c>
      <c r="Q123" s="50">
        <v>133</v>
      </c>
      <c r="R123" s="50">
        <v>97</v>
      </c>
      <c r="S123" s="50">
        <v>90</v>
      </c>
      <c r="T123" s="50">
        <v>8</v>
      </c>
      <c r="U123" s="89">
        <f t="shared" si="6"/>
        <v>5.6953642384105961E-2</v>
      </c>
      <c r="V123" s="89">
        <f t="shared" si="7"/>
        <v>0.16821192052980133</v>
      </c>
      <c r="W123" s="89">
        <f t="shared" si="8"/>
        <v>0.16026490066225166</v>
      </c>
      <c r="X123" s="89">
        <f t="shared" si="9"/>
        <v>0.18013245033112582</v>
      </c>
      <c r="Y123" s="89">
        <f t="shared" si="10"/>
        <v>0.42384105960264901</v>
      </c>
      <c r="Z123" s="50">
        <v>113</v>
      </c>
      <c r="AA123" s="50" t="s">
        <v>275</v>
      </c>
      <c r="AB123" s="50" t="s">
        <v>275</v>
      </c>
      <c r="AC123">
        <v>77</v>
      </c>
      <c r="AD123">
        <v>20</v>
      </c>
      <c r="AE123" s="89">
        <f t="shared" si="11"/>
        <v>1.0596026490066225E-2</v>
      </c>
      <c r="AF123">
        <v>0</v>
      </c>
      <c r="AG123">
        <v>1</v>
      </c>
    </row>
    <row r="124" spans="1:33">
      <c r="A124">
        <v>44131</v>
      </c>
      <c r="B124" t="s">
        <v>136</v>
      </c>
      <c r="C124" s="29">
        <v>2015</v>
      </c>
      <c r="D124" s="50">
        <v>254</v>
      </c>
      <c r="E124" s="50">
        <v>75</v>
      </c>
      <c r="F124" s="50">
        <v>85</v>
      </c>
      <c r="G124" s="50">
        <v>94</v>
      </c>
      <c r="H124" s="50">
        <v>97</v>
      </c>
      <c r="I124" s="50">
        <v>111</v>
      </c>
      <c r="J124" s="120">
        <v>0.114</v>
      </c>
      <c r="K124" s="120">
        <v>0.122</v>
      </c>
      <c r="L124" s="97">
        <v>0.66099999999999992</v>
      </c>
      <c r="M124" s="50">
        <v>248</v>
      </c>
      <c r="N124" s="50">
        <v>581</v>
      </c>
      <c r="O124" s="50">
        <v>366</v>
      </c>
      <c r="P124" s="50">
        <v>258</v>
      </c>
      <c r="Q124" s="50">
        <v>148</v>
      </c>
      <c r="R124" s="50">
        <v>95</v>
      </c>
      <c r="S124" s="50">
        <v>189</v>
      </c>
      <c r="T124" s="50">
        <v>37</v>
      </c>
      <c r="U124" s="89">
        <f t="shared" si="6"/>
        <v>0.12903225806451613</v>
      </c>
      <c r="V124" s="89">
        <f t="shared" si="7"/>
        <v>0.30228928199791882</v>
      </c>
      <c r="W124" s="89">
        <f t="shared" si="8"/>
        <v>0.19042663891779396</v>
      </c>
      <c r="X124" s="89">
        <f t="shared" si="9"/>
        <v>0.13423517169614985</v>
      </c>
      <c r="Y124" s="89">
        <f t="shared" si="10"/>
        <v>0.22476586888657649</v>
      </c>
      <c r="Z124" s="50">
        <v>114</v>
      </c>
      <c r="AA124" s="50" t="s">
        <v>275</v>
      </c>
      <c r="AB124" s="50" t="s">
        <v>275</v>
      </c>
      <c r="AC124">
        <v>115</v>
      </c>
      <c r="AD124">
        <v>35</v>
      </c>
      <c r="AE124" s="89">
        <f t="shared" si="11"/>
        <v>1.9250780437044746E-2</v>
      </c>
      <c r="AF124">
        <v>0</v>
      </c>
      <c r="AG124">
        <v>1</v>
      </c>
    </row>
    <row r="125" spans="1:33">
      <c r="A125">
        <v>44132</v>
      </c>
      <c r="B125" t="s">
        <v>137</v>
      </c>
      <c r="C125" s="29">
        <v>2015</v>
      </c>
      <c r="D125" s="50">
        <v>208</v>
      </c>
      <c r="E125" s="50">
        <v>66</v>
      </c>
      <c r="F125" s="50">
        <v>70</v>
      </c>
      <c r="G125" s="50">
        <v>72</v>
      </c>
      <c r="H125" s="50">
        <v>79</v>
      </c>
      <c r="I125" s="50">
        <v>85</v>
      </c>
      <c r="J125" s="120">
        <v>6.7000000000000004E-2</v>
      </c>
      <c r="K125" s="120">
        <v>8.6999999999999994E-2</v>
      </c>
      <c r="L125" s="97">
        <v>0.78400000000000003</v>
      </c>
      <c r="M125" s="50">
        <v>410</v>
      </c>
      <c r="N125" s="50">
        <v>487</v>
      </c>
      <c r="O125" s="50">
        <v>218</v>
      </c>
      <c r="P125" s="50">
        <v>153</v>
      </c>
      <c r="Q125" s="50">
        <v>145</v>
      </c>
      <c r="R125" s="50">
        <v>96</v>
      </c>
      <c r="S125" s="50">
        <v>160</v>
      </c>
      <c r="T125" s="50">
        <v>28</v>
      </c>
      <c r="U125" s="89">
        <f t="shared" si="6"/>
        <v>0.24160282852091927</v>
      </c>
      <c r="V125" s="89">
        <f t="shared" si="7"/>
        <v>0.28697701826753091</v>
      </c>
      <c r="W125" s="89">
        <f t="shared" si="8"/>
        <v>0.12846199175014733</v>
      </c>
      <c r="X125" s="89">
        <f t="shared" si="9"/>
        <v>9.0159104301708898E-2</v>
      </c>
      <c r="Y125" s="89">
        <f t="shared" si="10"/>
        <v>0.23629935179728934</v>
      </c>
      <c r="Z125" s="50">
        <v>84</v>
      </c>
      <c r="AA125" s="50" t="s">
        <v>275</v>
      </c>
      <c r="AB125" s="50">
        <v>5</v>
      </c>
      <c r="AC125">
        <v>62</v>
      </c>
      <c r="AD125">
        <v>45</v>
      </c>
      <c r="AE125" s="89">
        <f t="shared" si="11"/>
        <v>1.6499705362404242E-2</v>
      </c>
      <c r="AF125">
        <v>0</v>
      </c>
      <c r="AG125">
        <v>2</v>
      </c>
    </row>
    <row r="126" spans="1:33">
      <c r="A126">
        <v>44133</v>
      </c>
      <c r="B126" t="s">
        <v>221</v>
      </c>
      <c r="C126" s="29">
        <v>2015</v>
      </c>
      <c r="D126" s="50">
        <v>118</v>
      </c>
      <c r="E126" s="50">
        <v>38</v>
      </c>
      <c r="F126" s="50">
        <v>34</v>
      </c>
      <c r="G126" s="50">
        <v>46</v>
      </c>
      <c r="H126" s="50">
        <v>29</v>
      </c>
      <c r="I126" s="50">
        <v>25</v>
      </c>
      <c r="J126" s="120">
        <v>5.0999999999999997E-2</v>
      </c>
      <c r="K126" s="120">
        <v>0.13600000000000001</v>
      </c>
      <c r="L126" s="97">
        <v>0.78799999999999992</v>
      </c>
      <c r="M126" s="50">
        <v>28</v>
      </c>
      <c r="N126" s="50">
        <v>73</v>
      </c>
      <c r="O126" s="50">
        <v>65</v>
      </c>
      <c r="P126" s="50">
        <v>103</v>
      </c>
      <c r="Q126" s="50">
        <v>71</v>
      </c>
      <c r="R126" s="50">
        <v>38</v>
      </c>
      <c r="S126" s="50">
        <v>34</v>
      </c>
      <c r="T126" s="50">
        <v>2</v>
      </c>
      <c r="U126" s="89">
        <f t="shared" si="6"/>
        <v>6.7632850241545889E-2</v>
      </c>
      <c r="V126" s="89">
        <f t="shared" si="7"/>
        <v>0.17632850241545894</v>
      </c>
      <c r="W126" s="89">
        <f t="shared" si="8"/>
        <v>0.1570048309178744</v>
      </c>
      <c r="X126" s="89">
        <f t="shared" si="9"/>
        <v>0.24879227053140096</v>
      </c>
      <c r="Y126" s="89">
        <f t="shared" si="10"/>
        <v>0.34541062801932365</v>
      </c>
      <c r="Z126" s="50">
        <v>60</v>
      </c>
      <c r="AA126" s="50" t="s">
        <v>275</v>
      </c>
      <c r="AB126" s="50">
        <v>5</v>
      </c>
      <c r="AC126">
        <v>34</v>
      </c>
      <c r="AD126">
        <v>20</v>
      </c>
      <c r="AE126" s="89">
        <f t="shared" si="11"/>
        <v>4.830917874396135E-3</v>
      </c>
      <c r="AF126">
        <v>0</v>
      </c>
      <c r="AG126">
        <v>1</v>
      </c>
    </row>
    <row r="127" spans="1:33">
      <c r="A127">
        <v>44134</v>
      </c>
      <c r="B127" t="s">
        <v>222</v>
      </c>
      <c r="C127" s="29">
        <v>2015</v>
      </c>
      <c r="D127" s="50">
        <v>71</v>
      </c>
      <c r="E127" s="50">
        <v>17</v>
      </c>
      <c r="F127" s="50">
        <v>28</v>
      </c>
      <c r="G127" s="50">
        <v>26</v>
      </c>
      <c r="H127" s="50">
        <v>17</v>
      </c>
      <c r="I127" s="50">
        <v>21</v>
      </c>
      <c r="J127" s="120">
        <v>9.9000000000000005E-2</v>
      </c>
      <c r="K127" s="120">
        <v>0.23899999999999999</v>
      </c>
      <c r="L127" s="97">
        <v>0.77500000000000002</v>
      </c>
      <c r="M127" s="50">
        <v>7</v>
      </c>
      <c r="N127" s="50">
        <v>21</v>
      </c>
      <c r="O127" s="50">
        <v>42</v>
      </c>
      <c r="P127" s="50">
        <v>48</v>
      </c>
      <c r="Q127" s="50">
        <v>38</v>
      </c>
      <c r="R127" s="50">
        <v>9</v>
      </c>
      <c r="S127" s="50">
        <v>5</v>
      </c>
      <c r="T127" s="50"/>
      <c r="U127" s="89">
        <f t="shared" si="6"/>
        <v>4.1176470588235294E-2</v>
      </c>
      <c r="V127" s="89">
        <f t="shared" si="7"/>
        <v>0.12352941176470589</v>
      </c>
      <c r="W127" s="89">
        <f t="shared" si="8"/>
        <v>0.24705882352941178</v>
      </c>
      <c r="X127" s="89">
        <f t="shared" si="9"/>
        <v>0.28235294117647058</v>
      </c>
      <c r="Y127" s="89">
        <f t="shared" si="10"/>
        <v>0.30588235294117649</v>
      </c>
      <c r="Z127" s="50">
        <v>50</v>
      </c>
      <c r="AA127" s="50" t="s">
        <v>275</v>
      </c>
      <c r="AB127" s="50" t="s">
        <v>275</v>
      </c>
      <c r="AC127">
        <v>25</v>
      </c>
      <c r="AD127">
        <v>0</v>
      </c>
      <c r="AE127" s="89">
        <f t="shared" si="11"/>
        <v>0</v>
      </c>
      <c r="AF127">
        <v>0</v>
      </c>
      <c r="AG127">
        <v>0</v>
      </c>
    </row>
    <row r="128" spans="1:33">
      <c r="A128">
        <v>44135</v>
      </c>
      <c r="B128" t="s">
        <v>115</v>
      </c>
      <c r="C128" s="29">
        <v>2015</v>
      </c>
      <c r="D128" s="50">
        <v>70</v>
      </c>
      <c r="E128" s="50">
        <v>17</v>
      </c>
      <c r="F128" s="50">
        <v>25</v>
      </c>
      <c r="G128" s="50">
        <v>28</v>
      </c>
      <c r="H128" s="50">
        <v>16</v>
      </c>
      <c r="I128" s="50">
        <v>20</v>
      </c>
      <c r="J128" s="120">
        <v>0.18600000000000003</v>
      </c>
      <c r="K128" s="120">
        <v>2.8999999999999998E-2</v>
      </c>
      <c r="L128" s="97">
        <v>0.6</v>
      </c>
      <c r="M128" s="50">
        <v>87</v>
      </c>
      <c r="N128" s="50">
        <v>305</v>
      </c>
      <c r="O128" s="50">
        <v>115</v>
      </c>
      <c r="P128" s="50">
        <v>46</v>
      </c>
      <c r="Q128" s="50">
        <v>25</v>
      </c>
      <c r="R128" s="50">
        <v>17</v>
      </c>
      <c r="S128" s="50">
        <v>30</v>
      </c>
      <c r="T128" s="50">
        <v>19</v>
      </c>
      <c r="U128" s="89">
        <f t="shared" si="6"/>
        <v>0.13509316770186336</v>
      </c>
      <c r="V128" s="89">
        <f t="shared" si="7"/>
        <v>0.47360248447204967</v>
      </c>
      <c r="W128" s="89">
        <f t="shared" si="8"/>
        <v>0.17857142857142858</v>
      </c>
      <c r="X128" s="89">
        <f t="shared" si="9"/>
        <v>7.1428571428571425E-2</v>
      </c>
      <c r="Y128" s="89">
        <f t="shared" si="10"/>
        <v>0.11180124223602485</v>
      </c>
      <c r="Z128" s="50">
        <v>14</v>
      </c>
      <c r="AA128" s="50" t="s">
        <v>275</v>
      </c>
      <c r="AB128" s="50" t="s">
        <v>275</v>
      </c>
      <c r="AC128">
        <v>17</v>
      </c>
      <c r="AD128">
        <v>30</v>
      </c>
      <c r="AE128" s="89">
        <f t="shared" si="11"/>
        <v>2.9503105590062112E-2</v>
      </c>
      <c r="AF128">
        <v>0</v>
      </c>
      <c r="AG128">
        <v>2</v>
      </c>
    </row>
    <row r="129" spans="1:33">
      <c r="A129">
        <v>44136</v>
      </c>
      <c r="B129" t="s">
        <v>223</v>
      </c>
      <c r="C129" s="29">
        <v>2015</v>
      </c>
      <c r="D129" s="50">
        <v>26</v>
      </c>
      <c r="E129" s="50">
        <v>9</v>
      </c>
      <c r="F129" s="50">
        <v>7</v>
      </c>
      <c r="G129" s="50">
        <v>10</v>
      </c>
      <c r="H129" s="50">
        <v>10</v>
      </c>
      <c r="I129" s="50">
        <v>10</v>
      </c>
      <c r="J129" s="120">
        <v>3.7999999999999999E-2</v>
      </c>
      <c r="K129" s="120">
        <v>3.7999999999999999E-2</v>
      </c>
      <c r="L129" s="97">
        <v>0.57700000000000007</v>
      </c>
      <c r="M129" s="50">
        <v>18</v>
      </c>
      <c r="N129" s="50">
        <v>66</v>
      </c>
      <c r="O129" s="50">
        <v>29</v>
      </c>
      <c r="P129" s="50">
        <v>15</v>
      </c>
      <c r="Q129" s="50">
        <v>9</v>
      </c>
      <c r="R129" s="50">
        <v>5</v>
      </c>
      <c r="S129" s="50">
        <v>10</v>
      </c>
      <c r="T129" s="50">
        <v>3</v>
      </c>
      <c r="U129" s="89">
        <f t="shared" si="6"/>
        <v>0.11612903225806452</v>
      </c>
      <c r="V129" s="89">
        <f t="shared" si="7"/>
        <v>0.4258064516129032</v>
      </c>
      <c r="W129" s="89">
        <f t="shared" si="8"/>
        <v>0.18709677419354839</v>
      </c>
      <c r="X129" s="89">
        <f t="shared" si="9"/>
        <v>9.6774193548387094E-2</v>
      </c>
      <c r="Y129" s="89">
        <f t="shared" si="10"/>
        <v>0.15483870967741936</v>
      </c>
      <c r="Z129" s="50">
        <v>5</v>
      </c>
      <c r="AA129" s="50" t="s">
        <v>275</v>
      </c>
      <c r="AB129" s="50" t="s">
        <v>275</v>
      </c>
      <c r="AC129">
        <v>6</v>
      </c>
      <c r="AD129">
        <v>10</v>
      </c>
      <c r="AE129" s="89">
        <f t="shared" si="11"/>
        <v>1.935483870967742E-2</v>
      </c>
      <c r="AF129">
        <v>0</v>
      </c>
      <c r="AG129">
        <v>1</v>
      </c>
    </row>
    <row r="130" spans="1:33">
      <c r="A130">
        <v>44137</v>
      </c>
      <c r="B130" t="s">
        <v>138</v>
      </c>
      <c r="C130" s="29">
        <v>2015</v>
      </c>
      <c r="D130" s="50">
        <v>157</v>
      </c>
      <c r="E130" s="50">
        <v>35</v>
      </c>
      <c r="F130" s="50">
        <v>59</v>
      </c>
      <c r="G130" s="50">
        <v>63</v>
      </c>
      <c r="H130" s="50">
        <v>58</v>
      </c>
      <c r="I130" s="50">
        <v>57</v>
      </c>
      <c r="J130" s="120">
        <v>6.4000000000000001E-2</v>
      </c>
      <c r="K130" s="120">
        <v>0.17800000000000002</v>
      </c>
      <c r="L130" s="97">
        <v>0.78299999999999992</v>
      </c>
      <c r="M130" s="50">
        <v>19</v>
      </c>
      <c r="N130" s="50">
        <v>59</v>
      </c>
      <c r="O130" s="50">
        <v>82</v>
      </c>
      <c r="P130" s="50">
        <v>116</v>
      </c>
      <c r="Q130" s="50">
        <v>135</v>
      </c>
      <c r="R130" s="50">
        <v>61</v>
      </c>
      <c r="S130" s="50">
        <v>45</v>
      </c>
      <c r="T130" s="50">
        <v>2</v>
      </c>
      <c r="U130" s="89">
        <f t="shared" si="6"/>
        <v>3.6608863198458574E-2</v>
      </c>
      <c r="V130" s="89">
        <f t="shared" si="7"/>
        <v>0.11368015414258188</v>
      </c>
      <c r="W130" s="89">
        <f t="shared" si="8"/>
        <v>0.15799614643545279</v>
      </c>
      <c r="X130" s="89">
        <f t="shared" si="9"/>
        <v>0.22350674373795762</v>
      </c>
      <c r="Y130" s="89">
        <f t="shared" si="10"/>
        <v>0.46435452793834298</v>
      </c>
      <c r="Z130" s="50">
        <v>113</v>
      </c>
      <c r="AA130" s="50" t="s">
        <v>275</v>
      </c>
      <c r="AB130" s="50" t="s">
        <v>275</v>
      </c>
      <c r="AC130">
        <v>68</v>
      </c>
      <c r="AD130">
        <v>0</v>
      </c>
      <c r="AE130" s="89">
        <f t="shared" si="11"/>
        <v>3.8535645472061657E-3</v>
      </c>
      <c r="AF130">
        <v>1</v>
      </c>
      <c r="AG130">
        <v>0</v>
      </c>
    </row>
    <row r="131" spans="1:33">
      <c r="A131">
        <v>44138</v>
      </c>
      <c r="B131" t="s">
        <v>139</v>
      </c>
      <c r="C131" s="29">
        <v>2015</v>
      </c>
      <c r="D131" s="50">
        <v>48</v>
      </c>
      <c r="E131" s="50">
        <v>9</v>
      </c>
      <c r="F131" s="50">
        <v>18</v>
      </c>
      <c r="G131" s="50">
        <v>21</v>
      </c>
      <c r="H131" s="50">
        <v>25</v>
      </c>
      <c r="I131" s="50">
        <v>19</v>
      </c>
      <c r="J131" s="120">
        <v>0.125</v>
      </c>
      <c r="K131" s="120">
        <v>0.188</v>
      </c>
      <c r="L131" s="97">
        <v>0.72900000000000009</v>
      </c>
      <c r="M131" s="50">
        <v>10</v>
      </c>
      <c r="N131" s="50">
        <v>27</v>
      </c>
      <c r="O131" s="50">
        <v>49</v>
      </c>
      <c r="P131" s="50">
        <v>45</v>
      </c>
      <c r="Q131" s="50">
        <v>27</v>
      </c>
      <c r="R131" s="50">
        <v>12</v>
      </c>
      <c r="S131" s="50">
        <v>2</v>
      </c>
      <c r="T131" s="50"/>
      <c r="U131" s="89">
        <f t="shared" ref="U131:U194" si="12">M131/SUM($M131:$T131)</f>
        <v>5.8139534883720929E-2</v>
      </c>
      <c r="V131" s="89">
        <f t="shared" ref="V131:V194" si="13">N131/SUM(M131:T131)</f>
        <v>0.15697674418604651</v>
      </c>
      <c r="W131" s="89">
        <f t="shared" ref="W131:W194" si="14">O131/SUM(M131:T131)</f>
        <v>0.28488372093023256</v>
      </c>
      <c r="X131" s="89">
        <f t="shared" ref="X131:X194" si="15">P131/SUM(M131:T131)</f>
        <v>0.26162790697674421</v>
      </c>
      <c r="Y131" s="89">
        <f t="shared" ref="Y131:Y194" si="16">SUM(Q131:S131)/SUM(M131:T131)</f>
        <v>0.23837209302325582</v>
      </c>
      <c r="Z131" s="50">
        <v>27</v>
      </c>
      <c r="AA131" s="50" t="s">
        <v>275</v>
      </c>
      <c r="AB131" s="50" t="s">
        <v>275</v>
      </c>
      <c r="AC131">
        <v>14</v>
      </c>
      <c r="AD131">
        <v>0</v>
      </c>
      <c r="AE131" s="89">
        <f t="shared" ref="AE131:AE194" si="17">T131/SUM(M131:T131)</f>
        <v>0</v>
      </c>
      <c r="AF131">
        <v>0</v>
      </c>
      <c r="AG131">
        <v>0</v>
      </c>
    </row>
    <row r="132" spans="1:33">
      <c r="A132">
        <v>44139</v>
      </c>
      <c r="B132" t="s">
        <v>140</v>
      </c>
      <c r="C132" s="29">
        <v>2015</v>
      </c>
      <c r="D132" s="50">
        <v>59</v>
      </c>
      <c r="E132" s="50">
        <v>10</v>
      </c>
      <c r="F132" s="50">
        <v>27</v>
      </c>
      <c r="G132" s="50">
        <v>22</v>
      </c>
      <c r="H132" s="50">
        <v>20</v>
      </c>
      <c r="I132" s="50">
        <v>33</v>
      </c>
      <c r="J132" s="120">
        <v>0.13600000000000001</v>
      </c>
      <c r="K132" s="120">
        <v>0.20300000000000001</v>
      </c>
      <c r="L132" s="97">
        <v>0.76300000000000001</v>
      </c>
      <c r="M132" s="50">
        <v>16</v>
      </c>
      <c r="N132" s="50">
        <v>37</v>
      </c>
      <c r="O132" s="50">
        <v>56</v>
      </c>
      <c r="P132" s="50">
        <v>56</v>
      </c>
      <c r="Q132" s="50">
        <v>37</v>
      </c>
      <c r="R132" s="50">
        <v>19</v>
      </c>
      <c r="S132" s="50">
        <v>6</v>
      </c>
      <c r="T132" s="50">
        <v>1</v>
      </c>
      <c r="U132" s="89">
        <f t="shared" si="12"/>
        <v>7.0175438596491224E-2</v>
      </c>
      <c r="V132" s="89">
        <f t="shared" si="13"/>
        <v>0.16228070175438597</v>
      </c>
      <c r="W132" s="89">
        <f t="shared" si="14"/>
        <v>0.24561403508771928</v>
      </c>
      <c r="X132" s="89">
        <f t="shared" si="15"/>
        <v>0.24561403508771928</v>
      </c>
      <c r="Y132" s="89">
        <f t="shared" si="16"/>
        <v>0.27192982456140352</v>
      </c>
      <c r="Z132" s="50">
        <v>38</v>
      </c>
      <c r="AA132" s="50" t="s">
        <v>275</v>
      </c>
      <c r="AB132" s="50" t="s">
        <v>275</v>
      </c>
      <c r="AC132">
        <v>25</v>
      </c>
      <c r="AD132">
        <v>0</v>
      </c>
      <c r="AE132" s="89">
        <f t="shared" si="17"/>
        <v>4.3859649122807015E-3</v>
      </c>
      <c r="AF132">
        <v>0</v>
      </c>
      <c r="AG132">
        <v>0</v>
      </c>
    </row>
    <row r="133" spans="1:33">
      <c r="A133">
        <v>44140</v>
      </c>
      <c r="B133" t="s">
        <v>224</v>
      </c>
      <c r="C133" s="29">
        <v>2015</v>
      </c>
      <c r="D133" s="50">
        <v>62</v>
      </c>
      <c r="E133" s="50">
        <v>18</v>
      </c>
      <c r="F133" s="50">
        <v>27</v>
      </c>
      <c r="G133" s="50">
        <v>17</v>
      </c>
      <c r="H133" s="50">
        <v>20</v>
      </c>
      <c r="I133" s="50">
        <v>29</v>
      </c>
      <c r="J133" s="120">
        <v>8.1000000000000003E-2</v>
      </c>
      <c r="K133" s="120">
        <v>8.1000000000000003E-2</v>
      </c>
      <c r="L133" s="97">
        <v>0.83900000000000008</v>
      </c>
      <c r="M133" s="50">
        <v>5</v>
      </c>
      <c r="N133" s="50">
        <v>24</v>
      </c>
      <c r="O133" s="50">
        <v>44</v>
      </c>
      <c r="P133" s="50">
        <v>68</v>
      </c>
      <c r="Q133" s="50">
        <v>43</v>
      </c>
      <c r="R133" s="50">
        <v>18</v>
      </c>
      <c r="S133" s="50">
        <v>18</v>
      </c>
      <c r="T133" s="50">
        <v>3</v>
      </c>
      <c r="U133" s="89">
        <f t="shared" si="12"/>
        <v>2.2421524663677129E-2</v>
      </c>
      <c r="V133" s="89">
        <f t="shared" si="13"/>
        <v>0.10762331838565023</v>
      </c>
      <c r="W133" s="89">
        <f t="shared" si="14"/>
        <v>0.19730941704035873</v>
      </c>
      <c r="X133" s="89">
        <f t="shared" si="15"/>
        <v>0.30493273542600896</v>
      </c>
      <c r="Y133" s="89">
        <f t="shared" si="16"/>
        <v>0.35426008968609868</v>
      </c>
      <c r="Z133" s="50">
        <v>44</v>
      </c>
      <c r="AA133" s="50" t="s">
        <v>275</v>
      </c>
      <c r="AB133" s="50" t="s">
        <v>275</v>
      </c>
      <c r="AC133">
        <v>26</v>
      </c>
      <c r="AD133">
        <v>0</v>
      </c>
      <c r="AE133" s="89">
        <f t="shared" si="17"/>
        <v>1.3452914798206279E-2</v>
      </c>
      <c r="AF133">
        <v>0</v>
      </c>
      <c r="AG133">
        <v>0</v>
      </c>
    </row>
    <row r="134" spans="1:33">
      <c r="A134">
        <v>44141</v>
      </c>
      <c r="B134" t="s">
        <v>225</v>
      </c>
      <c r="C134" s="29">
        <v>2015</v>
      </c>
      <c r="D134" s="50">
        <v>54</v>
      </c>
      <c r="E134" s="50">
        <v>19</v>
      </c>
      <c r="F134" s="50">
        <v>20</v>
      </c>
      <c r="G134" s="50">
        <v>15</v>
      </c>
      <c r="H134" s="50">
        <v>23</v>
      </c>
      <c r="I134" s="50">
        <v>28</v>
      </c>
      <c r="J134" s="120">
        <v>0.13</v>
      </c>
      <c r="K134" s="120">
        <v>0.14800000000000002</v>
      </c>
      <c r="L134" s="97">
        <v>0.70400000000000007</v>
      </c>
      <c r="M134" s="50">
        <v>12</v>
      </c>
      <c r="N134" s="50">
        <v>23</v>
      </c>
      <c r="O134" s="50">
        <v>45</v>
      </c>
      <c r="P134" s="50">
        <v>51</v>
      </c>
      <c r="Q134" s="50">
        <v>35</v>
      </c>
      <c r="R134" s="50">
        <v>11</v>
      </c>
      <c r="S134" s="50">
        <v>11</v>
      </c>
      <c r="T134" s="50">
        <v>1</v>
      </c>
      <c r="U134" s="89">
        <f t="shared" si="12"/>
        <v>6.3492063492063489E-2</v>
      </c>
      <c r="V134" s="89">
        <f t="shared" si="13"/>
        <v>0.12169312169312169</v>
      </c>
      <c r="W134" s="89">
        <f t="shared" si="14"/>
        <v>0.23809523809523808</v>
      </c>
      <c r="X134" s="89">
        <f t="shared" si="15"/>
        <v>0.26984126984126983</v>
      </c>
      <c r="Y134" s="89">
        <f t="shared" si="16"/>
        <v>0.30158730158730157</v>
      </c>
      <c r="Z134" s="50">
        <v>25</v>
      </c>
      <c r="AA134" s="50" t="s">
        <v>275</v>
      </c>
      <c r="AB134" s="50" t="s">
        <v>275</v>
      </c>
      <c r="AC134">
        <v>25</v>
      </c>
      <c r="AD134">
        <v>0</v>
      </c>
      <c r="AE134" s="89">
        <f t="shared" si="17"/>
        <v>5.2910052910052907E-3</v>
      </c>
      <c r="AF134">
        <v>0</v>
      </c>
      <c r="AG134">
        <v>0</v>
      </c>
    </row>
    <row r="135" spans="1:33">
      <c r="A135">
        <v>44142</v>
      </c>
      <c r="B135" t="s">
        <v>226</v>
      </c>
      <c r="C135" s="29">
        <v>2015</v>
      </c>
      <c r="D135" s="50">
        <v>81</v>
      </c>
      <c r="E135" s="50">
        <v>26</v>
      </c>
      <c r="F135" s="50">
        <v>28</v>
      </c>
      <c r="G135" s="50">
        <v>27</v>
      </c>
      <c r="H135" s="50">
        <v>32</v>
      </c>
      <c r="I135" s="50">
        <v>27</v>
      </c>
      <c r="J135" s="120">
        <v>8.5999999999999993E-2</v>
      </c>
      <c r="K135" s="120">
        <v>0.14800000000000002</v>
      </c>
      <c r="L135" s="97">
        <v>0.753</v>
      </c>
      <c r="M135" s="50">
        <v>11</v>
      </c>
      <c r="N135" s="50">
        <v>42</v>
      </c>
      <c r="O135" s="50">
        <v>62</v>
      </c>
      <c r="P135" s="50">
        <v>72</v>
      </c>
      <c r="Q135" s="50">
        <v>54</v>
      </c>
      <c r="R135" s="50">
        <v>24</v>
      </c>
      <c r="S135" s="50">
        <v>10</v>
      </c>
      <c r="T135" s="50">
        <v>2</v>
      </c>
      <c r="U135" s="89">
        <f t="shared" si="12"/>
        <v>3.9711191335740074E-2</v>
      </c>
      <c r="V135" s="89">
        <f t="shared" si="13"/>
        <v>0.15162454873646208</v>
      </c>
      <c r="W135" s="89">
        <f t="shared" si="14"/>
        <v>0.22382671480144403</v>
      </c>
      <c r="X135" s="89">
        <f t="shared" si="15"/>
        <v>0.25992779783393499</v>
      </c>
      <c r="Y135" s="89">
        <f t="shared" si="16"/>
        <v>0.3176895306859206</v>
      </c>
      <c r="Z135" s="50">
        <v>44</v>
      </c>
      <c r="AA135" s="50" t="s">
        <v>275</v>
      </c>
      <c r="AB135" s="50" t="s">
        <v>275</v>
      </c>
      <c r="AC135">
        <v>33</v>
      </c>
      <c r="AD135">
        <v>0</v>
      </c>
      <c r="AE135" s="89">
        <f t="shared" si="17"/>
        <v>7.2202166064981952E-3</v>
      </c>
      <c r="AF135">
        <v>0</v>
      </c>
      <c r="AG135">
        <v>0</v>
      </c>
    </row>
    <row r="136" spans="1:33">
      <c r="A136">
        <v>44143</v>
      </c>
      <c r="B136" t="s">
        <v>141</v>
      </c>
      <c r="C136" s="29">
        <v>2015</v>
      </c>
      <c r="D136" s="50">
        <v>1509</v>
      </c>
      <c r="E136" s="50">
        <v>517</v>
      </c>
      <c r="F136" s="50">
        <v>522</v>
      </c>
      <c r="G136" s="50">
        <v>470</v>
      </c>
      <c r="H136" s="50">
        <v>475</v>
      </c>
      <c r="I136" s="50">
        <v>441</v>
      </c>
      <c r="J136" s="120">
        <v>4.5999999999999999E-2</v>
      </c>
      <c r="K136" s="120">
        <v>8.6999999999999994E-2</v>
      </c>
      <c r="L136" s="97">
        <v>0.68200000000000005</v>
      </c>
      <c r="M136" s="50">
        <v>1402</v>
      </c>
      <c r="N136" s="50">
        <v>2664</v>
      </c>
      <c r="O136" s="50">
        <v>1406</v>
      </c>
      <c r="P136" s="50">
        <v>802</v>
      </c>
      <c r="Q136" s="50">
        <v>725</v>
      </c>
      <c r="R136" s="50">
        <v>441</v>
      </c>
      <c r="S136" s="50">
        <v>436</v>
      </c>
      <c r="T136" s="50">
        <v>80</v>
      </c>
      <c r="U136" s="89">
        <f t="shared" si="12"/>
        <v>0.17621920563097035</v>
      </c>
      <c r="V136" s="89">
        <f t="shared" si="13"/>
        <v>0.33484162895927599</v>
      </c>
      <c r="W136" s="89">
        <f t="shared" si="14"/>
        <v>0.17672197083961791</v>
      </c>
      <c r="X136" s="89">
        <f t="shared" si="15"/>
        <v>0.1008044243338361</v>
      </c>
      <c r="Y136" s="89">
        <f t="shared" si="16"/>
        <v>0.20135746606334842</v>
      </c>
      <c r="Z136" s="50">
        <v>602</v>
      </c>
      <c r="AA136" s="50">
        <v>18</v>
      </c>
      <c r="AB136" s="50">
        <v>35</v>
      </c>
      <c r="AC136">
        <v>366</v>
      </c>
      <c r="AD136">
        <v>190</v>
      </c>
      <c r="AE136" s="89">
        <f t="shared" si="17"/>
        <v>1.0055304172951232E-2</v>
      </c>
      <c r="AF136">
        <v>2</v>
      </c>
      <c r="AG136">
        <v>10</v>
      </c>
    </row>
    <row r="137" spans="1:33">
      <c r="A137">
        <v>44144</v>
      </c>
      <c r="B137" t="s">
        <v>55</v>
      </c>
      <c r="C137" s="29">
        <v>2015</v>
      </c>
      <c r="D137" s="50">
        <v>70</v>
      </c>
      <c r="E137" s="50">
        <v>23</v>
      </c>
      <c r="F137" s="50">
        <v>17</v>
      </c>
      <c r="G137" s="50">
        <v>30</v>
      </c>
      <c r="H137" s="50">
        <v>25</v>
      </c>
      <c r="I137" s="50">
        <v>32</v>
      </c>
      <c r="J137" s="120">
        <v>8.5999999999999993E-2</v>
      </c>
      <c r="K137" s="120">
        <v>0.1</v>
      </c>
      <c r="L137" s="97">
        <v>0.65700000000000003</v>
      </c>
      <c r="M137" s="50">
        <v>28</v>
      </c>
      <c r="N137" s="50">
        <v>124</v>
      </c>
      <c r="O137" s="50">
        <v>67</v>
      </c>
      <c r="P137" s="50">
        <v>69</v>
      </c>
      <c r="Q137" s="50">
        <v>48</v>
      </c>
      <c r="R137" s="50">
        <v>14</v>
      </c>
      <c r="S137" s="50">
        <v>5</v>
      </c>
      <c r="T137" s="50">
        <v>6</v>
      </c>
      <c r="U137" s="89">
        <f t="shared" si="12"/>
        <v>7.7562326869806089E-2</v>
      </c>
      <c r="V137" s="89">
        <f t="shared" si="13"/>
        <v>0.34349030470914127</v>
      </c>
      <c r="W137" s="89">
        <f t="shared" si="14"/>
        <v>0.18559556786703602</v>
      </c>
      <c r="X137" s="89">
        <f t="shared" si="15"/>
        <v>0.19113573407202217</v>
      </c>
      <c r="Y137" s="89">
        <f t="shared" si="16"/>
        <v>0.18559556786703602</v>
      </c>
      <c r="Z137" s="50">
        <v>42</v>
      </c>
      <c r="AA137" s="50" t="s">
        <v>275</v>
      </c>
      <c r="AB137" s="50" t="s">
        <v>275</v>
      </c>
      <c r="AC137">
        <v>29</v>
      </c>
      <c r="AD137">
        <v>26</v>
      </c>
      <c r="AE137" s="89">
        <f t="shared" si="17"/>
        <v>1.662049861495845E-2</v>
      </c>
      <c r="AF137">
        <v>0</v>
      </c>
      <c r="AG137">
        <v>2</v>
      </c>
    </row>
    <row r="138" spans="1:33">
      <c r="A138">
        <v>44145</v>
      </c>
      <c r="B138" t="s">
        <v>142</v>
      </c>
      <c r="C138" s="29">
        <v>2015</v>
      </c>
      <c r="D138" s="50">
        <v>116</v>
      </c>
      <c r="E138" s="50">
        <v>36</v>
      </c>
      <c r="F138" s="50">
        <v>38</v>
      </c>
      <c r="G138" s="50">
        <v>42</v>
      </c>
      <c r="H138" s="50">
        <v>43</v>
      </c>
      <c r="I138" s="50">
        <v>36</v>
      </c>
      <c r="J138" s="120">
        <v>5.2000000000000005E-2</v>
      </c>
      <c r="K138" s="120">
        <v>0.14699999999999999</v>
      </c>
      <c r="L138" s="97">
        <v>0.82799999999999996</v>
      </c>
      <c r="M138" s="50">
        <v>24</v>
      </c>
      <c r="N138" s="50">
        <v>74</v>
      </c>
      <c r="O138" s="50">
        <v>81</v>
      </c>
      <c r="P138" s="50">
        <v>96</v>
      </c>
      <c r="Q138" s="50">
        <v>82</v>
      </c>
      <c r="R138" s="50">
        <v>47</v>
      </c>
      <c r="S138" s="50">
        <v>30</v>
      </c>
      <c r="T138" s="50">
        <v>1</v>
      </c>
      <c r="U138" s="89">
        <f t="shared" si="12"/>
        <v>5.5172413793103448E-2</v>
      </c>
      <c r="V138" s="89">
        <f t="shared" si="13"/>
        <v>0.17011494252873563</v>
      </c>
      <c r="W138" s="89">
        <f t="shared" si="14"/>
        <v>0.18620689655172415</v>
      </c>
      <c r="X138" s="89">
        <f t="shared" si="15"/>
        <v>0.22068965517241379</v>
      </c>
      <c r="Y138" s="89">
        <f t="shared" si="16"/>
        <v>0.36551724137931035</v>
      </c>
      <c r="Z138" s="50">
        <v>80</v>
      </c>
      <c r="AA138" s="50" t="s">
        <v>275</v>
      </c>
      <c r="AB138" s="50" t="s">
        <v>275</v>
      </c>
      <c r="AC138">
        <v>41</v>
      </c>
      <c r="AD138">
        <v>0</v>
      </c>
      <c r="AE138" s="89">
        <f t="shared" si="17"/>
        <v>2.2988505747126436E-3</v>
      </c>
      <c r="AF138">
        <v>1</v>
      </c>
      <c r="AG138">
        <v>0</v>
      </c>
    </row>
    <row r="139" spans="1:33">
      <c r="A139">
        <v>44146</v>
      </c>
      <c r="B139" t="s">
        <v>56</v>
      </c>
      <c r="C139" s="29">
        <v>2015</v>
      </c>
      <c r="D139" s="50">
        <v>67</v>
      </c>
      <c r="E139" s="50">
        <v>18</v>
      </c>
      <c r="F139" s="50">
        <v>21</v>
      </c>
      <c r="G139" s="50">
        <v>28</v>
      </c>
      <c r="H139" s="50">
        <v>19</v>
      </c>
      <c r="I139" s="50">
        <v>23</v>
      </c>
      <c r="J139" s="120">
        <v>4.4999999999999998E-2</v>
      </c>
      <c r="K139" s="120">
        <v>7.4999999999999997E-2</v>
      </c>
      <c r="L139" s="97">
        <v>0.64200000000000002</v>
      </c>
      <c r="M139" s="50">
        <v>29</v>
      </c>
      <c r="N139" s="50">
        <v>105</v>
      </c>
      <c r="O139" s="50">
        <v>63</v>
      </c>
      <c r="P139" s="50">
        <v>65</v>
      </c>
      <c r="Q139" s="50">
        <v>36</v>
      </c>
      <c r="R139" s="50">
        <v>11</v>
      </c>
      <c r="S139" s="50">
        <v>8</v>
      </c>
      <c r="T139" s="50">
        <v>3</v>
      </c>
      <c r="U139" s="89">
        <f t="shared" si="12"/>
        <v>9.0624999999999997E-2</v>
      </c>
      <c r="V139" s="89">
        <f t="shared" si="13"/>
        <v>0.328125</v>
      </c>
      <c r="W139" s="89">
        <f t="shared" si="14"/>
        <v>0.19687499999999999</v>
      </c>
      <c r="X139" s="89">
        <f t="shared" si="15"/>
        <v>0.203125</v>
      </c>
      <c r="Y139" s="89">
        <f t="shared" si="16"/>
        <v>0.171875</v>
      </c>
      <c r="Z139" s="50">
        <v>34</v>
      </c>
      <c r="AA139" s="50" t="s">
        <v>275</v>
      </c>
      <c r="AB139" s="50" t="s">
        <v>275</v>
      </c>
      <c r="AC139">
        <v>20</v>
      </c>
      <c r="AD139">
        <v>0</v>
      </c>
      <c r="AE139" s="89">
        <f t="shared" si="17"/>
        <v>9.3749999999999997E-3</v>
      </c>
      <c r="AF139">
        <v>0</v>
      </c>
      <c r="AG139">
        <v>0</v>
      </c>
    </row>
    <row r="140" spans="1:33">
      <c r="A140">
        <v>44148</v>
      </c>
      <c r="B140" t="s">
        <v>57</v>
      </c>
      <c r="C140" s="29">
        <v>2015</v>
      </c>
      <c r="D140" s="50">
        <v>28</v>
      </c>
      <c r="E140" s="50">
        <v>10</v>
      </c>
      <c r="F140" s="50">
        <v>10</v>
      </c>
      <c r="G140" s="50">
        <v>8</v>
      </c>
      <c r="H140" s="50">
        <v>7</v>
      </c>
      <c r="I140" s="50">
        <v>14</v>
      </c>
      <c r="J140" s="120">
        <v>7.0999999999999994E-2</v>
      </c>
      <c r="K140" s="120">
        <v>0.107</v>
      </c>
      <c r="L140" s="97">
        <v>0.71400000000000008</v>
      </c>
      <c r="M140" s="50">
        <v>13</v>
      </c>
      <c r="N140" s="50">
        <v>38</v>
      </c>
      <c r="O140" s="50">
        <v>24</v>
      </c>
      <c r="P140" s="50">
        <v>26</v>
      </c>
      <c r="Q140" s="50">
        <v>18</v>
      </c>
      <c r="R140" s="50"/>
      <c r="S140" s="50">
        <v>1</v>
      </c>
      <c r="T140" s="50">
        <v>1</v>
      </c>
      <c r="U140" s="89">
        <f t="shared" si="12"/>
        <v>0.10743801652892562</v>
      </c>
      <c r="V140" s="89">
        <f t="shared" si="13"/>
        <v>0.31404958677685951</v>
      </c>
      <c r="W140" s="89">
        <f t="shared" si="14"/>
        <v>0.19834710743801653</v>
      </c>
      <c r="X140" s="89">
        <f t="shared" si="15"/>
        <v>0.21487603305785125</v>
      </c>
      <c r="Y140" s="89">
        <f t="shared" si="16"/>
        <v>0.15702479338842976</v>
      </c>
      <c r="Z140" s="50">
        <v>13</v>
      </c>
      <c r="AA140" s="50" t="s">
        <v>275</v>
      </c>
      <c r="AB140" s="50" t="s">
        <v>275</v>
      </c>
      <c r="AC140">
        <v>7</v>
      </c>
      <c r="AD140">
        <v>0</v>
      </c>
      <c r="AE140" s="89">
        <f t="shared" si="17"/>
        <v>8.2644628099173556E-3</v>
      </c>
      <c r="AF140">
        <v>0</v>
      </c>
      <c r="AG140">
        <v>0</v>
      </c>
    </row>
    <row r="141" spans="1:33">
      <c r="A141">
        <v>44149</v>
      </c>
      <c r="B141" t="s">
        <v>227</v>
      </c>
      <c r="C141" s="29">
        <v>2015</v>
      </c>
      <c r="D141" s="50">
        <v>170</v>
      </c>
      <c r="E141" s="50">
        <v>55</v>
      </c>
      <c r="F141" s="50">
        <v>48</v>
      </c>
      <c r="G141" s="50">
        <v>67</v>
      </c>
      <c r="H141" s="50">
        <v>64</v>
      </c>
      <c r="I141" s="50">
        <v>65</v>
      </c>
      <c r="J141" s="120">
        <v>0.1</v>
      </c>
      <c r="K141" s="120">
        <v>8.199999999999999E-2</v>
      </c>
      <c r="L141" s="97">
        <v>0.753</v>
      </c>
      <c r="M141" s="50">
        <v>44</v>
      </c>
      <c r="N141" s="50">
        <v>107</v>
      </c>
      <c r="O141" s="50">
        <v>126</v>
      </c>
      <c r="P141" s="50">
        <v>161</v>
      </c>
      <c r="Q141" s="50">
        <v>125</v>
      </c>
      <c r="R141" s="50">
        <v>31</v>
      </c>
      <c r="S141" s="50">
        <v>26</v>
      </c>
      <c r="T141" s="50">
        <v>6</v>
      </c>
      <c r="U141" s="89">
        <f t="shared" si="12"/>
        <v>7.0287539936102233E-2</v>
      </c>
      <c r="V141" s="89">
        <f t="shared" si="13"/>
        <v>0.17092651757188498</v>
      </c>
      <c r="W141" s="89">
        <f t="shared" si="14"/>
        <v>0.2012779552715655</v>
      </c>
      <c r="X141" s="89">
        <f t="shared" si="15"/>
        <v>0.25718849840255592</v>
      </c>
      <c r="Y141" s="89">
        <f t="shared" si="16"/>
        <v>0.29073482428115016</v>
      </c>
      <c r="Z141" s="50">
        <v>107</v>
      </c>
      <c r="AA141" s="50" t="s">
        <v>275</v>
      </c>
      <c r="AB141" s="50" t="s">
        <v>275</v>
      </c>
      <c r="AC141">
        <v>69</v>
      </c>
      <c r="AD141">
        <v>15</v>
      </c>
      <c r="AE141" s="89">
        <f t="shared" si="17"/>
        <v>9.5846645367412137E-3</v>
      </c>
      <c r="AF141">
        <v>0</v>
      </c>
      <c r="AG141">
        <v>1</v>
      </c>
    </row>
    <row r="142" spans="1:33">
      <c r="A142">
        <v>44150</v>
      </c>
      <c r="B142" t="s">
        <v>143</v>
      </c>
      <c r="C142" s="29">
        <v>2015</v>
      </c>
      <c r="D142" s="50">
        <v>161</v>
      </c>
      <c r="E142" s="50">
        <v>43</v>
      </c>
      <c r="F142" s="50">
        <v>60</v>
      </c>
      <c r="G142" s="50">
        <v>58</v>
      </c>
      <c r="H142" s="50">
        <v>46</v>
      </c>
      <c r="I142" s="50">
        <v>40</v>
      </c>
      <c r="J142" s="120">
        <v>7.4999999999999997E-2</v>
      </c>
      <c r="K142" s="120">
        <v>0.13</v>
      </c>
      <c r="L142" s="97">
        <v>0.82</v>
      </c>
      <c r="M142" s="50">
        <v>39</v>
      </c>
      <c r="N142" s="50">
        <v>73</v>
      </c>
      <c r="O142" s="50">
        <v>100</v>
      </c>
      <c r="P142" s="50">
        <v>93</v>
      </c>
      <c r="Q142" s="50">
        <v>117</v>
      </c>
      <c r="R142" s="50">
        <v>63</v>
      </c>
      <c r="S142" s="50">
        <v>43</v>
      </c>
      <c r="T142" s="50">
        <v>6</v>
      </c>
      <c r="U142" s="89">
        <f t="shared" si="12"/>
        <v>7.3033707865168537E-2</v>
      </c>
      <c r="V142" s="89">
        <f t="shared" si="13"/>
        <v>0.13670411985018727</v>
      </c>
      <c r="W142" s="89">
        <f t="shared" si="14"/>
        <v>0.18726591760299627</v>
      </c>
      <c r="X142" s="89">
        <f t="shared" si="15"/>
        <v>0.17415730337078653</v>
      </c>
      <c r="Y142" s="89">
        <f t="shared" si="16"/>
        <v>0.41760299625468167</v>
      </c>
      <c r="Z142" s="50">
        <v>88</v>
      </c>
      <c r="AA142" s="50" t="s">
        <v>275</v>
      </c>
      <c r="AB142" s="50" t="s">
        <v>275</v>
      </c>
      <c r="AC142">
        <v>48</v>
      </c>
      <c r="AD142">
        <v>20</v>
      </c>
      <c r="AE142" s="89">
        <f t="shared" si="17"/>
        <v>1.1235955056179775E-2</v>
      </c>
      <c r="AF142">
        <v>0</v>
      </c>
      <c r="AG142">
        <v>1</v>
      </c>
    </row>
    <row r="143" spans="1:33">
      <c r="A143">
        <v>44151</v>
      </c>
      <c r="B143" t="s">
        <v>228</v>
      </c>
      <c r="C143" s="29">
        <v>2015</v>
      </c>
      <c r="D143" s="50">
        <v>206</v>
      </c>
      <c r="E143" s="50">
        <v>57</v>
      </c>
      <c r="F143" s="50">
        <v>77</v>
      </c>
      <c r="G143" s="50">
        <v>72</v>
      </c>
      <c r="H143" s="50">
        <v>82</v>
      </c>
      <c r="I143" s="50">
        <v>70</v>
      </c>
      <c r="J143" s="120">
        <v>6.8000000000000005E-2</v>
      </c>
      <c r="K143" s="120">
        <v>0.14099999999999999</v>
      </c>
      <c r="L143" s="97">
        <v>0.79099999999999993</v>
      </c>
      <c r="M143" s="50">
        <v>45</v>
      </c>
      <c r="N143" s="50">
        <v>125</v>
      </c>
      <c r="O143" s="50">
        <v>148</v>
      </c>
      <c r="P143" s="50">
        <v>187</v>
      </c>
      <c r="Q143" s="50">
        <v>176</v>
      </c>
      <c r="R143" s="50">
        <v>100</v>
      </c>
      <c r="S143" s="50">
        <v>96</v>
      </c>
      <c r="T143" s="50">
        <v>8</v>
      </c>
      <c r="U143" s="89">
        <f t="shared" si="12"/>
        <v>5.0847457627118647E-2</v>
      </c>
      <c r="V143" s="89">
        <f t="shared" si="13"/>
        <v>0.14124293785310735</v>
      </c>
      <c r="W143" s="89">
        <f t="shared" si="14"/>
        <v>0.16723163841807909</v>
      </c>
      <c r="X143" s="89">
        <f t="shared" si="15"/>
        <v>0.21129943502824858</v>
      </c>
      <c r="Y143" s="89">
        <f t="shared" si="16"/>
        <v>0.42033898305084744</v>
      </c>
      <c r="Z143" s="50">
        <v>107</v>
      </c>
      <c r="AA143" s="50" t="s">
        <v>275</v>
      </c>
      <c r="AB143" s="50" t="s">
        <v>275</v>
      </c>
      <c r="AC143">
        <v>72</v>
      </c>
      <c r="AD143">
        <v>15</v>
      </c>
      <c r="AE143" s="89">
        <f t="shared" si="17"/>
        <v>9.0395480225988704E-3</v>
      </c>
      <c r="AF143">
        <v>0</v>
      </c>
      <c r="AG143">
        <v>1</v>
      </c>
    </row>
    <row r="144" spans="1:33">
      <c r="A144">
        <v>44152</v>
      </c>
      <c r="B144" t="s">
        <v>60</v>
      </c>
      <c r="C144" s="29">
        <v>2015</v>
      </c>
      <c r="D144" s="50">
        <v>129</v>
      </c>
      <c r="E144" s="50">
        <v>37</v>
      </c>
      <c r="F144" s="50">
        <v>40</v>
      </c>
      <c r="G144" s="50">
        <v>52</v>
      </c>
      <c r="H144" s="50">
        <v>39</v>
      </c>
      <c r="I144" s="50">
        <v>53</v>
      </c>
      <c r="J144" s="120">
        <v>8.5000000000000006E-2</v>
      </c>
      <c r="K144" s="120">
        <v>0.109</v>
      </c>
      <c r="L144" s="97">
        <v>0.78299999999999992</v>
      </c>
      <c r="M144" s="50">
        <v>14</v>
      </c>
      <c r="N144" s="50">
        <v>63</v>
      </c>
      <c r="O144" s="50">
        <v>101</v>
      </c>
      <c r="P144" s="50">
        <v>101</v>
      </c>
      <c r="Q144" s="50">
        <v>80</v>
      </c>
      <c r="R144" s="50">
        <v>45</v>
      </c>
      <c r="S144" s="50">
        <v>15</v>
      </c>
      <c r="T144" s="50"/>
      <c r="U144" s="89">
        <f t="shared" si="12"/>
        <v>3.3412887828162291E-2</v>
      </c>
      <c r="V144" s="89">
        <f t="shared" si="13"/>
        <v>0.15035799522673032</v>
      </c>
      <c r="W144" s="89">
        <f t="shared" si="14"/>
        <v>0.24105011933174225</v>
      </c>
      <c r="X144" s="89">
        <f t="shared" si="15"/>
        <v>0.24105011933174225</v>
      </c>
      <c r="Y144" s="89">
        <f t="shared" si="16"/>
        <v>0.33412887828162291</v>
      </c>
      <c r="Z144" s="50">
        <v>79</v>
      </c>
      <c r="AA144" s="50" t="s">
        <v>275</v>
      </c>
      <c r="AB144" s="50" t="s">
        <v>275</v>
      </c>
      <c r="AC144">
        <v>50</v>
      </c>
      <c r="AD144">
        <v>0</v>
      </c>
      <c r="AE144" s="89">
        <f t="shared" si="17"/>
        <v>0</v>
      </c>
      <c r="AF144">
        <v>1</v>
      </c>
      <c r="AG144">
        <v>0</v>
      </c>
    </row>
    <row r="145" spans="1:33">
      <c r="A145">
        <v>44153</v>
      </c>
      <c r="B145" t="s">
        <v>58</v>
      </c>
      <c r="C145" s="29">
        <v>2015</v>
      </c>
      <c r="D145" s="50">
        <v>75</v>
      </c>
      <c r="E145" s="50">
        <v>23</v>
      </c>
      <c r="F145" s="50">
        <v>24</v>
      </c>
      <c r="G145" s="50">
        <v>28</v>
      </c>
      <c r="H145" s="50">
        <v>17</v>
      </c>
      <c r="I145" s="50">
        <v>21</v>
      </c>
      <c r="J145" s="120">
        <v>0.08</v>
      </c>
      <c r="K145" s="120">
        <v>9.3000000000000013E-2</v>
      </c>
      <c r="L145" s="97">
        <v>0.77300000000000002</v>
      </c>
      <c r="M145" s="50">
        <v>30</v>
      </c>
      <c r="N145" s="50">
        <v>69</v>
      </c>
      <c r="O145" s="50">
        <v>72</v>
      </c>
      <c r="P145" s="50">
        <v>57</v>
      </c>
      <c r="Q145" s="50">
        <v>34</v>
      </c>
      <c r="R145" s="50">
        <v>16</v>
      </c>
      <c r="S145" s="50">
        <v>5</v>
      </c>
      <c r="T145" s="50">
        <v>1</v>
      </c>
      <c r="U145" s="89">
        <f t="shared" si="12"/>
        <v>0.10563380281690141</v>
      </c>
      <c r="V145" s="89">
        <f t="shared" si="13"/>
        <v>0.24295774647887325</v>
      </c>
      <c r="W145" s="89">
        <f t="shared" si="14"/>
        <v>0.25352112676056338</v>
      </c>
      <c r="X145" s="89">
        <f t="shared" si="15"/>
        <v>0.20070422535211269</v>
      </c>
      <c r="Y145" s="89">
        <f t="shared" si="16"/>
        <v>0.19366197183098591</v>
      </c>
      <c r="Z145" s="50">
        <v>34</v>
      </c>
      <c r="AA145" s="50" t="s">
        <v>275</v>
      </c>
      <c r="AB145" s="50" t="s">
        <v>275</v>
      </c>
      <c r="AC145">
        <v>18</v>
      </c>
      <c r="AD145">
        <v>0</v>
      </c>
      <c r="AE145" s="89">
        <f t="shared" si="17"/>
        <v>3.5211267605633804E-3</v>
      </c>
      <c r="AF145">
        <v>0</v>
      </c>
      <c r="AG145">
        <v>0</v>
      </c>
    </row>
    <row r="146" spans="1:33">
      <c r="A146">
        <v>44154</v>
      </c>
      <c r="B146" t="s">
        <v>59</v>
      </c>
      <c r="C146" s="29">
        <v>2015</v>
      </c>
      <c r="D146" s="50">
        <v>321</v>
      </c>
      <c r="E146" s="50">
        <v>98</v>
      </c>
      <c r="F146" s="50">
        <v>97</v>
      </c>
      <c r="G146" s="50">
        <v>126</v>
      </c>
      <c r="H146" s="50">
        <v>88</v>
      </c>
      <c r="I146" s="50">
        <v>104</v>
      </c>
      <c r="J146" s="120">
        <v>9.6999999999999989E-2</v>
      </c>
      <c r="K146" s="120">
        <v>0.1</v>
      </c>
      <c r="L146" s="97">
        <v>0.75700000000000001</v>
      </c>
      <c r="M146" s="50">
        <v>324</v>
      </c>
      <c r="N146" s="50">
        <v>913</v>
      </c>
      <c r="O146" s="50">
        <v>354</v>
      </c>
      <c r="P146" s="50">
        <v>257</v>
      </c>
      <c r="Q146" s="50">
        <v>245</v>
      </c>
      <c r="R146" s="50">
        <v>147</v>
      </c>
      <c r="S146" s="50">
        <v>139</v>
      </c>
      <c r="T146" s="50">
        <v>22</v>
      </c>
      <c r="U146" s="89">
        <f t="shared" si="12"/>
        <v>0.13494377342773844</v>
      </c>
      <c r="V146" s="89">
        <f t="shared" si="13"/>
        <v>0.38025822573927531</v>
      </c>
      <c r="W146" s="89">
        <f t="shared" si="14"/>
        <v>0.14743856726364016</v>
      </c>
      <c r="X146" s="89">
        <f t="shared" si="15"/>
        <v>0.1070387338608913</v>
      </c>
      <c r="Y146" s="89">
        <f t="shared" si="16"/>
        <v>0.22115785089546022</v>
      </c>
      <c r="Z146" s="50">
        <v>144</v>
      </c>
      <c r="AA146" s="50" t="s">
        <v>275</v>
      </c>
      <c r="AB146" s="50" t="s">
        <v>275</v>
      </c>
      <c r="AC146">
        <v>103</v>
      </c>
      <c r="AD146">
        <v>42</v>
      </c>
      <c r="AE146" s="89">
        <f t="shared" si="17"/>
        <v>9.1628488129945861E-3</v>
      </c>
      <c r="AF146">
        <v>1</v>
      </c>
      <c r="AG146">
        <v>1</v>
      </c>
    </row>
    <row r="147" spans="1:33">
      <c r="A147">
        <v>44155</v>
      </c>
      <c r="B147" t="s">
        <v>144</v>
      </c>
      <c r="C147" s="29">
        <v>2015</v>
      </c>
      <c r="D147" s="50">
        <v>137</v>
      </c>
      <c r="E147" s="50">
        <v>43</v>
      </c>
      <c r="F147" s="50">
        <v>38</v>
      </c>
      <c r="G147" s="50">
        <v>56</v>
      </c>
      <c r="H147" s="50">
        <v>40</v>
      </c>
      <c r="I147" s="50">
        <v>44</v>
      </c>
      <c r="J147" s="120">
        <v>0.109</v>
      </c>
      <c r="K147" s="120">
        <v>0.124</v>
      </c>
      <c r="L147" s="97">
        <v>0.70099999999999996</v>
      </c>
      <c r="M147" s="50">
        <v>26</v>
      </c>
      <c r="N147" s="50">
        <v>68</v>
      </c>
      <c r="O147" s="50">
        <v>109</v>
      </c>
      <c r="P147" s="50">
        <v>120</v>
      </c>
      <c r="Q147" s="50">
        <v>104</v>
      </c>
      <c r="R147" s="50">
        <v>41</v>
      </c>
      <c r="S147" s="50">
        <v>25</v>
      </c>
      <c r="T147" s="50">
        <v>1</v>
      </c>
      <c r="U147" s="89">
        <f t="shared" si="12"/>
        <v>5.2631578947368418E-2</v>
      </c>
      <c r="V147" s="89">
        <f t="shared" si="13"/>
        <v>0.13765182186234817</v>
      </c>
      <c r="W147" s="89">
        <f t="shared" si="14"/>
        <v>0.22064777327935223</v>
      </c>
      <c r="X147" s="89">
        <f t="shared" si="15"/>
        <v>0.24291497975708501</v>
      </c>
      <c r="Y147" s="89">
        <f t="shared" si="16"/>
        <v>0.34412955465587042</v>
      </c>
      <c r="Z147" s="50">
        <v>82</v>
      </c>
      <c r="AA147" s="50" t="s">
        <v>275</v>
      </c>
      <c r="AB147" s="50" t="s">
        <v>275</v>
      </c>
      <c r="AC147">
        <v>51</v>
      </c>
      <c r="AD147">
        <v>12</v>
      </c>
      <c r="AE147" s="89">
        <f t="shared" si="17"/>
        <v>2.0242914979757085E-3</v>
      </c>
      <c r="AF147">
        <v>0</v>
      </c>
      <c r="AG147">
        <v>1</v>
      </c>
    </row>
    <row r="148" spans="1:33">
      <c r="A148">
        <v>44156</v>
      </c>
      <c r="B148" t="s">
        <v>229</v>
      </c>
      <c r="C148" s="29">
        <v>2015</v>
      </c>
      <c r="D148" s="50">
        <v>143</v>
      </c>
      <c r="E148" s="50">
        <v>45</v>
      </c>
      <c r="F148" s="50">
        <v>52</v>
      </c>
      <c r="G148" s="50">
        <v>46</v>
      </c>
      <c r="H148" s="50">
        <v>50</v>
      </c>
      <c r="I148" s="50">
        <v>58</v>
      </c>
      <c r="J148" s="120">
        <v>7.6999999999999999E-2</v>
      </c>
      <c r="K148" s="120">
        <v>0.105</v>
      </c>
      <c r="L148" s="97">
        <v>0.76200000000000001</v>
      </c>
      <c r="M148" s="50">
        <v>36</v>
      </c>
      <c r="N148" s="50">
        <v>134</v>
      </c>
      <c r="O148" s="50">
        <v>101</v>
      </c>
      <c r="P148" s="50">
        <v>110</v>
      </c>
      <c r="Q148" s="50">
        <v>69</v>
      </c>
      <c r="R148" s="50">
        <v>31</v>
      </c>
      <c r="S148" s="50">
        <v>11</v>
      </c>
      <c r="T148" s="50">
        <v>2</v>
      </c>
      <c r="U148" s="89">
        <f t="shared" si="12"/>
        <v>7.28744939271255E-2</v>
      </c>
      <c r="V148" s="89">
        <f t="shared" si="13"/>
        <v>0.27125506072874495</v>
      </c>
      <c r="W148" s="89">
        <f t="shared" si="14"/>
        <v>0.20445344129554655</v>
      </c>
      <c r="X148" s="89">
        <f t="shared" si="15"/>
        <v>0.22267206477732793</v>
      </c>
      <c r="Y148" s="89">
        <f t="shared" si="16"/>
        <v>0.22469635627530365</v>
      </c>
      <c r="Z148" s="50">
        <v>85</v>
      </c>
      <c r="AA148" s="50" t="s">
        <v>275</v>
      </c>
      <c r="AB148" s="50" t="s">
        <v>275</v>
      </c>
      <c r="AC148">
        <v>44</v>
      </c>
      <c r="AD148">
        <v>0</v>
      </c>
      <c r="AE148" s="89">
        <f t="shared" si="17"/>
        <v>4.048582995951417E-3</v>
      </c>
      <c r="AF148">
        <v>0</v>
      </c>
      <c r="AG148">
        <v>0</v>
      </c>
    </row>
    <row r="149" spans="1:33">
      <c r="A149">
        <v>44157</v>
      </c>
      <c r="B149" t="s">
        <v>230</v>
      </c>
      <c r="C149" s="29">
        <v>2015</v>
      </c>
      <c r="D149" s="50">
        <v>68</v>
      </c>
      <c r="E149" s="50">
        <v>22</v>
      </c>
      <c r="F149" s="50">
        <v>25</v>
      </c>
      <c r="G149" s="50">
        <v>21</v>
      </c>
      <c r="H149" s="50">
        <v>24</v>
      </c>
      <c r="I149" s="50">
        <v>24</v>
      </c>
      <c r="J149" s="120">
        <v>0.10300000000000001</v>
      </c>
      <c r="K149" s="120">
        <v>0.10300000000000001</v>
      </c>
      <c r="L149" s="97">
        <v>0.69099999999999995</v>
      </c>
      <c r="M149" s="50">
        <v>11</v>
      </c>
      <c r="N149" s="50">
        <v>64</v>
      </c>
      <c r="O149" s="50">
        <v>69</v>
      </c>
      <c r="P149" s="50">
        <v>61</v>
      </c>
      <c r="Q149" s="50">
        <v>33</v>
      </c>
      <c r="R149" s="50">
        <v>8</v>
      </c>
      <c r="S149" s="50">
        <v>6</v>
      </c>
      <c r="T149" s="50">
        <v>1</v>
      </c>
      <c r="U149" s="89">
        <f t="shared" si="12"/>
        <v>4.3478260869565216E-2</v>
      </c>
      <c r="V149" s="89">
        <f t="shared" si="13"/>
        <v>0.25296442687747034</v>
      </c>
      <c r="W149" s="89">
        <f t="shared" si="14"/>
        <v>0.27272727272727271</v>
      </c>
      <c r="X149" s="89">
        <f t="shared" si="15"/>
        <v>0.24110671936758893</v>
      </c>
      <c r="Y149" s="89">
        <f t="shared" si="16"/>
        <v>0.1857707509881423</v>
      </c>
      <c r="Z149" s="50">
        <v>38</v>
      </c>
      <c r="AA149" s="50" t="s">
        <v>275</v>
      </c>
      <c r="AB149" s="50" t="s">
        <v>275</v>
      </c>
      <c r="AC149">
        <v>28</v>
      </c>
      <c r="AD149">
        <v>0</v>
      </c>
      <c r="AE149" s="89">
        <f t="shared" si="17"/>
        <v>3.952569169960474E-3</v>
      </c>
      <c r="AF149">
        <v>0</v>
      </c>
      <c r="AG149">
        <v>0</v>
      </c>
    </row>
    <row r="150" spans="1:33">
      <c r="A150">
        <v>44158</v>
      </c>
      <c r="B150" t="s">
        <v>231</v>
      </c>
      <c r="C150" s="29">
        <v>2015</v>
      </c>
      <c r="D150" s="50">
        <v>233</v>
      </c>
      <c r="E150" s="50">
        <v>69</v>
      </c>
      <c r="F150" s="50">
        <v>64</v>
      </c>
      <c r="G150" s="50">
        <v>100</v>
      </c>
      <c r="H150" s="50">
        <v>76</v>
      </c>
      <c r="I150" s="50">
        <v>85</v>
      </c>
      <c r="J150" s="120">
        <v>6.4000000000000001E-2</v>
      </c>
      <c r="K150" s="120">
        <v>0.13300000000000001</v>
      </c>
      <c r="L150" s="97">
        <v>0.76800000000000002</v>
      </c>
      <c r="M150" s="50">
        <v>53</v>
      </c>
      <c r="N150" s="50">
        <v>155</v>
      </c>
      <c r="O150" s="50">
        <v>169</v>
      </c>
      <c r="P150" s="50">
        <v>149</v>
      </c>
      <c r="Q150" s="50">
        <v>143</v>
      </c>
      <c r="R150" s="50">
        <v>129</v>
      </c>
      <c r="S150" s="50">
        <v>147</v>
      </c>
      <c r="T150" s="50">
        <v>9</v>
      </c>
      <c r="U150" s="89">
        <f t="shared" si="12"/>
        <v>5.5555555555555552E-2</v>
      </c>
      <c r="V150" s="89">
        <f t="shared" si="13"/>
        <v>0.16247379454926625</v>
      </c>
      <c r="W150" s="89">
        <f t="shared" si="14"/>
        <v>0.17714884696016772</v>
      </c>
      <c r="X150" s="89">
        <f t="shared" si="15"/>
        <v>0.15618448637316562</v>
      </c>
      <c r="Y150" s="89">
        <f t="shared" si="16"/>
        <v>0.43920335429769392</v>
      </c>
      <c r="Z150" s="50">
        <v>128</v>
      </c>
      <c r="AA150" s="50" t="s">
        <v>275</v>
      </c>
      <c r="AB150" s="50" t="s">
        <v>275</v>
      </c>
      <c r="AC150">
        <v>75</v>
      </c>
      <c r="AD150">
        <v>48</v>
      </c>
      <c r="AE150" s="89">
        <f t="shared" si="17"/>
        <v>9.433962264150943E-3</v>
      </c>
      <c r="AF150">
        <v>0</v>
      </c>
      <c r="AG150">
        <v>2</v>
      </c>
    </row>
    <row r="151" spans="1:33">
      <c r="A151">
        <v>44159</v>
      </c>
      <c r="B151" t="s">
        <v>147</v>
      </c>
      <c r="C151" s="29">
        <v>2015</v>
      </c>
      <c r="D151" s="50">
        <v>42</v>
      </c>
      <c r="E151" s="50">
        <v>12</v>
      </c>
      <c r="F151" s="50">
        <v>15</v>
      </c>
      <c r="G151" s="50">
        <v>15</v>
      </c>
      <c r="H151" s="50">
        <v>14</v>
      </c>
      <c r="I151" s="50">
        <v>14</v>
      </c>
      <c r="J151" s="120">
        <v>4.8000000000000001E-2</v>
      </c>
      <c r="K151" s="120">
        <v>4.8000000000000001E-2</v>
      </c>
      <c r="L151" s="97">
        <v>0.88099999999999989</v>
      </c>
      <c r="M151" s="50">
        <v>2</v>
      </c>
      <c r="N151" s="50">
        <v>20</v>
      </c>
      <c r="O151" s="50">
        <v>22</v>
      </c>
      <c r="P151" s="50">
        <v>23</v>
      </c>
      <c r="Q151" s="50">
        <v>29</v>
      </c>
      <c r="R151" s="50">
        <v>27</v>
      </c>
      <c r="S151" s="50">
        <v>31</v>
      </c>
      <c r="T151" s="50"/>
      <c r="U151" s="89">
        <f t="shared" si="12"/>
        <v>1.2987012987012988E-2</v>
      </c>
      <c r="V151" s="89">
        <f t="shared" si="13"/>
        <v>0.12987012987012986</v>
      </c>
      <c r="W151" s="89">
        <f t="shared" si="14"/>
        <v>0.14285714285714285</v>
      </c>
      <c r="X151" s="89">
        <f t="shared" si="15"/>
        <v>0.14935064935064934</v>
      </c>
      <c r="Y151" s="89">
        <f t="shared" si="16"/>
        <v>0.56493506493506496</v>
      </c>
      <c r="Z151" s="50">
        <v>25</v>
      </c>
      <c r="AA151" s="50" t="s">
        <v>275</v>
      </c>
      <c r="AB151" s="50" t="s">
        <v>275</v>
      </c>
      <c r="AC151">
        <v>9</v>
      </c>
      <c r="AD151">
        <v>0</v>
      </c>
      <c r="AE151" s="89">
        <f t="shared" si="17"/>
        <v>0</v>
      </c>
      <c r="AF151">
        <v>1</v>
      </c>
      <c r="AG151">
        <v>0</v>
      </c>
    </row>
    <row r="152" spans="1:33">
      <c r="A152">
        <v>44160</v>
      </c>
      <c r="B152" t="s">
        <v>232</v>
      </c>
      <c r="C152" s="29">
        <v>2015</v>
      </c>
      <c r="D152" s="50">
        <v>73</v>
      </c>
      <c r="E152" s="50">
        <v>28</v>
      </c>
      <c r="F152" s="50">
        <v>26</v>
      </c>
      <c r="G152" s="50">
        <v>19</v>
      </c>
      <c r="H152" s="50">
        <v>36</v>
      </c>
      <c r="I152" s="50">
        <v>27</v>
      </c>
      <c r="J152" s="120">
        <v>5.5E-2</v>
      </c>
      <c r="K152" s="120">
        <v>0.11</v>
      </c>
      <c r="L152" s="97">
        <v>0.84900000000000009</v>
      </c>
      <c r="M152" s="50">
        <v>29</v>
      </c>
      <c r="N152" s="50">
        <v>51</v>
      </c>
      <c r="O152" s="50">
        <v>68</v>
      </c>
      <c r="P152" s="50">
        <v>57</v>
      </c>
      <c r="Q152" s="50">
        <v>77</v>
      </c>
      <c r="R152" s="50">
        <v>35</v>
      </c>
      <c r="S152" s="50">
        <v>38</v>
      </c>
      <c r="T152" s="50">
        <v>6</v>
      </c>
      <c r="U152" s="89">
        <f t="shared" si="12"/>
        <v>8.0332409972299165E-2</v>
      </c>
      <c r="V152" s="89">
        <f t="shared" si="13"/>
        <v>0.14127423822714683</v>
      </c>
      <c r="W152" s="89">
        <f t="shared" si="14"/>
        <v>0.18836565096952909</v>
      </c>
      <c r="X152" s="89">
        <f t="shared" si="15"/>
        <v>0.15789473684210525</v>
      </c>
      <c r="Y152" s="89">
        <f t="shared" si="16"/>
        <v>0.41551246537396119</v>
      </c>
      <c r="Z152" s="50">
        <v>44</v>
      </c>
      <c r="AA152" s="50" t="s">
        <v>275</v>
      </c>
      <c r="AB152" s="50" t="s">
        <v>275</v>
      </c>
      <c r="AC152">
        <v>50</v>
      </c>
      <c r="AD152">
        <v>0</v>
      </c>
      <c r="AE152" s="89">
        <f t="shared" si="17"/>
        <v>1.662049861495845E-2</v>
      </c>
      <c r="AF152">
        <v>1</v>
      </c>
      <c r="AG152">
        <v>0</v>
      </c>
    </row>
    <row r="153" spans="1:33">
      <c r="A153">
        <v>44161</v>
      </c>
      <c r="B153" t="s">
        <v>62</v>
      </c>
      <c r="C153" s="29">
        <v>2015</v>
      </c>
      <c r="D153" s="50">
        <v>134</v>
      </c>
      <c r="E153" s="50">
        <v>39</v>
      </c>
      <c r="F153" s="50">
        <v>46</v>
      </c>
      <c r="G153" s="50">
        <v>49</v>
      </c>
      <c r="H153" s="50">
        <v>48</v>
      </c>
      <c r="I153" s="50">
        <v>45</v>
      </c>
      <c r="J153" s="120">
        <v>0.11900000000000001</v>
      </c>
      <c r="K153" s="120">
        <v>0.10400000000000001</v>
      </c>
      <c r="L153" s="97">
        <v>0.70099999999999996</v>
      </c>
      <c r="M153" s="50">
        <v>62</v>
      </c>
      <c r="N153" s="50">
        <v>234</v>
      </c>
      <c r="O153" s="50">
        <v>153</v>
      </c>
      <c r="P153" s="50">
        <v>104</v>
      </c>
      <c r="Q153" s="50">
        <v>70</v>
      </c>
      <c r="R153" s="50">
        <v>22</v>
      </c>
      <c r="S153" s="50">
        <v>13</v>
      </c>
      <c r="T153" s="50">
        <v>6</v>
      </c>
      <c r="U153" s="89">
        <f t="shared" si="12"/>
        <v>9.337349397590361E-2</v>
      </c>
      <c r="V153" s="89">
        <f t="shared" si="13"/>
        <v>0.35240963855421686</v>
      </c>
      <c r="W153" s="89">
        <f t="shared" si="14"/>
        <v>0.23042168674698796</v>
      </c>
      <c r="X153" s="89">
        <f t="shared" si="15"/>
        <v>0.15662650602409639</v>
      </c>
      <c r="Y153" s="89">
        <f t="shared" si="16"/>
        <v>0.15813253012048192</v>
      </c>
      <c r="Z153" s="50">
        <v>73</v>
      </c>
      <c r="AA153" s="50" t="s">
        <v>275</v>
      </c>
      <c r="AB153" s="50" t="s">
        <v>275</v>
      </c>
      <c r="AC153">
        <v>56</v>
      </c>
      <c r="AD153">
        <v>24</v>
      </c>
      <c r="AE153" s="89">
        <f t="shared" si="17"/>
        <v>9.0361445783132526E-3</v>
      </c>
      <c r="AF153">
        <v>0</v>
      </c>
      <c r="AG153">
        <v>1</v>
      </c>
    </row>
    <row r="154" spans="1:33">
      <c r="A154">
        <v>44162</v>
      </c>
      <c r="B154" t="s">
        <v>148</v>
      </c>
      <c r="C154" s="29">
        <v>2015</v>
      </c>
      <c r="D154" s="50">
        <v>1898</v>
      </c>
      <c r="E154" s="50">
        <v>605</v>
      </c>
      <c r="F154" s="50">
        <v>654</v>
      </c>
      <c r="G154" s="50">
        <v>639</v>
      </c>
      <c r="H154" s="50">
        <v>614</v>
      </c>
      <c r="I154" s="50">
        <v>554</v>
      </c>
      <c r="J154" s="120">
        <v>0.06</v>
      </c>
      <c r="K154" s="120">
        <v>7.0000000000000007E-2</v>
      </c>
      <c r="L154" s="97">
        <v>0.59299999999999997</v>
      </c>
      <c r="M154" s="50">
        <v>1486</v>
      </c>
      <c r="N154" s="50">
        <v>3343</v>
      </c>
      <c r="O154" s="50">
        <v>1628</v>
      </c>
      <c r="P154" s="50">
        <v>760</v>
      </c>
      <c r="Q154" s="50">
        <v>704</v>
      </c>
      <c r="R154" s="50">
        <v>437</v>
      </c>
      <c r="S154" s="50">
        <v>417</v>
      </c>
      <c r="T154" s="50">
        <v>104</v>
      </c>
      <c r="U154" s="89">
        <f t="shared" si="12"/>
        <v>0.16736118932312197</v>
      </c>
      <c r="V154" s="89">
        <f t="shared" si="13"/>
        <v>0.37650636332920373</v>
      </c>
      <c r="W154" s="89">
        <f t="shared" si="14"/>
        <v>0.18335398130420091</v>
      </c>
      <c r="X154" s="89">
        <f t="shared" si="15"/>
        <v>8.5595224687464805E-2</v>
      </c>
      <c r="Y154" s="89">
        <f t="shared" si="16"/>
        <v>0.17547021060930285</v>
      </c>
      <c r="Z154" s="50">
        <v>498</v>
      </c>
      <c r="AA154" s="50">
        <v>16</v>
      </c>
      <c r="AB154" s="50">
        <v>34</v>
      </c>
      <c r="AC154">
        <v>465</v>
      </c>
      <c r="AD154">
        <v>462</v>
      </c>
      <c r="AE154" s="89">
        <f t="shared" si="17"/>
        <v>1.171303074670571E-2</v>
      </c>
      <c r="AF154">
        <v>2</v>
      </c>
      <c r="AG154">
        <v>13</v>
      </c>
    </row>
    <row r="155" spans="1:33">
      <c r="A155">
        <v>44163</v>
      </c>
      <c r="B155" t="s">
        <v>79</v>
      </c>
      <c r="C155" s="29">
        <v>2015</v>
      </c>
      <c r="D155" s="50">
        <v>212</v>
      </c>
      <c r="E155" s="50">
        <v>68</v>
      </c>
      <c r="F155" s="50">
        <v>68</v>
      </c>
      <c r="G155" s="50">
        <v>76</v>
      </c>
      <c r="H155" s="50">
        <v>59</v>
      </c>
      <c r="I155" s="50">
        <v>78</v>
      </c>
      <c r="J155" s="120">
        <v>6.0999999999999999E-2</v>
      </c>
      <c r="K155" s="120">
        <v>0.14599999999999999</v>
      </c>
      <c r="L155" s="97">
        <v>0.76900000000000002</v>
      </c>
      <c r="M155" s="50">
        <v>26</v>
      </c>
      <c r="N155" s="50">
        <v>88</v>
      </c>
      <c r="O155" s="50">
        <v>137</v>
      </c>
      <c r="P155" s="50">
        <v>182</v>
      </c>
      <c r="Q155" s="50">
        <v>138</v>
      </c>
      <c r="R155" s="50">
        <v>55</v>
      </c>
      <c r="S155" s="50">
        <v>26</v>
      </c>
      <c r="T155" s="50">
        <v>5</v>
      </c>
      <c r="U155" s="89">
        <f t="shared" si="12"/>
        <v>3.9573820395738202E-2</v>
      </c>
      <c r="V155" s="89">
        <f t="shared" si="13"/>
        <v>0.13394216133942161</v>
      </c>
      <c r="W155" s="89">
        <f t="shared" si="14"/>
        <v>0.20852359208523591</v>
      </c>
      <c r="X155" s="89">
        <f t="shared" si="15"/>
        <v>0.27701674277016741</v>
      </c>
      <c r="Y155" s="89">
        <f t="shared" si="16"/>
        <v>0.33333333333333331</v>
      </c>
      <c r="Z155" s="50">
        <v>126</v>
      </c>
      <c r="AA155" s="50" t="s">
        <v>275</v>
      </c>
      <c r="AB155" s="50" t="s">
        <v>275</v>
      </c>
      <c r="AC155">
        <v>74</v>
      </c>
      <c r="AD155">
        <v>0</v>
      </c>
      <c r="AE155" s="89">
        <f t="shared" si="17"/>
        <v>7.6103500761035003E-3</v>
      </c>
      <c r="AF155">
        <v>0</v>
      </c>
      <c r="AG155">
        <v>0</v>
      </c>
    </row>
    <row r="156" spans="1:33">
      <c r="A156">
        <v>44164</v>
      </c>
      <c r="B156" t="s">
        <v>233</v>
      </c>
      <c r="C156" s="29">
        <v>2015</v>
      </c>
      <c r="D156" s="50">
        <v>95</v>
      </c>
      <c r="E156" s="50">
        <v>37</v>
      </c>
      <c r="F156" s="50">
        <v>23</v>
      </c>
      <c r="G156" s="50">
        <v>35</v>
      </c>
      <c r="H156" s="50">
        <v>35</v>
      </c>
      <c r="I156" s="50">
        <v>30</v>
      </c>
      <c r="J156" s="120">
        <v>7.400000000000001E-2</v>
      </c>
      <c r="K156" s="120">
        <v>0.18899999999999997</v>
      </c>
      <c r="L156" s="97">
        <v>0.83200000000000007</v>
      </c>
      <c r="M156" s="50">
        <v>17</v>
      </c>
      <c r="N156" s="50">
        <v>60</v>
      </c>
      <c r="O156" s="50">
        <v>80</v>
      </c>
      <c r="P156" s="50">
        <v>74</v>
      </c>
      <c r="Q156" s="50">
        <v>56</v>
      </c>
      <c r="R156" s="50">
        <v>26</v>
      </c>
      <c r="S156" s="50">
        <v>21</v>
      </c>
      <c r="T156" s="50">
        <v>3</v>
      </c>
      <c r="U156" s="89">
        <f t="shared" si="12"/>
        <v>5.0445103857566766E-2</v>
      </c>
      <c r="V156" s="89">
        <f t="shared" si="13"/>
        <v>0.17804154302670624</v>
      </c>
      <c r="W156" s="89">
        <f t="shared" si="14"/>
        <v>0.23738872403560832</v>
      </c>
      <c r="X156" s="89">
        <f t="shared" si="15"/>
        <v>0.21958456973293769</v>
      </c>
      <c r="Y156" s="89">
        <f t="shared" si="16"/>
        <v>0.3056379821958457</v>
      </c>
      <c r="Z156" s="50">
        <v>65</v>
      </c>
      <c r="AA156" s="50" t="s">
        <v>275</v>
      </c>
      <c r="AB156" s="50" t="s">
        <v>275</v>
      </c>
      <c r="AC156">
        <v>31</v>
      </c>
      <c r="AD156">
        <v>0</v>
      </c>
      <c r="AE156" s="89">
        <f t="shared" si="17"/>
        <v>8.9020771513353119E-3</v>
      </c>
      <c r="AF156">
        <v>0</v>
      </c>
      <c r="AG156">
        <v>0</v>
      </c>
    </row>
    <row r="157" spans="1:33">
      <c r="A157">
        <v>44165</v>
      </c>
      <c r="B157" t="s">
        <v>234</v>
      </c>
      <c r="C157" s="29">
        <v>2015</v>
      </c>
      <c r="D157" s="50">
        <v>103</v>
      </c>
      <c r="E157" s="50">
        <v>36</v>
      </c>
      <c r="F157" s="50">
        <v>34</v>
      </c>
      <c r="G157" s="50">
        <v>33</v>
      </c>
      <c r="H157" s="50">
        <v>32</v>
      </c>
      <c r="I157" s="50">
        <v>28</v>
      </c>
      <c r="J157" s="120">
        <v>3.9E-2</v>
      </c>
      <c r="K157" s="120">
        <v>0.16500000000000001</v>
      </c>
      <c r="L157" s="97">
        <v>0.8640000000000001</v>
      </c>
      <c r="M157" s="50">
        <v>19</v>
      </c>
      <c r="N157" s="50">
        <v>30</v>
      </c>
      <c r="O157" s="50">
        <v>63</v>
      </c>
      <c r="P157" s="50">
        <v>86</v>
      </c>
      <c r="Q157" s="50">
        <v>86</v>
      </c>
      <c r="R157" s="50">
        <v>30</v>
      </c>
      <c r="S157" s="50">
        <v>24</v>
      </c>
      <c r="T157" s="50"/>
      <c r="U157" s="89">
        <f t="shared" si="12"/>
        <v>5.6213017751479293E-2</v>
      </c>
      <c r="V157" s="89">
        <f t="shared" si="13"/>
        <v>8.8757396449704137E-2</v>
      </c>
      <c r="W157" s="89">
        <f t="shared" si="14"/>
        <v>0.18639053254437871</v>
      </c>
      <c r="X157" s="89">
        <f t="shared" si="15"/>
        <v>0.25443786982248523</v>
      </c>
      <c r="Y157" s="89">
        <f t="shared" si="16"/>
        <v>0.41420118343195267</v>
      </c>
      <c r="Z157" s="50">
        <v>72</v>
      </c>
      <c r="AA157" s="50" t="s">
        <v>275</v>
      </c>
      <c r="AB157" s="50" t="s">
        <v>275</v>
      </c>
      <c r="AC157">
        <v>34</v>
      </c>
      <c r="AD157">
        <v>0</v>
      </c>
      <c r="AE157" s="89">
        <f t="shared" si="17"/>
        <v>0</v>
      </c>
      <c r="AF157">
        <v>1</v>
      </c>
      <c r="AG157">
        <v>0</v>
      </c>
    </row>
    <row r="158" spans="1:33">
      <c r="A158">
        <v>44166</v>
      </c>
      <c r="B158" t="s">
        <v>149</v>
      </c>
      <c r="C158" s="29">
        <v>2015</v>
      </c>
      <c r="D158" s="50">
        <v>200</v>
      </c>
      <c r="E158" s="50">
        <v>61</v>
      </c>
      <c r="F158" s="50">
        <v>76</v>
      </c>
      <c r="G158" s="50">
        <v>63</v>
      </c>
      <c r="H158" s="50">
        <v>67</v>
      </c>
      <c r="I158" s="50">
        <v>85</v>
      </c>
      <c r="J158" s="120">
        <v>0.06</v>
      </c>
      <c r="K158" s="120">
        <v>0.15</v>
      </c>
      <c r="L158" s="97">
        <v>0.84499999999999997</v>
      </c>
      <c r="M158" s="50">
        <v>45</v>
      </c>
      <c r="N158" s="50">
        <v>197</v>
      </c>
      <c r="O158" s="50">
        <v>162</v>
      </c>
      <c r="P158" s="50">
        <v>151</v>
      </c>
      <c r="Q158" s="50">
        <v>174</v>
      </c>
      <c r="R158" s="50">
        <v>93</v>
      </c>
      <c r="S158" s="50">
        <v>80</v>
      </c>
      <c r="T158" s="50">
        <v>8</v>
      </c>
      <c r="U158" s="89">
        <f t="shared" si="12"/>
        <v>4.9450549450549448E-2</v>
      </c>
      <c r="V158" s="89">
        <f t="shared" si="13"/>
        <v>0.21648351648351649</v>
      </c>
      <c r="W158" s="89">
        <f t="shared" si="14"/>
        <v>0.17802197802197803</v>
      </c>
      <c r="X158" s="89">
        <f t="shared" si="15"/>
        <v>0.16593406593406593</v>
      </c>
      <c r="Y158" s="89">
        <f t="shared" si="16"/>
        <v>0.3813186813186813</v>
      </c>
      <c r="Z158" s="50">
        <v>128</v>
      </c>
      <c r="AA158" s="50" t="s">
        <v>275</v>
      </c>
      <c r="AB158" s="50">
        <v>15</v>
      </c>
      <c r="AC158">
        <v>79</v>
      </c>
      <c r="AD158">
        <v>25</v>
      </c>
      <c r="AE158" s="89">
        <f t="shared" si="17"/>
        <v>8.7912087912087912E-3</v>
      </c>
      <c r="AF158">
        <v>1</v>
      </c>
      <c r="AG158">
        <v>2</v>
      </c>
    </row>
    <row r="159" spans="1:33">
      <c r="A159">
        <v>44168</v>
      </c>
      <c r="B159" t="s">
        <v>150</v>
      </c>
      <c r="C159" s="29">
        <v>2015</v>
      </c>
      <c r="D159" s="50">
        <v>141</v>
      </c>
      <c r="E159" s="50">
        <v>47</v>
      </c>
      <c r="F159" s="50">
        <v>49</v>
      </c>
      <c r="G159" s="50">
        <v>45</v>
      </c>
      <c r="H159" s="50">
        <v>47</v>
      </c>
      <c r="I159" s="50">
        <v>34</v>
      </c>
      <c r="J159" s="120">
        <v>0.113</v>
      </c>
      <c r="K159" s="120">
        <v>9.9000000000000005E-2</v>
      </c>
      <c r="L159" s="97">
        <v>0.624</v>
      </c>
      <c r="M159" s="50">
        <v>47</v>
      </c>
      <c r="N159" s="50">
        <v>153</v>
      </c>
      <c r="O159" s="50">
        <v>161</v>
      </c>
      <c r="P159" s="50">
        <v>119</v>
      </c>
      <c r="Q159" s="50">
        <v>75</v>
      </c>
      <c r="R159" s="50">
        <v>27</v>
      </c>
      <c r="S159" s="50">
        <v>14</v>
      </c>
      <c r="T159" s="50">
        <v>7</v>
      </c>
      <c r="U159" s="89">
        <f t="shared" si="12"/>
        <v>7.7943615257048099E-2</v>
      </c>
      <c r="V159" s="89">
        <f t="shared" si="13"/>
        <v>0.2537313432835821</v>
      </c>
      <c r="W159" s="89">
        <f t="shared" si="14"/>
        <v>0.2669983416252073</v>
      </c>
      <c r="X159" s="89">
        <f t="shared" si="15"/>
        <v>0.19734660033167495</v>
      </c>
      <c r="Y159" s="89">
        <f t="shared" si="16"/>
        <v>0.19237147595356552</v>
      </c>
      <c r="Z159" s="50">
        <v>68</v>
      </c>
      <c r="AA159" s="50" t="s">
        <v>275</v>
      </c>
      <c r="AB159" s="50" t="s">
        <v>275</v>
      </c>
      <c r="AC159">
        <v>39</v>
      </c>
      <c r="AD159">
        <v>0</v>
      </c>
      <c r="AE159" s="89">
        <f t="shared" si="17"/>
        <v>1.1608623548922056E-2</v>
      </c>
      <c r="AF159">
        <v>0</v>
      </c>
      <c r="AG159">
        <v>0</v>
      </c>
    </row>
    <row r="160" spans="1:33">
      <c r="A160">
        <v>44169</v>
      </c>
      <c r="B160" t="s">
        <v>151</v>
      </c>
      <c r="C160" s="29">
        <v>2015</v>
      </c>
      <c r="D160" s="50">
        <v>208</v>
      </c>
      <c r="E160" s="50">
        <v>67</v>
      </c>
      <c r="F160" s="50">
        <v>69</v>
      </c>
      <c r="G160" s="50">
        <v>72</v>
      </c>
      <c r="H160" s="50">
        <v>71</v>
      </c>
      <c r="I160" s="50">
        <v>70</v>
      </c>
      <c r="J160" s="120">
        <v>5.7999999999999996E-2</v>
      </c>
      <c r="K160" s="120">
        <v>9.6000000000000002E-2</v>
      </c>
      <c r="L160" s="97">
        <v>0.81299999999999994</v>
      </c>
      <c r="M160" s="50">
        <v>59</v>
      </c>
      <c r="N160" s="50">
        <v>132</v>
      </c>
      <c r="O160" s="50">
        <v>140</v>
      </c>
      <c r="P160" s="50">
        <v>139</v>
      </c>
      <c r="Q160" s="50">
        <v>170</v>
      </c>
      <c r="R160" s="50">
        <v>103</v>
      </c>
      <c r="S160" s="50">
        <v>113</v>
      </c>
      <c r="T160" s="50">
        <v>10</v>
      </c>
      <c r="U160" s="89">
        <f t="shared" si="12"/>
        <v>6.8129330254041567E-2</v>
      </c>
      <c r="V160" s="89">
        <f t="shared" si="13"/>
        <v>0.15242494226327943</v>
      </c>
      <c r="W160" s="89">
        <f t="shared" si="14"/>
        <v>0.16166281755196305</v>
      </c>
      <c r="X160" s="89">
        <f t="shared" si="15"/>
        <v>0.16050808314087761</v>
      </c>
      <c r="Y160" s="89">
        <f t="shared" si="16"/>
        <v>0.44572748267898382</v>
      </c>
      <c r="Z160" s="50">
        <v>129</v>
      </c>
      <c r="AA160" s="50" t="s">
        <v>275</v>
      </c>
      <c r="AB160" s="50" t="s">
        <v>275</v>
      </c>
      <c r="AC160">
        <v>73</v>
      </c>
      <c r="AD160">
        <v>20</v>
      </c>
      <c r="AE160" s="89">
        <f t="shared" si="17"/>
        <v>1.1547344110854504E-2</v>
      </c>
      <c r="AF160">
        <v>2</v>
      </c>
      <c r="AG160">
        <v>1</v>
      </c>
    </row>
    <row r="161" spans="1:33">
      <c r="A161">
        <v>44170</v>
      </c>
      <c r="B161" t="s">
        <v>63</v>
      </c>
      <c r="C161" s="29">
        <v>2015</v>
      </c>
      <c r="D161" s="50">
        <v>30</v>
      </c>
      <c r="E161" s="50">
        <v>15</v>
      </c>
      <c r="F161" s="50">
        <v>8</v>
      </c>
      <c r="G161" s="50">
        <v>7</v>
      </c>
      <c r="H161" s="50">
        <v>14</v>
      </c>
      <c r="I161" s="50">
        <v>16</v>
      </c>
      <c r="J161" s="120">
        <v>0.13300000000000001</v>
      </c>
      <c r="K161" s="120">
        <v>0.2</v>
      </c>
      <c r="L161" s="97">
        <v>0.83299999999999996</v>
      </c>
      <c r="M161" s="50">
        <v>15</v>
      </c>
      <c r="N161" s="50">
        <v>49</v>
      </c>
      <c r="O161" s="50">
        <v>34</v>
      </c>
      <c r="P161" s="50">
        <v>28</v>
      </c>
      <c r="Q161" s="50">
        <v>11</v>
      </c>
      <c r="R161" s="50">
        <v>1</v>
      </c>
      <c r="S161" s="50">
        <v>2</v>
      </c>
      <c r="T161" s="50">
        <v>1</v>
      </c>
      <c r="U161" s="89">
        <f t="shared" si="12"/>
        <v>0.10638297872340426</v>
      </c>
      <c r="V161" s="89">
        <f t="shared" si="13"/>
        <v>0.3475177304964539</v>
      </c>
      <c r="W161" s="89">
        <f t="shared" si="14"/>
        <v>0.24113475177304963</v>
      </c>
      <c r="X161" s="89">
        <f t="shared" si="15"/>
        <v>0.19858156028368795</v>
      </c>
      <c r="Y161" s="89">
        <f t="shared" si="16"/>
        <v>9.9290780141843976E-2</v>
      </c>
      <c r="Z161" s="50">
        <v>20</v>
      </c>
      <c r="AA161" s="50" t="s">
        <v>275</v>
      </c>
      <c r="AB161" s="50" t="s">
        <v>275</v>
      </c>
      <c r="AC161">
        <v>11</v>
      </c>
      <c r="AD161">
        <v>0</v>
      </c>
      <c r="AE161" s="89">
        <f t="shared" si="17"/>
        <v>7.0921985815602835E-3</v>
      </c>
      <c r="AF161">
        <v>0</v>
      </c>
      <c r="AG161">
        <v>0</v>
      </c>
    </row>
    <row r="162" spans="1:33">
      <c r="A162">
        <v>44171</v>
      </c>
      <c r="B162" t="s">
        <v>152</v>
      </c>
      <c r="C162" s="29">
        <v>2015</v>
      </c>
      <c r="D162" s="50">
        <v>61</v>
      </c>
      <c r="E162" s="50">
        <v>24</v>
      </c>
      <c r="F162" s="50">
        <v>11</v>
      </c>
      <c r="G162" s="50">
        <v>26</v>
      </c>
      <c r="H162" s="50">
        <v>29</v>
      </c>
      <c r="I162" s="50">
        <v>27</v>
      </c>
      <c r="J162" s="120">
        <v>3.3000000000000002E-2</v>
      </c>
      <c r="K162" s="120">
        <v>9.8000000000000004E-2</v>
      </c>
      <c r="L162" s="97">
        <v>0.88500000000000001</v>
      </c>
      <c r="M162" s="50">
        <v>13</v>
      </c>
      <c r="N162" s="50">
        <v>35</v>
      </c>
      <c r="O162" s="50">
        <v>42</v>
      </c>
      <c r="P162" s="50">
        <v>42</v>
      </c>
      <c r="Q162" s="50">
        <v>56</v>
      </c>
      <c r="R162" s="50">
        <v>33</v>
      </c>
      <c r="S162" s="50">
        <v>35</v>
      </c>
      <c r="T162" s="50">
        <v>3</v>
      </c>
      <c r="U162" s="89">
        <f t="shared" si="12"/>
        <v>5.019305019305019E-2</v>
      </c>
      <c r="V162" s="89">
        <f t="shared" si="13"/>
        <v>0.13513513513513514</v>
      </c>
      <c r="W162" s="89">
        <f t="shared" si="14"/>
        <v>0.16216216216216217</v>
      </c>
      <c r="X162" s="89">
        <f t="shared" si="15"/>
        <v>0.16216216216216217</v>
      </c>
      <c r="Y162" s="89">
        <f t="shared" si="16"/>
        <v>0.47876447876447875</v>
      </c>
      <c r="Z162" s="50">
        <v>34</v>
      </c>
      <c r="AA162" s="50" t="s">
        <v>275</v>
      </c>
      <c r="AB162" s="50" t="s">
        <v>275</v>
      </c>
      <c r="AC162">
        <v>20</v>
      </c>
      <c r="AD162">
        <v>0</v>
      </c>
      <c r="AE162" s="89">
        <f t="shared" si="17"/>
        <v>1.1583011583011582E-2</v>
      </c>
      <c r="AF162">
        <v>0</v>
      </c>
      <c r="AG162">
        <v>0</v>
      </c>
    </row>
    <row r="163" spans="1:33">
      <c r="A163">
        <v>44172</v>
      </c>
      <c r="B163" t="s">
        <v>145</v>
      </c>
      <c r="C163" s="29">
        <v>2015</v>
      </c>
      <c r="D163" s="50">
        <v>528</v>
      </c>
      <c r="E163" s="50">
        <v>162</v>
      </c>
      <c r="F163" s="50">
        <v>179</v>
      </c>
      <c r="G163" s="50">
        <v>187</v>
      </c>
      <c r="H163" s="50">
        <v>190</v>
      </c>
      <c r="I163" s="50">
        <v>168</v>
      </c>
      <c r="J163" s="120">
        <v>6.6000000000000003E-2</v>
      </c>
      <c r="K163" s="120">
        <v>0.13100000000000001</v>
      </c>
      <c r="L163" s="97">
        <v>0.77500000000000002</v>
      </c>
      <c r="M163" s="50">
        <v>239</v>
      </c>
      <c r="N163" s="50">
        <v>502</v>
      </c>
      <c r="O163" s="50">
        <v>432</v>
      </c>
      <c r="P163" s="50">
        <v>296</v>
      </c>
      <c r="Q163" s="50">
        <v>313</v>
      </c>
      <c r="R163" s="50">
        <v>212</v>
      </c>
      <c r="S163" s="50">
        <v>222</v>
      </c>
      <c r="T163" s="50">
        <v>26</v>
      </c>
      <c r="U163" s="89">
        <f t="shared" si="12"/>
        <v>0.10660124888492417</v>
      </c>
      <c r="V163" s="89">
        <f t="shared" si="13"/>
        <v>0.22390722569134702</v>
      </c>
      <c r="W163" s="89">
        <f t="shared" si="14"/>
        <v>0.19268510258697591</v>
      </c>
      <c r="X163" s="89">
        <f t="shared" si="15"/>
        <v>0.13202497769848351</v>
      </c>
      <c r="Y163" s="89">
        <f t="shared" si="16"/>
        <v>0.33318465655664586</v>
      </c>
      <c r="Z163" s="50">
        <v>270</v>
      </c>
      <c r="AA163" s="50">
        <v>5</v>
      </c>
      <c r="AB163" s="50" t="s">
        <v>275</v>
      </c>
      <c r="AC163">
        <v>166</v>
      </c>
      <c r="AD163">
        <v>40</v>
      </c>
      <c r="AE163" s="89">
        <f t="shared" si="17"/>
        <v>1.159678858162355E-2</v>
      </c>
      <c r="AF163">
        <v>2</v>
      </c>
      <c r="AG163">
        <v>2</v>
      </c>
    </row>
    <row r="164" spans="1:33">
      <c r="A164">
        <v>44173</v>
      </c>
      <c r="B164" t="s">
        <v>153</v>
      </c>
      <c r="C164" s="29">
        <v>2015</v>
      </c>
      <c r="D164" s="50">
        <v>75</v>
      </c>
      <c r="E164" s="50">
        <v>24</v>
      </c>
      <c r="F164" s="50">
        <v>25</v>
      </c>
      <c r="G164" s="50">
        <v>26</v>
      </c>
      <c r="H164" s="50">
        <v>30</v>
      </c>
      <c r="I164" s="50">
        <v>30</v>
      </c>
      <c r="J164" s="120">
        <v>0.08</v>
      </c>
      <c r="K164" s="120">
        <v>0.14699999999999999</v>
      </c>
      <c r="L164" s="97">
        <v>0.76</v>
      </c>
      <c r="M164" s="50">
        <v>21</v>
      </c>
      <c r="N164" s="50">
        <v>42</v>
      </c>
      <c r="O164" s="50">
        <v>59</v>
      </c>
      <c r="P164" s="50">
        <v>76</v>
      </c>
      <c r="Q164" s="50">
        <v>68</v>
      </c>
      <c r="R164" s="50">
        <v>32</v>
      </c>
      <c r="S164" s="50">
        <v>17</v>
      </c>
      <c r="T164" s="50">
        <v>3</v>
      </c>
      <c r="U164" s="89">
        <f t="shared" si="12"/>
        <v>6.6037735849056603E-2</v>
      </c>
      <c r="V164" s="89">
        <f t="shared" si="13"/>
        <v>0.13207547169811321</v>
      </c>
      <c r="W164" s="89">
        <f t="shared" si="14"/>
        <v>0.18553459119496854</v>
      </c>
      <c r="X164" s="89">
        <f t="shared" si="15"/>
        <v>0.2389937106918239</v>
      </c>
      <c r="Y164" s="89">
        <f t="shared" si="16"/>
        <v>0.36792452830188677</v>
      </c>
      <c r="Z164" s="50">
        <v>44</v>
      </c>
      <c r="AA164" s="50" t="s">
        <v>275</v>
      </c>
      <c r="AB164" s="50" t="s">
        <v>275</v>
      </c>
      <c r="AC164">
        <v>35</v>
      </c>
      <c r="AD164">
        <v>0</v>
      </c>
      <c r="AE164" s="89">
        <f t="shared" si="17"/>
        <v>9.433962264150943E-3</v>
      </c>
      <c r="AF164">
        <v>0</v>
      </c>
      <c r="AG164">
        <v>0</v>
      </c>
    </row>
    <row r="165" spans="1:33">
      <c r="A165">
        <v>44174</v>
      </c>
      <c r="B165" t="s">
        <v>154</v>
      </c>
      <c r="C165" s="29">
        <v>2015</v>
      </c>
      <c r="D165" s="50">
        <v>104</v>
      </c>
      <c r="E165" s="50">
        <v>21</v>
      </c>
      <c r="F165" s="50">
        <v>41</v>
      </c>
      <c r="G165" s="50">
        <v>42</v>
      </c>
      <c r="H165" s="50">
        <v>29</v>
      </c>
      <c r="I165" s="50">
        <v>42</v>
      </c>
      <c r="J165" s="120">
        <v>7.6999999999999999E-2</v>
      </c>
      <c r="K165" s="120">
        <v>0.20199999999999999</v>
      </c>
      <c r="L165" s="97">
        <v>0.84599999999999997</v>
      </c>
      <c r="M165" s="50">
        <v>19</v>
      </c>
      <c r="N165" s="50">
        <v>50</v>
      </c>
      <c r="O165" s="50">
        <v>60</v>
      </c>
      <c r="P165" s="50">
        <v>75</v>
      </c>
      <c r="Q165" s="50">
        <v>76</v>
      </c>
      <c r="R165" s="50">
        <v>34</v>
      </c>
      <c r="S165" s="50">
        <v>10</v>
      </c>
      <c r="T165" s="50">
        <v>1</v>
      </c>
      <c r="U165" s="89">
        <f t="shared" si="12"/>
        <v>5.8461538461538461E-2</v>
      </c>
      <c r="V165" s="89">
        <f t="shared" si="13"/>
        <v>0.15384615384615385</v>
      </c>
      <c r="W165" s="89">
        <f t="shared" si="14"/>
        <v>0.18461538461538463</v>
      </c>
      <c r="X165" s="89">
        <f t="shared" si="15"/>
        <v>0.23076923076923078</v>
      </c>
      <c r="Y165" s="89">
        <f t="shared" si="16"/>
        <v>0.36923076923076925</v>
      </c>
      <c r="Z165" s="50">
        <v>75</v>
      </c>
      <c r="AA165" s="50" t="s">
        <v>275</v>
      </c>
      <c r="AB165" s="50" t="s">
        <v>275</v>
      </c>
      <c r="AC165">
        <v>28</v>
      </c>
      <c r="AD165">
        <v>0</v>
      </c>
      <c r="AE165" s="89">
        <f t="shared" si="17"/>
        <v>3.0769230769230769E-3</v>
      </c>
      <c r="AF165">
        <v>1</v>
      </c>
      <c r="AG165">
        <v>0</v>
      </c>
    </row>
    <row r="166" spans="1:33">
      <c r="A166">
        <v>44175</v>
      </c>
      <c r="B166" t="s">
        <v>155</v>
      </c>
      <c r="C166" s="29">
        <v>2015</v>
      </c>
      <c r="D166" s="50">
        <v>157</v>
      </c>
      <c r="E166" s="50">
        <v>43</v>
      </c>
      <c r="F166" s="50">
        <v>46</v>
      </c>
      <c r="G166" s="50">
        <v>68</v>
      </c>
      <c r="H166" s="50">
        <v>47</v>
      </c>
      <c r="I166" s="50">
        <v>52</v>
      </c>
      <c r="J166" s="120">
        <v>8.3000000000000004E-2</v>
      </c>
      <c r="K166" s="120">
        <v>0.14000000000000001</v>
      </c>
      <c r="L166" s="97">
        <v>0.86</v>
      </c>
      <c r="M166" s="50">
        <v>30</v>
      </c>
      <c r="N166" s="50">
        <v>97</v>
      </c>
      <c r="O166" s="50">
        <v>159</v>
      </c>
      <c r="P166" s="50">
        <v>125</v>
      </c>
      <c r="Q166" s="50">
        <v>122</v>
      </c>
      <c r="R166" s="50">
        <v>63</v>
      </c>
      <c r="S166" s="50">
        <v>42</v>
      </c>
      <c r="T166" s="50">
        <v>6</v>
      </c>
      <c r="U166" s="89">
        <f t="shared" si="12"/>
        <v>4.6583850931677016E-2</v>
      </c>
      <c r="V166" s="89">
        <f t="shared" si="13"/>
        <v>0.15062111801242237</v>
      </c>
      <c r="W166" s="89">
        <f t="shared" si="14"/>
        <v>0.24689440993788819</v>
      </c>
      <c r="X166" s="89">
        <f t="shared" si="15"/>
        <v>0.19409937888198758</v>
      </c>
      <c r="Y166" s="89">
        <f t="shared" si="16"/>
        <v>0.35248447204968947</v>
      </c>
      <c r="Z166" s="50">
        <v>83</v>
      </c>
      <c r="AA166" s="50" t="s">
        <v>275</v>
      </c>
      <c r="AB166" s="50" t="s">
        <v>275</v>
      </c>
      <c r="AC166">
        <v>48</v>
      </c>
      <c r="AD166">
        <v>20</v>
      </c>
      <c r="AE166" s="89">
        <f t="shared" si="17"/>
        <v>9.316770186335404E-3</v>
      </c>
      <c r="AF166">
        <v>0</v>
      </c>
      <c r="AG166">
        <v>1</v>
      </c>
    </row>
    <row r="167" spans="1:33">
      <c r="A167">
        <v>44176</v>
      </c>
      <c r="B167" t="s">
        <v>235</v>
      </c>
      <c r="C167" s="29">
        <v>2015</v>
      </c>
      <c r="D167" s="50">
        <v>88</v>
      </c>
      <c r="E167" s="50">
        <v>37</v>
      </c>
      <c r="F167" s="50">
        <v>27</v>
      </c>
      <c r="G167" s="50">
        <v>24</v>
      </c>
      <c r="H167" s="50">
        <v>32</v>
      </c>
      <c r="I167" s="50">
        <v>31</v>
      </c>
      <c r="J167" s="120">
        <v>3.4000000000000002E-2</v>
      </c>
      <c r="K167" s="120">
        <v>9.0999999999999998E-2</v>
      </c>
      <c r="L167" s="97">
        <v>0.77300000000000002</v>
      </c>
      <c r="M167" s="50">
        <v>22</v>
      </c>
      <c r="N167" s="50">
        <v>69</v>
      </c>
      <c r="O167" s="50">
        <v>81</v>
      </c>
      <c r="P167" s="50">
        <v>101</v>
      </c>
      <c r="Q167" s="50">
        <v>71</v>
      </c>
      <c r="R167" s="50">
        <v>29</v>
      </c>
      <c r="S167" s="50">
        <v>11</v>
      </c>
      <c r="T167" s="50">
        <v>5</v>
      </c>
      <c r="U167" s="89">
        <f t="shared" si="12"/>
        <v>5.6555269922879174E-2</v>
      </c>
      <c r="V167" s="89">
        <f t="shared" si="13"/>
        <v>0.17737789203084833</v>
      </c>
      <c r="W167" s="89">
        <f t="shared" si="14"/>
        <v>0.20822622107969152</v>
      </c>
      <c r="X167" s="89">
        <f t="shared" si="15"/>
        <v>0.25964010282776351</v>
      </c>
      <c r="Y167" s="89">
        <f t="shared" si="16"/>
        <v>0.28534704370179947</v>
      </c>
      <c r="Z167" s="50">
        <v>48</v>
      </c>
      <c r="AA167" s="50" t="s">
        <v>275</v>
      </c>
      <c r="AB167" s="50" t="s">
        <v>275</v>
      </c>
      <c r="AC167">
        <v>36</v>
      </c>
      <c r="AD167">
        <v>0</v>
      </c>
      <c r="AE167" s="89">
        <f t="shared" si="17"/>
        <v>1.2853470437017995E-2</v>
      </c>
      <c r="AF167">
        <v>1</v>
      </c>
      <c r="AG167">
        <v>0</v>
      </c>
    </row>
    <row r="168" spans="1:33">
      <c r="A168">
        <v>44178</v>
      </c>
      <c r="B168" t="s">
        <v>156</v>
      </c>
      <c r="C168" s="29">
        <v>2015</v>
      </c>
      <c r="D168" s="50">
        <v>79</v>
      </c>
      <c r="E168" s="50">
        <v>19</v>
      </c>
      <c r="F168" s="50">
        <v>24</v>
      </c>
      <c r="G168" s="50">
        <v>36</v>
      </c>
      <c r="H168" s="50">
        <v>34</v>
      </c>
      <c r="I168" s="50">
        <v>35</v>
      </c>
      <c r="J168" s="120">
        <v>6.3E-2</v>
      </c>
      <c r="K168" s="120">
        <v>0.20300000000000001</v>
      </c>
      <c r="L168" s="97">
        <v>0.81</v>
      </c>
      <c r="M168" s="50">
        <v>24</v>
      </c>
      <c r="N168" s="50">
        <v>67</v>
      </c>
      <c r="O168" s="50">
        <v>67</v>
      </c>
      <c r="P168" s="50">
        <v>93</v>
      </c>
      <c r="Q168" s="50">
        <v>79</v>
      </c>
      <c r="R168" s="50">
        <v>24</v>
      </c>
      <c r="S168" s="50">
        <v>29</v>
      </c>
      <c r="T168" s="50">
        <v>5</v>
      </c>
      <c r="U168" s="89">
        <f t="shared" si="12"/>
        <v>6.1855670103092786E-2</v>
      </c>
      <c r="V168" s="89">
        <f t="shared" si="13"/>
        <v>0.17268041237113402</v>
      </c>
      <c r="W168" s="89">
        <f t="shared" si="14"/>
        <v>0.17268041237113402</v>
      </c>
      <c r="X168" s="89">
        <f t="shared" si="15"/>
        <v>0.23969072164948454</v>
      </c>
      <c r="Y168" s="89">
        <f t="shared" si="16"/>
        <v>0.34020618556701032</v>
      </c>
      <c r="Z168" s="50">
        <v>44</v>
      </c>
      <c r="AA168" s="50" t="s">
        <v>275</v>
      </c>
      <c r="AB168" s="50">
        <v>12</v>
      </c>
      <c r="AC168">
        <v>42</v>
      </c>
      <c r="AD168">
        <v>10</v>
      </c>
      <c r="AE168" s="89">
        <f t="shared" si="17"/>
        <v>1.2886597938144329E-2</v>
      </c>
      <c r="AF168">
        <v>1</v>
      </c>
      <c r="AG168">
        <v>1</v>
      </c>
    </row>
    <row r="169" spans="1:33">
      <c r="A169">
        <v>44179</v>
      </c>
      <c r="B169" t="s">
        <v>236</v>
      </c>
      <c r="C169" s="29">
        <v>2015</v>
      </c>
      <c r="D169" s="50">
        <v>218</v>
      </c>
      <c r="E169" s="50">
        <v>73</v>
      </c>
      <c r="F169" s="50">
        <v>81</v>
      </c>
      <c r="G169" s="50">
        <v>64</v>
      </c>
      <c r="H169" s="50">
        <v>68</v>
      </c>
      <c r="I169" s="50">
        <v>76</v>
      </c>
      <c r="J169" s="120">
        <v>0.06</v>
      </c>
      <c r="K169" s="120">
        <v>0.106</v>
      </c>
      <c r="L169" s="97">
        <v>0.81200000000000006</v>
      </c>
      <c r="M169" s="50">
        <v>33</v>
      </c>
      <c r="N169" s="50">
        <v>82</v>
      </c>
      <c r="O169" s="50">
        <v>133</v>
      </c>
      <c r="P169" s="50">
        <v>158</v>
      </c>
      <c r="Q169" s="50">
        <v>141</v>
      </c>
      <c r="R169" s="50">
        <v>88</v>
      </c>
      <c r="S169" s="50">
        <v>69</v>
      </c>
      <c r="T169" s="50">
        <v>4</v>
      </c>
      <c r="U169" s="89">
        <f t="shared" si="12"/>
        <v>4.6610169491525424E-2</v>
      </c>
      <c r="V169" s="89">
        <f t="shared" si="13"/>
        <v>0.11581920903954802</v>
      </c>
      <c r="W169" s="89">
        <f t="shared" si="14"/>
        <v>0.18785310734463276</v>
      </c>
      <c r="X169" s="89">
        <f t="shared" si="15"/>
        <v>0.2231638418079096</v>
      </c>
      <c r="Y169" s="89">
        <f t="shared" si="16"/>
        <v>0.42090395480225989</v>
      </c>
      <c r="Z169" s="50">
        <v>137</v>
      </c>
      <c r="AA169" s="50" t="s">
        <v>275</v>
      </c>
      <c r="AB169" s="50">
        <v>12</v>
      </c>
      <c r="AC169">
        <v>72</v>
      </c>
      <c r="AD169">
        <v>22</v>
      </c>
      <c r="AE169" s="89">
        <f t="shared" si="17"/>
        <v>5.6497175141242938E-3</v>
      </c>
      <c r="AF169">
        <v>0</v>
      </c>
      <c r="AG169">
        <v>2</v>
      </c>
    </row>
    <row r="170" spans="1:33">
      <c r="A170">
        <v>44180</v>
      </c>
      <c r="B170" t="s">
        <v>157</v>
      </c>
      <c r="C170" s="29">
        <v>2015</v>
      </c>
      <c r="D170" s="50">
        <v>56</v>
      </c>
      <c r="E170" s="50">
        <v>22</v>
      </c>
      <c r="F170" s="50">
        <v>13</v>
      </c>
      <c r="G170" s="50">
        <v>21</v>
      </c>
      <c r="H170" s="50">
        <v>27</v>
      </c>
      <c r="I170" s="50">
        <v>27</v>
      </c>
      <c r="J170" s="120">
        <v>0.107</v>
      </c>
      <c r="K170" s="120">
        <v>8.900000000000001E-2</v>
      </c>
      <c r="L170" s="97">
        <v>0.66099999999999992</v>
      </c>
      <c r="M170" s="50">
        <v>35</v>
      </c>
      <c r="N170" s="50">
        <v>145</v>
      </c>
      <c r="O170" s="50">
        <v>85</v>
      </c>
      <c r="P170" s="50">
        <v>78</v>
      </c>
      <c r="Q170" s="50">
        <v>28</v>
      </c>
      <c r="R170" s="50">
        <v>13</v>
      </c>
      <c r="S170" s="50">
        <v>7</v>
      </c>
      <c r="T170" s="50">
        <v>2</v>
      </c>
      <c r="U170" s="89">
        <f t="shared" si="12"/>
        <v>8.9058524173027995E-2</v>
      </c>
      <c r="V170" s="89">
        <f t="shared" si="13"/>
        <v>0.36895674300254455</v>
      </c>
      <c r="W170" s="89">
        <f t="shared" si="14"/>
        <v>0.21628498727735368</v>
      </c>
      <c r="X170" s="89">
        <f t="shared" si="15"/>
        <v>0.19847328244274809</v>
      </c>
      <c r="Y170" s="89">
        <f t="shared" si="16"/>
        <v>0.12213740458015267</v>
      </c>
      <c r="Z170" s="50">
        <v>29</v>
      </c>
      <c r="AA170" s="50" t="s">
        <v>275</v>
      </c>
      <c r="AB170" s="50" t="s">
        <v>275</v>
      </c>
      <c r="AC170">
        <v>36</v>
      </c>
      <c r="AD170">
        <v>0</v>
      </c>
      <c r="AE170" s="89">
        <f t="shared" si="17"/>
        <v>5.0890585241730284E-3</v>
      </c>
      <c r="AF170">
        <v>0</v>
      </c>
      <c r="AG170">
        <v>0</v>
      </c>
    </row>
    <row r="171" spans="1:33">
      <c r="A171">
        <v>44182</v>
      </c>
      <c r="B171" t="s">
        <v>158</v>
      </c>
      <c r="C171" s="29">
        <v>2015</v>
      </c>
      <c r="D171" s="50">
        <v>136</v>
      </c>
      <c r="E171" s="50">
        <v>41</v>
      </c>
      <c r="F171" s="50">
        <v>46</v>
      </c>
      <c r="G171" s="50">
        <v>49</v>
      </c>
      <c r="H171" s="50">
        <v>44</v>
      </c>
      <c r="I171" s="50">
        <v>48</v>
      </c>
      <c r="J171" s="120">
        <v>3.7000000000000005E-2</v>
      </c>
      <c r="K171" s="120">
        <v>0.13200000000000001</v>
      </c>
      <c r="L171" s="97">
        <v>0.80099999999999993</v>
      </c>
      <c r="M171" s="50">
        <v>64</v>
      </c>
      <c r="N171" s="50">
        <v>198</v>
      </c>
      <c r="O171" s="50">
        <v>139</v>
      </c>
      <c r="P171" s="50">
        <v>114</v>
      </c>
      <c r="Q171" s="50">
        <v>82</v>
      </c>
      <c r="R171" s="50">
        <v>43</v>
      </c>
      <c r="S171" s="50">
        <v>33</v>
      </c>
      <c r="T171" s="50">
        <v>6</v>
      </c>
      <c r="U171" s="89">
        <f t="shared" si="12"/>
        <v>9.4256259204712811E-2</v>
      </c>
      <c r="V171" s="89">
        <f t="shared" si="13"/>
        <v>0.29160530191458028</v>
      </c>
      <c r="W171" s="89">
        <f t="shared" si="14"/>
        <v>0.20471281296023564</v>
      </c>
      <c r="X171" s="89">
        <f t="shared" si="15"/>
        <v>0.16789396170839468</v>
      </c>
      <c r="Y171" s="89">
        <f t="shared" si="16"/>
        <v>0.23269513991163476</v>
      </c>
      <c r="Z171" s="50">
        <v>78</v>
      </c>
      <c r="AA171" s="50" t="s">
        <v>275</v>
      </c>
      <c r="AB171" s="50">
        <v>5</v>
      </c>
      <c r="AC171">
        <v>41</v>
      </c>
      <c r="AD171">
        <v>18</v>
      </c>
      <c r="AE171" s="89">
        <f t="shared" si="17"/>
        <v>8.836524300441826E-3</v>
      </c>
      <c r="AF171">
        <v>1</v>
      </c>
      <c r="AG171">
        <v>1</v>
      </c>
    </row>
    <row r="172" spans="1:33">
      <c r="A172">
        <v>44183</v>
      </c>
      <c r="B172" t="s">
        <v>159</v>
      </c>
      <c r="C172" s="29">
        <v>2015</v>
      </c>
      <c r="D172" s="50">
        <v>85</v>
      </c>
      <c r="E172" s="50">
        <v>31</v>
      </c>
      <c r="F172" s="50">
        <v>29</v>
      </c>
      <c r="G172" s="50">
        <v>25</v>
      </c>
      <c r="H172" s="50">
        <v>29</v>
      </c>
      <c r="I172" s="50">
        <v>26</v>
      </c>
      <c r="J172" s="120">
        <v>7.0999999999999994E-2</v>
      </c>
      <c r="K172" s="120">
        <v>8.199999999999999E-2</v>
      </c>
      <c r="L172" s="97">
        <v>0.753</v>
      </c>
      <c r="M172" s="50">
        <v>19</v>
      </c>
      <c r="N172" s="50">
        <v>59</v>
      </c>
      <c r="O172" s="50">
        <v>82</v>
      </c>
      <c r="P172" s="50">
        <v>99</v>
      </c>
      <c r="Q172" s="50">
        <v>58</v>
      </c>
      <c r="R172" s="50">
        <v>23</v>
      </c>
      <c r="S172" s="50">
        <v>15</v>
      </c>
      <c r="T172" s="50">
        <v>3</v>
      </c>
      <c r="U172" s="89">
        <f t="shared" si="12"/>
        <v>5.3072625698324022E-2</v>
      </c>
      <c r="V172" s="89">
        <f t="shared" si="13"/>
        <v>0.16480446927374301</v>
      </c>
      <c r="W172" s="89">
        <f t="shared" si="14"/>
        <v>0.22905027932960895</v>
      </c>
      <c r="X172" s="89">
        <f t="shared" si="15"/>
        <v>0.27653631284916202</v>
      </c>
      <c r="Y172" s="89">
        <f t="shared" si="16"/>
        <v>0.26815642458100558</v>
      </c>
      <c r="Z172" s="50">
        <v>47</v>
      </c>
      <c r="AA172" s="50" t="s">
        <v>275</v>
      </c>
      <c r="AB172" s="50" t="s">
        <v>275</v>
      </c>
      <c r="AC172">
        <v>28</v>
      </c>
      <c r="AD172">
        <v>9</v>
      </c>
      <c r="AE172" s="89">
        <f t="shared" si="17"/>
        <v>8.3798882681564244E-3</v>
      </c>
      <c r="AF172">
        <v>0</v>
      </c>
      <c r="AG172">
        <v>1</v>
      </c>
    </row>
    <row r="173" spans="1:33">
      <c r="A173">
        <v>44184</v>
      </c>
      <c r="B173" t="s">
        <v>160</v>
      </c>
      <c r="C173" s="29">
        <v>2015</v>
      </c>
      <c r="D173" s="50">
        <v>2293</v>
      </c>
      <c r="E173" s="50">
        <v>765</v>
      </c>
      <c r="F173" s="50">
        <v>769</v>
      </c>
      <c r="G173" s="50">
        <v>759</v>
      </c>
      <c r="H173" s="50">
        <v>677</v>
      </c>
      <c r="I173" s="50">
        <v>761</v>
      </c>
      <c r="J173" s="120">
        <v>6.5000000000000002E-2</v>
      </c>
      <c r="K173" s="120">
        <v>7.0999999999999994E-2</v>
      </c>
      <c r="L173" s="97">
        <v>0.56700000000000006</v>
      </c>
      <c r="M173" s="50">
        <v>3434</v>
      </c>
      <c r="N173" s="50">
        <v>6556</v>
      </c>
      <c r="O173" s="50">
        <v>2583</v>
      </c>
      <c r="P173" s="50">
        <v>1169</v>
      </c>
      <c r="Q173" s="50">
        <v>877</v>
      </c>
      <c r="R173" s="50">
        <v>459</v>
      </c>
      <c r="S173" s="50">
        <v>507</v>
      </c>
      <c r="T173" s="50">
        <v>148</v>
      </c>
      <c r="U173" s="89">
        <f t="shared" si="12"/>
        <v>0.21826733617237654</v>
      </c>
      <c r="V173" s="89">
        <f t="shared" si="13"/>
        <v>0.41670374372338398</v>
      </c>
      <c r="W173" s="89">
        <f t="shared" si="14"/>
        <v>0.16417720714421916</v>
      </c>
      <c r="X173" s="89">
        <f t="shared" si="15"/>
        <v>7.4302421661475881E-2</v>
      </c>
      <c r="Y173" s="89">
        <f t="shared" si="16"/>
        <v>0.11714231233712578</v>
      </c>
      <c r="Z173" s="50">
        <v>585</v>
      </c>
      <c r="AA173" s="50">
        <v>12</v>
      </c>
      <c r="AB173" s="50">
        <v>23</v>
      </c>
      <c r="AC173">
        <v>486</v>
      </c>
      <c r="AD173">
        <v>388</v>
      </c>
      <c r="AE173" s="89">
        <f t="shared" si="17"/>
        <v>9.4069789614186737E-3</v>
      </c>
      <c r="AF173">
        <v>2</v>
      </c>
      <c r="AG173">
        <v>12</v>
      </c>
    </row>
    <row r="174" spans="1:33">
      <c r="A174">
        <v>44185</v>
      </c>
      <c r="B174" t="s">
        <v>64</v>
      </c>
      <c r="C174" s="29">
        <v>2015</v>
      </c>
      <c r="D174" s="50">
        <v>82</v>
      </c>
      <c r="E174" s="50">
        <v>25</v>
      </c>
      <c r="F174" s="50">
        <v>28</v>
      </c>
      <c r="G174" s="50">
        <v>29</v>
      </c>
      <c r="H174" s="50">
        <v>34</v>
      </c>
      <c r="I174" s="50">
        <v>26</v>
      </c>
      <c r="J174" s="120">
        <v>8.5000000000000006E-2</v>
      </c>
      <c r="K174" s="120">
        <v>9.8000000000000004E-2</v>
      </c>
      <c r="L174" s="97">
        <v>0.63400000000000001</v>
      </c>
      <c r="M174" s="50">
        <v>48</v>
      </c>
      <c r="N174" s="50">
        <v>177</v>
      </c>
      <c r="O174" s="50">
        <v>103</v>
      </c>
      <c r="P174" s="50">
        <v>70</v>
      </c>
      <c r="Q174" s="50">
        <v>46</v>
      </c>
      <c r="R174" s="50">
        <v>19</v>
      </c>
      <c r="S174" s="50">
        <v>16</v>
      </c>
      <c r="T174" s="50">
        <v>4</v>
      </c>
      <c r="U174" s="89">
        <f t="shared" si="12"/>
        <v>9.9378881987577633E-2</v>
      </c>
      <c r="V174" s="89">
        <f t="shared" si="13"/>
        <v>0.36645962732919257</v>
      </c>
      <c r="W174" s="89">
        <f t="shared" si="14"/>
        <v>0.21325051759834368</v>
      </c>
      <c r="X174" s="89">
        <f t="shared" si="15"/>
        <v>0.14492753623188406</v>
      </c>
      <c r="Y174" s="89">
        <f t="shared" si="16"/>
        <v>0.16770186335403728</v>
      </c>
      <c r="Z174" s="50">
        <v>23</v>
      </c>
      <c r="AA174" s="50" t="s">
        <v>275</v>
      </c>
      <c r="AB174" s="50" t="s">
        <v>275</v>
      </c>
      <c r="AC174">
        <v>25</v>
      </c>
      <c r="AD174">
        <v>15</v>
      </c>
      <c r="AE174" s="89">
        <f t="shared" si="17"/>
        <v>8.2815734989648039E-3</v>
      </c>
      <c r="AF174">
        <v>0</v>
      </c>
      <c r="AG174">
        <v>1</v>
      </c>
    </row>
    <row r="175" spans="1:33">
      <c r="A175">
        <v>44186</v>
      </c>
      <c r="B175" t="s">
        <v>146</v>
      </c>
      <c r="C175" s="29">
        <v>2015</v>
      </c>
      <c r="D175" s="50">
        <v>278</v>
      </c>
      <c r="E175" s="50">
        <v>74</v>
      </c>
      <c r="F175" s="50">
        <v>101</v>
      </c>
      <c r="G175" s="50">
        <v>103</v>
      </c>
      <c r="H175" s="50">
        <v>89</v>
      </c>
      <c r="I175" s="50">
        <v>104</v>
      </c>
      <c r="J175" s="120">
        <v>7.2000000000000008E-2</v>
      </c>
      <c r="K175" s="120">
        <v>0.16500000000000001</v>
      </c>
      <c r="L175" s="97">
        <v>0.745</v>
      </c>
      <c r="M175" s="50">
        <v>52</v>
      </c>
      <c r="N175" s="50">
        <v>225</v>
      </c>
      <c r="O175" s="50">
        <v>259</v>
      </c>
      <c r="P175" s="50">
        <v>237</v>
      </c>
      <c r="Q175" s="50">
        <v>200</v>
      </c>
      <c r="R175" s="50">
        <v>95</v>
      </c>
      <c r="S175" s="50">
        <v>77</v>
      </c>
      <c r="T175" s="50">
        <v>4</v>
      </c>
      <c r="U175" s="89">
        <f t="shared" si="12"/>
        <v>4.5256744995648392E-2</v>
      </c>
      <c r="V175" s="89">
        <f t="shared" si="13"/>
        <v>0.195822454308094</v>
      </c>
      <c r="W175" s="89">
        <f t="shared" si="14"/>
        <v>0.22541340295909487</v>
      </c>
      <c r="X175" s="89">
        <f t="shared" si="15"/>
        <v>0.20626631853785901</v>
      </c>
      <c r="Y175" s="89">
        <f t="shared" si="16"/>
        <v>0.32375979112271541</v>
      </c>
      <c r="Z175" s="50">
        <v>159</v>
      </c>
      <c r="AA175" s="50" t="s">
        <v>275</v>
      </c>
      <c r="AB175" s="50" t="s">
        <v>275</v>
      </c>
      <c r="AC175">
        <v>122</v>
      </c>
      <c r="AD175">
        <v>20</v>
      </c>
      <c r="AE175" s="89">
        <f t="shared" si="17"/>
        <v>3.4812880765883376E-3</v>
      </c>
      <c r="AF175">
        <v>0</v>
      </c>
      <c r="AG175">
        <v>1</v>
      </c>
    </row>
    <row r="176" spans="1:33">
      <c r="A176">
        <v>44187</v>
      </c>
      <c r="B176" t="s">
        <v>65</v>
      </c>
      <c r="C176" s="29">
        <v>2015</v>
      </c>
      <c r="D176" s="50">
        <v>171</v>
      </c>
      <c r="E176" s="50">
        <v>50</v>
      </c>
      <c r="F176" s="50">
        <v>55</v>
      </c>
      <c r="G176" s="50">
        <v>66</v>
      </c>
      <c r="H176" s="50">
        <v>47</v>
      </c>
      <c r="I176" s="50">
        <v>52</v>
      </c>
      <c r="J176" s="120">
        <v>0.11699999999999999</v>
      </c>
      <c r="K176" s="120">
        <v>0.11699999999999999</v>
      </c>
      <c r="L176" s="97">
        <v>0.70200000000000007</v>
      </c>
      <c r="M176" s="50">
        <v>77</v>
      </c>
      <c r="N176" s="50">
        <v>173</v>
      </c>
      <c r="O176" s="50">
        <v>155</v>
      </c>
      <c r="P176" s="50">
        <v>132</v>
      </c>
      <c r="Q176" s="50">
        <v>88</v>
      </c>
      <c r="R176" s="50">
        <v>45</v>
      </c>
      <c r="S176" s="50">
        <v>16</v>
      </c>
      <c r="T176" s="50">
        <v>3</v>
      </c>
      <c r="U176" s="89">
        <f t="shared" si="12"/>
        <v>0.11175616835994194</v>
      </c>
      <c r="V176" s="89">
        <f t="shared" si="13"/>
        <v>0.25108853410740201</v>
      </c>
      <c r="W176" s="89">
        <f t="shared" si="14"/>
        <v>0.22496371552975328</v>
      </c>
      <c r="X176" s="89">
        <f t="shared" si="15"/>
        <v>0.19158200290275762</v>
      </c>
      <c r="Y176" s="89">
        <f t="shared" si="16"/>
        <v>0.21625544267053701</v>
      </c>
      <c r="Z176" s="50">
        <v>86</v>
      </c>
      <c r="AA176" s="50" t="s">
        <v>275</v>
      </c>
      <c r="AB176" s="50" t="s">
        <v>275</v>
      </c>
      <c r="AC176">
        <v>53</v>
      </c>
      <c r="AD176">
        <v>30</v>
      </c>
      <c r="AE176" s="89">
        <f t="shared" si="17"/>
        <v>4.3541364296081275E-3</v>
      </c>
      <c r="AF176">
        <v>0</v>
      </c>
      <c r="AG176">
        <v>1</v>
      </c>
    </row>
    <row r="177" spans="1:33">
      <c r="A177">
        <v>44188</v>
      </c>
      <c r="B177" t="s">
        <v>81</v>
      </c>
      <c r="C177" s="29">
        <v>2015</v>
      </c>
      <c r="D177" s="50">
        <v>326</v>
      </c>
      <c r="E177" s="50">
        <v>90</v>
      </c>
      <c r="F177" s="50">
        <v>112</v>
      </c>
      <c r="G177" s="50">
        <v>124</v>
      </c>
      <c r="H177" s="50">
        <v>106</v>
      </c>
      <c r="I177" s="50">
        <v>127</v>
      </c>
      <c r="J177" s="120">
        <v>9.8000000000000004E-2</v>
      </c>
      <c r="K177" s="120">
        <v>0.126</v>
      </c>
      <c r="L177" s="97">
        <v>0.77599999999999991</v>
      </c>
      <c r="M177" s="50">
        <v>91</v>
      </c>
      <c r="N177" s="50">
        <v>276</v>
      </c>
      <c r="O177" s="50">
        <v>285</v>
      </c>
      <c r="P177" s="50">
        <v>271</v>
      </c>
      <c r="Q177" s="50">
        <v>277</v>
      </c>
      <c r="R177" s="50">
        <v>114</v>
      </c>
      <c r="S177" s="50">
        <v>97</v>
      </c>
      <c r="T177" s="50">
        <v>10</v>
      </c>
      <c r="U177" s="89">
        <f t="shared" si="12"/>
        <v>6.4039408866995079E-2</v>
      </c>
      <c r="V177" s="89">
        <f t="shared" si="13"/>
        <v>0.19422941590429274</v>
      </c>
      <c r="W177" s="89">
        <f t="shared" si="14"/>
        <v>0.20056298381421533</v>
      </c>
      <c r="X177" s="89">
        <f t="shared" si="15"/>
        <v>0.19071076706544687</v>
      </c>
      <c r="Y177" s="89">
        <f t="shared" si="16"/>
        <v>0.34342012667135818</v>
      </c>
      <c r="Z177" s="50">
        <v>187</v>
      </c>
      <c r="AA177" s="50" t="s">
        <v>275</v>
      </c>
      <c r="AB177" s="50" t="s">
        <v>275</v>
      </c>
      <c r="AC177">
        <v>137</v>
      </c>
      <c r="AD177">
        <v>37</v>
      </c>
      <c r="AE177" s="89">
        <f t="shared" si="17"/>
        <v>7.0372976776917661E-3</v>
      </c>
      <c r="AF177">
        <v>1</v>
      </c>
      <c r="AG177">
        <v>1</v>
      </c>
    </row>
    <row r="178" spans="1:33">
      <c r="A178">
        <v>44189</v>
      </c>
      <c r="B178" t="s">
        <v>61</v>
      </c>
      <c r="C178" s="29">
        <v>2015</v>
      </c>
      <c r="D178" s="50">
        <v>87</v>
      </c>
      <c r="E178" s="50">
        <v>18</v>
      </c>
      <c r="F178" s="50">
        <v>31</v>
      </c>
      <c r="G178" s="50">
        <v>38</v>
      </c>
      <c r="H178" s="50">
        <v>26</v>
      </c>
      <c r="I178" s="50">
        <v>38</v>
      </c>
      <c r="J178" s="120">
        <v>9.1999999999999998E-2</v>
      </c>
      <c r="K178" s="120">
        <v>0.17199999999999999</v>
      </c>
      <c r="L178" s="97">
        <v>0.72400000000000009</v>
      </c>
      <c r="M178" s="50">
        <v>15</v>
      </c>
      <c r="N178" s="50">
        <v>90</v>
      </c>
      <c r="O178" s="50">
        <v>87</v>
      </c>
      <c r="P178" s="50">
        <v>80</v>
      </c>
      <c r="Q178" s="50">
        <v>59</v>
      </c>
      <c r="R178" s="50">
        <v>22</v>
      </c>
      <c r="S178" s="50">
        <v>8</v>
      </c>
      <c r="T178" s="50">
        <v>1</v>
      </c>
      <c r="U178" s="89">
        <f t="shared" si="12"/>
        <v>4.1436464088397788E-2</v>
      </c>
      <c r="V178" s="89">
        <f t="shared" si="13"/>
        <v>0.24861878453038674</v>
      </c>
      <c r="W178" s="89">
        <f t="shared" si="14"/>
        <v>0.24033149171270718</v>
      </c>
      <c r="X178" s="89">
        <f t="shared" si="15"/>
        <v>0.22099447513812154</v>
      </c>
      <c r="Y178" s="89">
        <f t="shared" si="16"/>
        <v>0.24585635359116023</v>
      </c>
      <c r="Z178" s="50">
        <v>55</v>
      </c>
      <c r="AA178" s="50" t="s">
        <v>275</v>
      </c>
      <c r="AB178" s="50" t="s">
        <v>275</v>
      </c>
      <c r="AC178">
        <v>36</v>
      </c>
      <c r="AD178">
        <v>0</v>
      </c>
      <c r="AE178" s="89">
        <f t="shared" si="17"/>
        <v>2.7624309392265192E-3</v>
      </c>
      <c r="AF178">
        <v>0</v>
      </c>
      <c r="AG178">
        <v>0</v>
      </c>
    </row>
    <row r="179" spans="1:33">
      <c r="A179">
        <v>44190</v>
      </c>
      <c r="B179" t="s">
        <v>237</v>
      </c>
      <c r="C179" s="29">
        <v>2015</v>
      </c>
      <c r="D179" s="50">
        <v>843</v>
      </c>
      <c r="E179" s="50">
        <v>271</v>
      </c>
      <c r="F179" s="50">
        <v>292</v>
      </c>
      <c r="G179" s="50">
        <v>280</v>
      </c>
      <c r="H179" s="50">
        <v>237</v>
      </c>
      <c r="I179" s="50">
        <v>248</v>
      </c>
      <c r="J179" s="120">
        <v>5.2000000000000005E-2</v>
      </c>
      <c r="K179" s="120">
        <v>0.10400000000000001</v>
      </c>
      <c r="L179" s="97">
        <v>0.73099999999999998</v>
      </c>
      <c r="M179" s="50">
        <v>739</v>
      </c>
      <c r="N179" s="50">
        <v>1181</v>
      </c>
      <c r="O179" s="50">
        <v>765</v>
      </c>
      <c r="P179" s="50">
        <v>413</v>
      </c>
      <c r="Q179" s="50">
        <v>435</v>
      </c>
      <c r="R179" s="50">
        <v>310</v>
      </c>
      <c r="S179" s="50">
        <v>377</v>
      </c>
      <c r="T179" s="50">
        <v>63</v>
      </c>
      <c r="U179" s="89">
        <f t="shared" si="12"/>
        <v>0.17254261031986926</v>
      </c>
      <c r="V179" s="89">
        <f t="shared" si="13"/>
        <v>0.2757413028251226</v>
      </c>
      <c r="W179" s="89">
        <f t="shared" si="14"/>
        <v>0.17861312164370768</v>
      </c>
      <c r="X179" s="89">
        <f t="shared" si="15"/>
        <v>9.6427737567125846E-2</v>
      </c>
      <c r="Y179" s="89">
        <f t="shared" si="16"/>
        <v>0.26196591174410461</v>
      </c>
      <c r="Z179" s="50">
        <v>322</v>
      </c>
      <c r="AA179" s="50">
        <v>19</v>
      </c>
      <c r="AB179" s="50">
        <v>15</v>
      </c>
      <c r="AC179">
        <v>249</v>
      </c>
      <c r="AD179">
        <v>261</v>
      </c>
      <c r="AE179" s="89">
        <f t="shared" si="17"/>
        <v>1.4709315900070045E-2</v>
      </c>
      <c r="AF179">
        <v>0</v>
      </c>
      <c r="AG179">
        <v>6</v>
      </c>
    </row>
    <row r="180" spans="1:33">
      <c r="A180">
        <v>44191</v>
      </c>
      <c r="B180" t="s">
        <v>161</v>
      </c>
      <c r="C180" s="29">
        <v>2015</v>
      </c>
      <c r="D180" s="50">
        <v>31</v>
      </c>
      <c r="E180" s="50">
        <v>13</v>
      </c>
      <c r="F180" s="50">
        <v>9</v>
      </c>
      <c r="G180" s="50">
        <v>9</v>
      </c>
      <c r="H180" s="50">
        <v>11</v>
      </c>
      <c r="I180" s="50">
        <v>16</v>
      </c>
      <c r="J180" s="120">
        <v>6.5000000000000002E-2</v>
      </c>
      <c r="K180" s="120">
        <v>0.25800000000000001</v>
      </c>
      <c r="L180" s="97">
        <v>0.77400000000000002</v>
      </c>
      <c r="M180" s="50">
        <v>7</v>
      </c>
      <c r="N180" s="50">
        <v>23</v>
      </c>
      <c r="O180" s="50">
        <v>16</v>
      </c>
      <c r="P180" s="50">
        <v>28</v>
      </c>
      <c r="Q180" s="50">
        <v>15</v>
      </c>
      <c r="R180" s="50">
        <v>2</v>
      </c>
      <c r="S180" s="50"/>
      <c r="T180" s="50"/>
      <c r="U180" s="89">
        <f t="shared" si="12"/>
        <v>7.6923076923076927E-2</v>
      </c>
      <c r="V180" s="89">
        <f t="shared" si="13"/>
        <v>0.25274725274725274</v>
      </c>
      <c r="W180" s="89">
        <f t="shared" si="14"/>
        <v>0.17582417582417584</v>
      </c>
      <c r="X180" s="89">
        <f t="shared" si="15"/>
        <v>0.30769230769230771</v>
      </c>
      <c r="Y180" s="89">
        <f t="shared" si="16"/>
        <v>0.18681318681318682</v>
      </c>
      <c r="Z180" s="50">
        <v>19</v>
      </c>
      <c r="AA180" s="50" t="s">
        <v>275</v>
      </c>
      <c r="AB180" s="50" t="s">
        <v>275</v>
      </c>
      <c r="AC180">
        <v>9</v>
      </c>
      <c r="AD180">
        <v>0</v>
      </c>
      <c r="AE180" s="89">
        <f t="shared" si="17"/>
        <v>0</v>
      </c>
      <c r="AF180">
        <v>0</v>
      </c>
      <c r="AG180">
        <v>0</v>
      </c>
    </row>
    <row r="181" spans="1:33">
      <c r="A181">
        <v>44192</v>
      </c>
      <c r="B181" t="s">
        <v>66</v>
      </c>
      <c r="C181" s="29">
        <v>2015</v>
      </c>
      <c r="D181" s="50">
        <v>103</v>
      </c>
      <c r="E181" s="50">
        <v>31</v>
      </c>
      <c r="F181" s="50">
        <v>38</v>
      </c>
      <c r="G181" s="50">
        <v>34</v>
      </c>
      <c r="H181" s="50">
        <v>36</v>
      </c>
      <c r="I181" s="50">
        <v>41</v>
      </c>
      <c r="J181" s="120">
        <v>0.11699999999999999</v>
      </c>
      <c r="K181" s="120">
        <v>0.126</v>
      </c>
      <c r="L181" s="97">
        <v>0.73799999999999999</v>
      </c>
      <c r="M181" s="50">
        <v>15</v>
      </c>
      <c r="N181" s="50">
        <v>64</v>
      </c>
      <c r="O181" s="50">
        <v>94</v>
      </c>
      <c r="P181" s="50">
        <v>93</v>
      </c>
      <c r="Q181" s="50">
        <v>65</v>
      </c>
      <c r="R181" s="50">
        <v>23</v>
      </c>
      <c r="S181" s="50">
        <v>9</v>
      </c>
      <c r="T181" s="50">
        <v>3</v>
      </c>
      <c r="U181" s="89">
        <f t="shared" si="12"/>
        <v>4.0983606557377046E-2</v>
      </c>
      <c r="V181" s="89">
        <f t="shared" si="13"/>
        <v>0.17486338797814208</v>
      </c>
      <c r="W181" s="89">
        <f t="shared" si="14"/>
        <v>0.25683060109289618</v>
      </c>
      <c r="X181" s="89">
        <f t="shared" si="15"/>
        <v>0.25409836065573771</v>
      </c>
      <c r="Y181" s="89">
        <f t="shared" si="16"/>
        <v>0.2650273224043716</v>
      </c>
      <c r="Z181" s="50">
        <v>53</v>
      </c>
      <c r="AA181" s="50" t="s">
        <v>275</v>
      </c>
      <c r="AB181" s="50" t="s">
        <v>275</v>
      </c>
      <c r="AC181">
        <v>42</v>
      </c>
      <c r="AD181">
        <v>0</v>
      </c>
      <c r="AE181" s="89">
        <f t="shared" si="17"/>
        <v>8.1967213114754103E-3</v>
      </c>
      <c r="AF181">
        <v>1</v>
      </c>
      <c r="AG181">
        <v>0</v>
      </c>
    </row>
    <row r="182" spans="1:33">
      <c r="A182">
        <v>44193</v>
      </c>
      <c r="B182" t="s">
        <v>67</v>
      </c>
      <c r="C182" s="29">
        <v>2015</v>
      </c>
      <c r="D182" s="50">
        <v>58</v>
      </c>
      <c r="E182" s="50">
        <v>14</v>
      </c>
      <c r="F182" s="50">
        <v>21</v>
      </c>
      <c r="G182" s="50">
        <v>23</v>
      </c>
      <c r="H182" s="50">
        <v>23</v>
      </c>
      <c r="I182" s="50">
        <v>19</v>
      </c>
      <c r="J182" s="120">
        <v>0.121</v>
      </c>
      <c r="K182" s="120">
        <v>0.20699999999999999</v>
      </c>
      <c r="L182" s="97">
        <v>0.58599999999999997</v>
      </c>
      <c r="M182" s="50">
        <v>17</v>
      </c>
      <c r="N182" s="50">
        <v>80</v>
      </c>
      <c r="O182" s="50">
        <v>54</v>
      </c>
      <c r="P182" s="50">
        <v>59</v>
      </c>
      <c r="Q182" s="50">
        <v>14</v>
      </c>
      <c r="R182" s="50">
        <v>3</v>
      </c>
      <c r="S182" s="50">
        <v>2</v>
      </c>
      <c r="T182" s="50">
        <v>1</v>
      </c>
      <c r="U182" s="89">
        <f t="shared" si="12"/>
        <v>7.3913043478260873E-2</v>
      </c>
      <c r="V182" s="89">
        <f t="shared" si="13"/>
        <v>0.34782608695652173</v>
      </c>
      <c r="W182" s="89">
        <f t="shared" si="14"/>
        <v>0.23478260869565218</v>
      </c>
      <c r="X182" s="89">
        <f t="shared" si="15"/>
        <v>0.2565217391304348</v>
      </c>
      <c r="Y182" s="89">
        <f t="shared" si="16"/>
        <v>8.2608695652173908E-2</v>
      </c>
      <c r="Z182" s="50">
        <v>27</v>
      </c>
      <c r="AA182" s="50" t="s">
        <v>275</v>
      </c>
      <c r="AB182" s="50" t="s">
        <v>275</v>
      </c>
      <c r="AC182">
        <v>14</v>
      </c>
      <c r="AD182">
        <v>12</v>
      </c>
      <c r="AE182" s="89">
        <f t="shared" si="17"/>
        <v>4.3478260869565218E-3</v>
      </c>
      <c r="AF182">
        <v>0</v>
      </c>
      <c r="AG182">
        <v>1</v>
      </c>
    </row>
    <row r="183" spans="1:33">
      <c r="A183">
        <v>44194</v>
      </c>
      <c r="B183" t="s">
        <v>162</v>
      </c>
      <c r="C183" s="29">
        <v>2015</v>
      </c>
      <c r="D183" s="50">
        <v>238</v>
      </c>
      <c r="E183" s="50">
        <v>77</v>
      </c>
      <c r="F183" s="50">
        <v>78</v>
      </c>
      <c r="G183" s="50">
        <v>83</v>
      </c>
      <c r="H183" s="50">
        <v>75</v>
      </c>
      <c r="I183" s="50">
        <v>87</v>
      </c>
      <c r="J183" s="120">
        <v>6.3E-2</v>
      </c>
      <c r="K183" s="120">
        <v>0.11800000000000001</v>
      </c>
      <c r="L183" s="97">
        <v>0.71</v>
      </c>
      <c r="M183" s="50">
        <v>101</v>
      </c>
      <c r="N183" s="50">
        <v>229</v>
      </c>
      <c r="O183" s="50">
        <v>180</v>
      </c>
      <c r="P183" s="50">
        <v>106</v>
      </c>
      <c r="Q183" s="50">
        <v>98</v>
      </c>
      <c r="R183" s="50">
        <v>81</v>
      </c>
      <c r="S183" s="50">
        <v>218</v>
      </c>
      <c r="T183" s="50">
        <v>18</v>
      </c>
      <c r="U183" s="89">
        <f t="shared" si="12"/>
        <v>9.7963142580019397E-2</v>
      </c>
      <c r="V183" s="89">
        <f t="shared" si="13"/>
        <v>0.22211445198836083</v>
      </c>
      <c r="W183" s="89">
        <f t="shared" si="14"/>
        <v>0.17458777885548013</v>
      </c>
      <c r="X183" s="89">
        <f t="shared" si="15"/>
        <v>0.10281280310378274</v>
      </c>
      <c r="Y183" s="89">
        <f t="shared" si="16"/>
        <v>0.38506304558680893</v>
      </c>
      <c r="Z183" s="50">
        <v>83</v>
      </c>
      <c r="AA183" s="50">
        <v>5</v>
      </c>
      <c r="AB183" s="50">
        <v>6</v>
      </c>
      <c r="AC183">
        <v>68</v>
      </c>
      <c r="AD183">
        <v>70</v>
      </c>
      <c r="AE183" s="89">
        <f t="shared" si="17"/>
        <v>1.7458777885548012E-2</v>
      </c>
      <c r="AF183">
        <v>0</v>
      </c>
      <c r="AG183">
        <v>2</v>
      </c>
    </row>
    <row r="184" spans="1:33">
      <c r="A184">
        <v>44195</v>
      </c>
      <c r="B184" t="s">
        <v>163</v>
      </c>
      <c r="C184" s="29">
        <v>2015</v>
      </c>
      <c r="D184" s="50">
        <v>315</v>
      </c>
      <c r="E184" s="50">
        <v>92</v>
      </c>
      <c r="F184" s="50">
        <v>120</v>
      </c>
      <c r="G184" s="50">
        <v>103</v>
      </c>
      <c r="H184" s="50">
        <v>111</v>
      </c>
      <c r="I184" s="50">
        <v>108</v>
      </c>
      <c r="J184" s="120">
        <v>8.5999999999999993E-2</v>
      </c>
      <c r="K184" s="120">
        <v>0.156</v>
      </c>
      <c r="L184" s="97">
        <v>0.81299999999999994</v>
      </c>
      <c r="M184" s="50">
        <v>136</v>
      </c>
      <c r="N184" s="50">
        <v>478</v>
      </c>
      <c r="O184" s="50">
        <v>299</v>
      </c>
      <c r="P184" s="50">
        <v>215</v>
      </c>
      <c r="Q184" s="50">
        <v>239</v>
      </c>
      <c r="R184" s="50">
        <v>164</v>
      </c>
      <c r="S184" s="50">
        <v>131</v>
      </c>
      <c r="T184" s="50">
        <v>13</v>
      </c>
      <c r="U184" s="89">
        <f t="shared" si="12"/>
        <v>8.1194029850746266E-2</v>
      </c>
      <c r="V184" s="89">
        <f t="shared" si="13"/>
        <v>0.2853731343283582</v>
      </c>
      <c r="W184" s="89">
        <f t="shared" si="14"/>
        <v>0.17850746268656717</v>
      </c>
      <c r="X184" s="89">
        <f t="shared" si="15"/>
        <v>0.12835820895522387</v>
      </c>
      <c r="Y184" s="89">
        <f t="shared" si="16"/>
        <v>0.31880597014925371</v>
      </c>
      <c r="Z184" s="50">
        <v>193</v>
      </c>
      <c r="AA184" s="50" t="s">
        <v>275</v>
      </c>
      <c r="AB184" s="50" t="s">
        <v>275</v>
      </c>
      <c r="AC184">
        <v>125</v>
      </c>
      <c r="AD184">
        <v>84</v>
      </c>
      <c r="AE184" s="89">
        <f t="shared" si="17"/>
        <v>7.7611940298507459E-3</v>
      </c>
      <c r="AF184">
        <v>0</v>
      </c>
      <c r="AG184">
        <v>2</v>
      </c>
    </row>
    <row r="185" spans="1:33">
      <c r="A185">
        <v>44196</v>
      </c>
      <c r="B185" t="s">
        <v>68</v>
      </c>
      <c r="C185" s="29">
        <v>2015</v>
      </c>
      <c r="D185" s="50">
        <v>48</v>
      </c>
      <c r="E185" s="50">
        <v>17</v>
      </c>
      <c r="F185" s="50">
        <v>19</v>
      </c>
      <c r="G185" s="50">
        <v>12</v>
      </c>
      <c r="H185" s="50">
        <v>30</v>
      </c>
      <c r="I185" s="50">
        <v>14</v>
      </c>
      <c r="J185" s="120">
        <v>6.3E-2</v>
      </c>
      <c r="K185" s="120">
        <v>0.16699999999999998</v>
      </c>
      <c r="L185" s="97">
        <v>0.72900000000000009</v>
      </c>
      <c r="M185" s="50">
        <v>16</v>
      </c>
      <c r="N185" s="50">
        <v>60</v>
      </c>
      <c r="O185" s="50">
        <v>69</v>
      </c>
      <c r="P185" s="50">
        <v>43</v>
      </c>
      <c r="Q185" s="50">
        <v>35</v>
      </c>
      <c r="R185" s="50">
        <v>5</v>
      </c>
      <c r="S185" s="50">
        <v>5</v>
      </c>
      <c r="T185" s="50">
        <v>1</v>
      </c>
      <c r="U185" s="89">
        <f t="shared" si="12"/>
        <v>6.8376068376068383E-2</v>
      </c>
      <c r="V185" s="89">
        <f t="shared" si="13"/>
        <v>0.25641025641025639</v>
      </c>
      <c r="W185" s="89">
        <f t="shared" si="14"/>
        <v>0.29487179487179488</v>
      </c>
      <c r="X185" s="89">
        <f t="shared" si="15"/>
        <v>0.18376068376068377</v>
      </c>
      <c r="Y185" s="89">
        <f t="shared" si="16"/>
        <v>0.19230769230769232</v>
      </c>
      <c r="Z185" s="50">
        <v>27</v>
      </c>
      <c r="AA185" s="50" t="s">
        <v>275</v>
      </c>
      <c r="AB185" s="50" t="s">
        <v>275</v>
      </c>
      <c r="AC185">
        <v>15</v>
      </c>
      <c r="AD185">
        <v>0</v>
      </c>
      <c r="AE185" s="89">
        <f t="shared" si="17"/>
        <v>4.2735042735042739E-3</v>
      </c>
      <c r="AF185">
        <v>0</v>
      </c>
      <c r="AG185">
        <v>0</v>
      </c>
    </row>
    <row r="186" spans="1:33">
      <c r="A186">
        <v>44197</v>
      </c>
      <c r="B186" t="s">
        <v>69</v>
      </c>
      <c r="C186" s="29">
        <v>2015</v>
      </c>
      <c r="D186" s="50">
        <v>51</v>
      </c>
      <c r="E186" s="50">
        <v>11</v>
      </c>
      <c r="F186" s="50">
        <v>19</v>
      </c>
      <c r="G186" s="50">
        <v>21</v>
      </c>
      <c r="H186" s="50">
        <v>15</v>
      </c>
      <c r="I186" s="50">
        <v>16</v>
      </c>
      <c r="J186" s="120">
        <v>7.8E-2</v>
      </c>
      <c r="K186" s="120">
        <v>0.21600000000000003</v>
      </c>
      <c r="L186" s="97">
        <v>0.70599999999999996</v>
      </c>
      <c r="M186" s="50">
        <v>22</v>
      </c>
      <c r="N186" s="50">
        <v>70</v>
      </c>
      <c r="O186" s="50">
        <v>51</v>
      </c>
      <c r="P186" s="50">
        <v>45</v>
      </c>
      <c r="Q186" s="50">
        <v>24</v>
      </c>
      <c r="R186" s="50">
        <v>9</v>
      </c>
      <c r="S186" s="50">
        <v>5</v>
      </c>
      <c r="T186" s="50">
        <v>3</v>
      </c>
      <c r="U186" s="89">
        <f t="shared" si="12"/>
        <v>9.606986899563319E-2</v>
      </c>
      <c r="V186" s="89">
        <f t="shared" si="13"/>
        <v>0.3056768558951965</v>
      </c>
      <c r="W186" s="89">
        <f t="shared" si="14"/>
        <v>0.22270742358078602</v>
      </c>
      <c r="X186" s="89">
        <f t="shared" si="15"/>
        <v>0.1965065502183406</v>
      </c>
      <c r="Y186" s="89">
        <f t="shared" si="16"/>
        <v>0.16593886462882096</v>
      </c>
      <c r="Z186" s="50">
        <v>25</v>
      </c>
      <c r="AA186" s="50" t="s">
        <v>275</v>
      </c>
      <c r="AB186" s="50" t="s">
        <v>275</v>
      </c>
      <c r="AC186">
        <v>17</v>
      </c>
      <c r="AD186">
        <v>0</v>
      </c>
      <c r="AE186" s="89">
        <f t="shared" si="17"/>
        <v>1.3100436681222707E-2</v>
      </c>
      <c r="AF186">
        <v>0</v>
      </c>
      <c r="AG186">
        <v>0</v>
      </c>
    </row>
    <row r="187" spans="1:33">
      <c r="A187">
        <v>44198</v>
      </c>
      <c r="B187" t="s">
        <v>238</v>
      </c>
      <c r="C187" s="29">
        <v>2015</v>
      </c>
      <c r="D187" s="50">
        <v>248</v>
      </c>
      <c r="E187" s="50">
        <v>83</v>
      </c>
      <c r="F187" s="50">
        <v>51</v>
      </c>
      <c r="G187" s="50">
        <v>114</v>
      </c>
      <c r="H187" s="50">
        <v>85</v>
      </c>
      <c r="I187" s="50">
        <v>97</v>
      </c>
      <c r="J187" s="120">
        <v>4.8000000000000001E-2</v>
      </c>
      <c r="K187" s="120">
        <v>0.14499999999999999</v>
      </c>
      <c r="L187" s="97">
        <v>0.81499999999999995</v>
      </c>
      <c r="M187" s="50">
        <v>64</v>
      </c>
      <c r="N187" s="50">
        <v>227</v>
      </c>
      <c r="O187" s="50">
        <v>210</v>
      </c>
      <c r="P187" s="50">
        <v>178</v>
      </c>
      <c r="Q187" s="50">
        <v>201</v>
      </c>
      <c r="R187" s="50">
        <v>110</v>
      </c>
      <c r="S187" s="50">
        <v>117</v>
      </c>
      <c r="T187" s="50">
        <v>11</v>
      </c>
      <c r="U187" s="89">
        <f t="shared" si="12"/>
        <v>5.7245080500894455E-2</v>
      </c>
      <c r="V187" s="89">
        <f t="shared" si="13"/>
        <v>0.20304114490161002</v>
      </c>
      <c r="W187" s="89">
        <f t="shared" si="14"/>
        <v>0.18783542039355994</v>
      </c>
      <c r="X187" s="89">
        <f t="shared" si="15"/>
        <v>0.15921288014311269</v>
      </c>
      <c r="Y187" s="89">
        <f t="shared" si="16"/>
        <v>0.38282647584973167</v>
      </c>
      <c r="Z187" s="50">
        <v>139</v>
      </c>
      <c r="AA187" s="50" t="s">
        <v>275</v>
      </c>
      <c r="AB187" s="50" t="s">
        <v>275</v>
      </c>
      <c r="AC187">
        <v>103</v>
      </c>
      <c r="AD187">
        <v>30</v>
      </c>
      <c r="AE187" s="89">
        <f t="shared" si="17"/>
        <v>9.8389982110912346E-3</v>
      </c>
      <c r="AF187">
        <v>1</v>
      </c>
      <c r="AG187">
        <v>1</v>
      </c>
    </row>
    <row r="188" spans="1:33">
      <c r="A188">
        <v>44199</v>
      </c>
      <c r="B188" t="s">
        <v>70</v>
      </c>
      <c r="C188" s="29">
        <v>2015</v>
      </c>
      <c r="D188" s="50">
        <v>68</v>
      </c>
      <c r="E188" s="50">
        <v>15</v>
      </c>
      <c r="F188" s="50">
        <v>29</v>
      </c>
      <c r="G188" s="50">
        <v>24</v>
      </c>
      <c r="H188" s="50">
        <v>23</v>
      </c>
      <c r="I188" s="50">
        <v>26</v>
      </c>
      <c r="J188" s="120">
        <v>0.17600000000000002</v>
      </c>
      <c r="K188" s="120">
        <v>0.13200000000000001</v>
      </c>
      <c r="L188" s="97">
        <v>0.60299999999999998</v>
      </c>
      <c r="M188" s="50">
        <v>20</v>
      </c>
      <c r="N188" s="50">
        <v>67</v>
      </c>
      <c r="O188" s="50">
        <v>63</v>
      </c>
      <c r="P188" s="50">
        <v>58</v>
      </c>
      <c r="Q188" s="50">
        <v>39</v>
      </c>
      <c r="R188" s="50">
        <v>11</v>
      </c>
      <c r="S188" s="50">
        <v>6</v>
      </c>
      <c r="T188" s="50">
        <v>4</v>
      </c>
      <c r="U188" s="89">
        <f t="shared" si="12"/>
        <v>7.4626865671641784E-2</v>
      </c>
      <c r="V188" s="89">
        <f t="shared" si="13"/>
        <v>0.25</v>
      </c>
      <c r="W188" s="89">
        <f t="shared" si="14"/>
        <v>0.23507462686567165</v>
      </c>
      <c r="X188" s="89">
        <f t="shared" si="15"/>
        <v>0.21641791044776118</v>
      </c>
      <c r="Y188" s="89">
        <f t="shared" si="16"/>
        <v>0.20895522388059701</v>
      </c>
      <c r="Z188" s="50">
        <v>26</v>
      </c>
      <c r="AA188" s="50" t="s">
        <v>275</v>
      </c>
      <c r="AB188" s="50" t="s">
        <v>275</v>
      </c>
      <c r="AC188">
        <v>21</v>
      </c>
      <c r="AD188">
        <v>0</v>
      </c>
      <c r="AE188" s="89">
        <f t="shared" si="17"/>
        <v>1.4925373134328358E-2</v>
      </c>
      <c r="AF188">
        <v>0</v>
      </c>
      <c r="AG188">
        <v>0</v>
      </c>
    </row>
    <row r="189" spans="1:33">
      <c r="A189">
        <v>44200</v>
      </c>
      <c r="B189" t="s">
        <v>71</v>
      </c>
      <c r="C189" s="29">
        <v>2015</v>
      </c>
      <c r="D189" s="50">
        <v>8</v>
      </c>
      <c r="E189" s="50" t="s">
        <v>275</v>
      </c>
      <c r="F189" s="50">
        <v>5</v>
      </c>
      <c r="G189" s="50" t="s">
        <v>275</v>
      </c>
      <c r="H189" s="50" t="s">
        <v>275</v>
      </c>
      <c r="I189" s="50">
        <v>7</v>
      </c>
      <c r="J189" s="120">
        <v>0.125</v>
      </c>
      <c r="K189" s="120">
        <v>0.125</v>
      </c>
      <c r="L189" s="97">
        <v>0.625</v>
      </c>
      <c r="M189" s="50">
        <v>8</v>
      </c>
      <c r="N189" s="50">
        <v>12</v>
      </c>
      <c r="O189" s="50">
        <v>13</v>
      </c>
      <c r="P189" s="50">
        <v>8</v>
      </c>
      <c r="Q189" s="50">
        <v>5</v>
      </c>
      <c r="R189" s="50"/>
      <c r="S189" s="50"/>
      <c r="T189" s="50">
        <v>2</v>
      </c>
      <c r="U189" s="89">
        <f t="shared" si="12"/>
        <v>0.16666666666666666</v>
      </c>
      <c r="V189" s="89">
        <f t="shared" si="13"/>
        <v>0.25</v>
      </c>
      <c r="W189" s="89">
        <f t="shared" si="14"/>
        <v>0.27083333333333331</v>
      </c>
      <c r="X189" s="89">
        <f t="shared" si="15"/>
        <v>0.16666666666666666</v>
      </c>
      <c r="Y189" s="89">
        <f t="shared" si="16"/>
        <v>0.10416666666666667</v>
      </c>
      <c r="Z189" s="50">
        <v>5</v>
      </c>
      <c r="AA189" s="50" t="s">
        <v>275</v>
      </c>
      <c r="AB189" s="50" t="s">
        <v>275</v>
      </c>
      <c r="AC189">
        <v>3</v>
      </c>
      <c r="AD189">
        <v>0</v>
      </c>
      <c r="AE189" s="89">
        <f t="shared" si="17"/>
        <v>4.1666666666666664E-2</v>
      </c>
      <c r="AF189">
        <v>0</v>
      </c>
      <c r="AG189">
        <v>0</v>
      </c>
    </row>
    <row r="190" spans="1:33">
      <c r="A190">
        <v>44201</v>
      </c>
      <c r="B190" t="s">
        <v>239</v>
      </c>
      <c r="C190" s="29">
        <v>2015</v>
      </c>
      <c r="D190" s="50">
        <v>259</v>
      </c>
      <c r="E190" s="50">
        <v>64</v>
      </c>
      <c r="F190" s="50">
        <v>98</v>
      </c>
      <c r="G190" s="50">
        <v>97</v>
      </c>
      <c r="H190" s="50">
        <v>73</v>
      </c>
      <c r="I190" s="50">
        <v>68</v>
      </c>
      <c r="J190" s="120">
        <v>1.9E-2</v>
      </c>
      <c r="K190" s="120">
        <v>0.17399999999999999</v>
      </c>
      <c r="L190" s="97">
        <v>0.83799999999999997</v>
      </c>
      <c r="M190" s="50">
        <v>83</v>
      </c>
      <c r="N190" s="50">
        <v>153</v>
      </c>
      <c r="O190" s="50">
        <v>113</v>
      </c>
      <c r="P190" s="50">
        <v>116</v>
      </c>
      <c r="Q190" s="50">
        <v>131</v>
      </c>
      <c r="R190" s="50">
        <v>121</v>
      </c>
      <c r="S190" s="50">
        <v>240</v>
      </c>
      <c r="T190" s="50">
        <v>16</v>
      </c>
      <c r="U190" s="89">
        <f t="shared" si="12"/>
        <v>8.5303186022610486E-2</v>
      </c>
      <c r="V190" s="89">
        <f t="shared" si="13"/>
        <v>0.15724563206577596</v>
      </c>
      <c r="W190" s="89">
        <f t="shared" si="14"/>
        <v>0.11613566289825282</v>
      </c>
      <c r="X190" s="89">
        <f t="shared" si="15"/>
        <v>0.11921891058581706</v>
      </c>
      <c r="Y190" s="89">
        <f t="shared" si="16"/>
        <v>0.50565262076053441</v>
      </c>
      <c r="Z190" s="50">
        <v>150</v>
      </c>
      <c r="AA190" s="50">
        <v>6</v>
      </c>
      <c r="AB190" s="50">
        <v>15</v>
      </c>
      <c r="AC190">
        <v>59</v>
      </c>
      <c r="AD190">
        <v>30</v>
      </c>
      <c r="AE190" s="89">
        <f t="shared" si="17"/>
        <v>1.644398766700925E-2</v>
      </c>
      <c r="AF190">
        <v>0</v>
      </c>
      <c r="AG190">
        <v>2</v>
      </c>
    </row>
    <row r="191" spans="1:33">
      <c r="A191">
        <v>44202</v>
      </c>
      <c r="B191" t="s">
        <v>72</v>
      </c>
      <c r="C191" s="29">
        <v>2015</v>
      </c>
      <c r="D191" s="50">
        <v>51</v>
      </c>
      <c r="E191" s="50">
        <v>15</v>
      </c>
      <c r="F191" s="50">
        <v>13</v>
      </c>
      <c r="G191" s="50">
        <v>23</v>
      </c>
      <c r="H191" s="50">
        <v>23</v>
      </c>
      <c r="I191" s="50">
        <v>26</v>
      </c>
      <c r="J191" s="120">
        <v>9.8000000000000004E-2</v>
      </c>
      <c r="K191" s="120">
        <v>0.27500000000000002</v>
      </c>
      <c r="L191" s="97">
        <v>0.78400000000000003</v>
      </c>
      <c r="M191" s="50">
        <v>30</v>
      </c>
      <c r="N191" s="50">
        <v>75</v>
      </c>
      <c r="O191" s="50">
        <v>56</v>
      </c>
      <c r="P191" s="50">
        <v>76</v>
      </c>
      <c r="Q191" s="50">
        <v>48</v>
      </c>
      <c r="R191" s="50">
        <v>13</v>
      </c>
      <c r="S191" s="50">
        <v>4</v>
      </c>
      <c r="T191" s="50">
        <v>2</v>
      </c>
      <c r="U191" s="89">
        <f t="shared" si="12"/>
        <v>9.8684210526315791E-2</v>
      </c>
      <c r="V191" s="89">
        <f t="shared" si="13"/>
        <v>0.24671052631578946</v>
      </c>
      <c r="W191" s="89">
        <f t="shared" si="14"/>
        <v>0.18421052631578946</v>
      </c>
      <c r="X191" s="89">
        <f t="shared" si="15"/>
        <v>0.25</v>
      </c>
      <c r="Y191" s="89">
        <f t="shared" si="16"/>
        <v>0.21381578947368421</v>
      </c>
      <c r="Z191" s="50">
        <v>37</v>
      </c>
      <c r="AA191" s="50" t="s">
        <v>275</v>
      </c>
      <c r="AB191" s="50" t="s">
        <v>275</v>
      </c>
      <c r="AC191">
        <v>26</v>
      </c>
      <c r="AD191">
        <v>0</v>
      </c>
      <c r="AE191" s="89">
        <f t="shared" si="17"/>
        <v>6.5789473684210523E-3</v>
      </c>
      <c r="AF191">
        <v>0</v>
      </c>
      <c r="AG191">
        <v>0</v>
      </c>
    </row>
    <row r="192" spans="1:33">
      <c r="A192">
        <v>44203</v>
      </c>
      <c r="B192" t="s">
        <v>116</v>
      </c>
      <c r="C192" s="29">
        <v>2015</v>
      </c>
      <c r="D192" s="50">
        <v>64</v>
      </c>
      <c r="E192" s="50">
        <v>17</v>
      </c>
      <c r="F192" s="50">
        <v>21</v>
      </c>
      <c r="G192" s="50">
        <v>26</v>
      </c>
      <c r="H192" s="50">
        <v>27</v>
      </c>
      <c r="I192" s="50">
        <v>33</v>
      </c>
      <c r="J192" s="120">
        <v>4.7E-2</v>
      </c>
      <c r="K192" s="120">
        <v>9.4E-2</v>
      </c>
      <c r="L192" s="97">
        <v>0.8909999999999999</v>
      </c>
      <c r="M192" s="50">
        <v>13</v>
      </c>
      <c r="N192" s="50">
        <v>31</v>
      </c>
      <c r="O192" s="50">
        <v>62</v>
      </c>
      <c r="P192" s="50">
        <v>63</v>
      </c>
      <c r="Q192" s="50">
        <v>60</v>
      </c>
      <c r="R192" s="50">
        <v>33</v>
      </c>
      <c r="S192" s="50">
        <v>23</v>
      </c>
      <c r="T192" s="50">
        <v>2</v>
      </c>
      <c r="U192" s="89">
        <f t="shared" si="12"/>
        <v>4.5296167247386762E-2</v>
      </c>
      <c r="V192" s="89">
        <f t="shared" si="13"/>
        <v>0.10801393728222997</v>
      </c>
      <c r="W192" s="89">
        <f t="shared" si="14"/>
        <v>0.21602787456445993</v>
      </c>
      <c r="X192" s="89">
        <f t="shared" si="15"/>
        <v>0.21951219512195122</v>
      </c>
      <c r="Y192" s="89">
        <f t="shared" si="16"/>
        <v>0.40418118466898956</v>
      </c>
      <c r="Z192" s="50">
        <v>42</v>
      </c>
      <c r="AA192" s="50" t="s">
        <v>275</v>
      </c>
      <c r="AB192" s="50" t="s">
        <v>275</v>
      </c>
      <c r="AC192">
        <v>40</v>
      </c>
      <c r="AD192">
        <v>0</v>
      </c>
      <c r="AE192" s="89">
        <f t="shared" si="17"/>
        <v>6.9686411149825784E-3</v>
      </c>
      <c r="AF192">
        <v>0</v>
      </c>
      <c r="AG192">
        <v>0</v>
      </c>
    </row>
    <row r="193" spans="1:33">
      <c r="A193">
        <v>44204</v>
      </c>
      <c r="B193" t="s">
        <v>240</v>
      </c>
      <c r="C193" s="29">
        <v>2015</v>
      </c>
      <c r="D193" s="50">
        <v>343</v>
      </c>
      <c r="E193" s="50">
        <v>101</v>
      </c>
      <c r="F193" s="50">
        <v>119</v>
      </c>
      <c r="G193" s="50">
        <v>123</v>
      </c>
      <c r="H193" s="50">
        <v>114</v>
      </c>
      <c r="I193" s="50">
        <v>125</v>
      </c>
      <c r="J193" s="120">
        <v>6.4000000000000001E-2</v>
      </c>
      <c r="K193" s="120">
        <v>0.13400000000000001</v>
      </c>
      <c r="L193" s="97">
        <v>0.74900000000000011</v>
      </c>
      <c r="M193" s="50">
        <v>123</v>
      </c>
      <c r="N193" s="50">
        <v>353</v>
      </c>
      <c r="O193" s="50">
        <v>278</v>
      </c>
      <c r="P193" s="50">
        <v>193</v>
      </c>
      <c r="Q193" s="50">
        <v>202</v>
      </c>
      <c r="R193" s="50">
        <v>168</v>
      </c>
      <c r="S193" s="50">
        <v>204</v>
      </c>
      <c r="T193" s="50">
        <v>26</v>
      </c>
      <c r="U193" s="89">
        <f t="shared" si="12"/>
        <v>7.9508726567550092E-2</v>
      </c>
      <c r="V193" s="89">
        <f t="shared" si="13"/>
        <v>0.22818358112475759</v>
      </c>
      <c r="W193" s="89">
        <f t="shared" si="14"/>
        <v>0.17970265029088558</v>
      </c>
      <c r="X193" s="89">
        <f t="shared" si="15"/>
        <v>0.12475759534583064</v>
      </c>
      <c r="Y193" s="89">
        <f t="shared" si="16"/>
        <v>0.37104072398190047</v>
      </c>
      <c r="Z193" s="50">
        <v>175</v>
      </c>
      <c r="AA193" s="50" t="s">
        <v>275</v>
      </c>
      <c r="AB193" s="50" t="s">
        <v>275</v>
      </c>
      <c r="AC193">
        <v>99</v>
      </c>
      <c r="AD193">
        <v>50</v>
      </c>
      <c r="AE193" s="89">
        <f t="shared" si="17"/>
        <v>1.680672268907563E-2</v>
      </c>
      <c r="AF193">
        <v>0</v>
      </c>
      <c r="AG193">
        <v>1</v>
      </c>
    </row>
    <row r="194" spans="1:33">
      <c r="A194">
        <v>44205</v>
      </c>
      <c r="B194" t="s">
        <v>118</v>
      </c>
      <c r="C194" s="29">
        <v>2015</v>
      </c>
      <c r="D194" s="50">
        <v>88</v>
      </c>
      <c r="E194" s="50">
        <v>22</v>
      </c>
      <c r="F194" s="50">
        <v>33</v>
      </c>
      <c r="G194" s="50">
        <v>33</v>
      </c>
      <c r="H194" s="50">
        <v>35</v>
      </c>
      <c r="I194" s="50">
        <v>35</v>
      </c>
      <c r="J194" s="120">
        <v>9.0999999999999998E-2</v>
      </c>
      <c r="K194" s="120">
        <v>0.125</v>
      </c>
      <c r="L194" s="97">
        <v>0.7609999999999999</v>
      </c>
      <c r="M194" s="50">
        <v>40</v>
      </c>
      <c r="N194" s="50">
        <v>128</v>
      </c>
      <c r="O194" s="50">
        <v>69</v>
      </c>
      <c r="P194" s="50">
        <v>95</v>
      </c>
      <c r="Q194" s="50">
        <v>62</v>
      </c>
      <c r="R194" s="50">
        <v>26</v>
      </c>
      <c r="S194" s="50">
        <v>14</v>
      </c>
      <c r="T194" s="50">
        <v>3</v>
      </c>
      <c r="U194" s="89">
        <f t="shared" si="12"/>
        <v>9.1533180778032033E-2</v>
      </c>
      <c r="V194" s="89">
        <f t="shared" si="13"/>
        <v>0.29290617848970252</v>
      </c>
      <c r="W194" s="89">
        <f t="shared" si="14"/>
        <v>0.15789473684210525</v>
      </c>
      <c r="X194" s="89">
        <f t="shared" si="15"/>
        <v>0.21739130434782608</v>
      </c>
      <c r="Y194" s="89">
        <f t="shared" si="16"/>
        <v>0.23340961098398169</v>
      </c>
      <c r="Z194" s="50">
        <v>49</v>
      </c>
      <c r="AA194" s="50" t="s">
        <v>275</v>
      </c>
      <c r="AB194" s="50" t="s">
        <v>275</v>
      </c>
      <c r="AC194">
        <v>36</v>
      </c>
      <c r="AD194">
        <v>12</v>
      </c>
      <c r="AE194" s="89">
        <f t="shared" si="17"/>
        <v>6.8649885583524023E-3</v>
      </c>
      <c r="AF194">
        <v>0</v>
      </c>
      <c r="AG194">
        <v>1</v>
      </c>
    </row>
    <row r="195" spans="1:33">
      <c r="A195">
        <v>44206</v>
      </c>
      <c r="B195" t="s">
        <v>164</v>
      </c>
      <c r="C195" s="29">
        <v>2015</v>
      </c>
      <c r="D195" s="50">
        <v>67</v>
      </c>
      <c r="E195" s="50">
        <v>20</v>
      </c>
      <c r="F195" s="50">
        <v>20</v>
      </c>
      <c r="G195" s="50">
        <v>27</v>
      </c>
      <c r="H195" s="50">
        <v>21</v>
      </c>
      <c r="I195" s="50">
        <v>40</v>
      </c>
      <c r="J195" s="120">
        <v>0.03</v>
      </c>
      <c r="K195" s="120">
        <v>0.17899999999999999</v>
      </c>
      <c r="L195" s="97">
        <v>0.73099999999999998</v>
      </c>
      <c r="M195" s="50">
        <v>24</v>
      </c>
      <c r="N195" s="50">
        <v>79</v>
      </c>
      <c r="O195" s="50">
        <v>60</v>
      </c>
      <c r="P195" s="50">
        <v>67</v>
      </c>
      <c r="Q195" s="50">
        <v>38</v>
      </c>
      <c r="R195" s="50">
        <v>8</v>
      </c>
      <c r="S195" s="50">
        <v>8</v>
      </c>
      <c r="T195" s="50">
        <v>2</v>
      </c>
      <c r="U195" s="89">
        <f t="shared" ref="U195:U213" si="18">M195/SUM($M195:$T195)</f>
        <v>8.3916083916083919E-2</v>
      </c>
      <c r="V195" s="89">
        <f t="shared" ref="V195:V213" si="19">N195/SUM(M195:T195)</f>
        <v>0.2762237762237762</v>
      </c>
      <c r="W195" s="89">
        <f t="shared" ref="W195:W213" si="20">O195/SUM(M195:T195)</f>
        <v>0.20979020979020979</v>
      </c>
      <c r="X195" s="89">
        <f t="shared" ref="X195:X213" si="21">P195/SUM(M195:T195)</f>
        <v>0.23426573426573427</v>
      </c>
      <c r="Y195" s="89">
        <f t="shared" ref="Y195:Y213" si="22">SUM(Q195:S195)/SUM(M195:T195)</f>
        <v>0.1888111888111888</v>
      </c>
      <c r="Z195" s="50">
        <v>43</v>
      </c>
      <c r="AA195" s="50" t="s">
        <v>275</v>
      </c>
      <c r="AB195" s="50" t="s">
        <v>275</v>
      </c>
      <c r="AC195">
        <v>28</v>
      </c>
      <c r="AD195">
        <v>0</v>
      </c>
      <c r="AE195" s="89">
        <f t="shared" ref="AE195:AE213" si="23">T195/SUM(M195:T195)</f>
        <v>6.993006993006993E-3</v>
      </c>
      <c r="AF195">
        <v>0</v>
      </c>
      <c r="AG195">
        <v>0</v>
      </c>
    </row>
    <row r="196" spans="1:33">
      <c r="A196">
        <v>44207</v>
      </c>
      <c r="B196" t="s">
        <v>73</v>
      </c>
      <c r="C196" s="29">
        <v>2015</v>
      </c>
      <c r="D196" s="50">
        <v>40</v>
      </c>
      <c r="E196" s="50">
        <v>17</v>
      </c>
      <c r="F196" s="50">
        <v>10</v>
      </c>
      <c r="G196" s="50">
        <v>13</v>
      </c>
      <c r="H196" s="50">
        <v>17</v>
      </c>
      <c r="I196" s="50">
        <v>17</v>
      </c>
      <c r="J196" s="120">
        <v>0.1</v>
      </c>
      <c r="K196" s="120">
        <v>0.05</v>
      </c>
      <c r="L196" s="97">
        <v>0.75</v>
      </c>
      <c r="M196" s="50">
        <v>10</v>
      </c>
      <c r="N196" s="50">
        <v>62</v>
      </c>
      <c r="O196" s="50">
        <v>48</v>
      </c>
      <c r="P196" s="50">
        <v>35</v>
      </c>
      <c r="Q196" s="50">
        <v>29</v>
      </c>
      <c r="R196" s="50">
        <v>6</v>
      </c>
      <c r="S196" s="50">
        <v>5</v>
      </c>
      <c r="T196" s="50"/>
      <c r="U196" s="89">
        <f t="shared" si="18"/>
        <v>5.128205128205128E-2</v>
      </c>
      <c r="V196" s="89">
        <f t="shared" si="19"/>
        <v>0.31794871794871793</v>
      </c>
      <c r="W196" s="89">
        <f t="shared" si="20"/>
        <v>0.24615384615384617</v>
      </c>
      <c r="X196" s="89">
        <f t="shared" si="21"/>
        <v>0.17948717948717949</v>
      </c>
      <c r="Y196" s="89">
        <f t="shared" si="22"/>
        <v>0.20512820512820512</v>
      </c>
      <c r="Z196" s="50">
        <v>20</v>
      </c>
      <c r="AA196" s="50" t="s">
        <v>275</v>
      </c>
      <c r="AB196" s="50" t="s">
        <v>275</v>
      </c>
      <c r="AC196">
        <v>13</v>
      </c>
      <c r="AD196">
        <v>0</v>
      </c>
      <c r="AE196" s="89">
        <f t="shared" si="23"/>
        <v>0</v>
      </c>
      <c r="AF196">
        <v>0</v>
      </c>
      <c r="AG196">
        <v>0</v>
      </c>
    </row>
    <row r="197" spans="1:33">
      <c r="A197">
        <v>44208</v>
      </c>
      <c r="B197" t="s">
        <v>165</v>
      </c>
      <c r="C197" s="29">
        <v>2015</v>
      </c>
      <c r="D197" s="50">
        <v>42</v>
      </c>
      <c r="E197" s="50">
        <v>16</v>
      </c>
      <c r="F197" s="50">
        <v>16</v>
      </c>
      <c r="G197" s="50">
        <v>10</v>
      </c>
      <c r="H197" s="50">
        <v>19</v>
      </c>
      <c r="I197" s="50">
        <v>18</v>
      </c>
      <c r="J197" s="120">
        <v>7.0999999999999994E-2</v>
      </c>
      <c r="K197" s="120">
        <v>9.5000000000000001E-2</v>
      </c>
      <c r="L197" s="97">
        <v>0.71400000000000008</v>
      </c>
      <c r="M197" s="50">
        <v>16</v>
      </c>
      <c r="N197" s="50">
        <v>42</v>
      </c>
      <c r="O197" s="50">
        <v>26</v>
      </c>
      <c r="P197" s="50">
        <v>26</v>
      </c>
      <c r="Q197" s="50">
        <v>22</v>
      </c>
      <c r="R197" s="50">
        <v>4</v>
      </c>
      <c r="S197" s="50">
        <v>5</v>
      </c>
      <c r="T197" s="50">
        <v>1</v>
      </c>
      <c r="U197" s="89">
        <f t="shared" si="18"/>
        <v>0.11267605633802817</v>
      </c>
      <c r="V197" s="89">
        <f t="shared" si="19"/>
        <v>0.29577464788732394</v>
      </c>
      <c r="W197" s="89">
        <f t="shared" si="20"/>
        <v>0.18309859154929578</v>
      </c>
      <c r="X197" s="89">
        <f t="shared" si="21"/>
        <v>0.18309859154929578</v>
      </c>
      <c r="Y197" s="89">
        <f t="shared" si="22"/>
        <v>0.21830985915492956</v>
      </c>
      <c r="Z197" s="50">
        <v>22</v>
      </c>
      <c r="AA197" s="50" t="s">
        <v>275</v>
      </c>
      <c r="AB197" s="50" t="s">
        <v>275</v>
      </c>
      <c r="AC197">
        <v>14</v>
      </c>
      <c r="AD197">
        <v>0</v>
      </c>
      <c r="AE197" s="89">
        <f t="shared" si="23"/>
        <v>7.0422535211267607E-3</v>
      </c>
      <c r="AF197">
        <v>0</v>
      </c>
      <c r="AG197">
        <v>0</v>
      </c>
    </row>
    <row r="198" spans="1:33">
      <c r="A198">
        <v>44209</v>
      </c>
      <c r="B198" t="s">
        <v>241</v>
      </c>
      <c r="C198" s="29">
        <v>2015</v>
      </c>
      <c r="D198" s="50">
        <v>338</v>
      </c>
      <c r="E198" s="50">
        <v>92</v>
      </c>
      <c r="F198" s="50">
        <v>121</v>
      </c>
      <c r="G198" s="50">
        <v>125</v>
      </c>
      <c r="H198" s="50">
        <v>90</v>
      </c>
      <c r="I198" s="50">
        <v>119</v>
      </c>
      <c r="J198" s="120">
        <v>0.05</v>
      </c>
      <c r="K198" s="120">
        <v>0.18600000000000003</v>
      </c>
      <c r="L198" s="97">
        <v>0.78700000000000003</v>
      </c>
      <c r="M198" s="50">
        <v>93</v>
      </c>
      <c r="N198" s="50">
        <v>168</v>
      </c>
      <c r="O198" s="50">
        <v>164</v>
      </c>
      <c r="P198" s="50">
        <v>166</v>
      </c>
      <c r="Q198" s="50">
        <v>227</v>
      </c>
      <c r="R198" s="50">
        <v>200</v>
      </c>
      <c r="S198" s="50">
        <v>244</v>
      </c>
      <c r="T198" s="50">
        <v>14</v>
      </c>
      <c r="U198" s="89">
        <f t="shared" si="18"/>
        <v>7.2884012539184959E-2</v>
      </c>
      <c r="V198" s="89">
        <f t="shared" si="19"/>
        <v>0.13166144200626959</v>
      </c>
      <c r="W198" s="89">
        <f t="shared" si="20"/>
        <v>0.12852664576802508</v>
      </c>
      <c r="X198" s="89">
        <f t="shared" si="21"/>
        <v>0.13009404388714735</v>
      </c>
      <c r="Y198" s="89">
        <f t="shared" si="22"/>
        <v>0.52586206896551724</v>
      </c>
      <c r="Z198" s="50">
        <v>198</v>
      </c>
      <c r="AA198" s="50">
        <v>5</v>
      </c>
      <c r="AB198" s="50" t="s">
        <v>275</v>
      </c>
      <c r="AC198">
        <v>97</v>
      </c>
      <c r="AD198">
        <v>60</v>
      </c>
      <c r="AE198" s="89">
        <f t="shared" si="23"/>
        <v>1.0971786833855799E-2</v>
      </c>
      <c r="AF198">
        <v>0</v>
      </c>
      <c r="AG198">
        <v>3</v>
      </c>
    </row>
    <row r="199" spans="1:33">
      <c r="A199">
        <v>44210</v>
      </c>
      <c r="B199" t="s">
        <v>242</v>
      </c>
      <c r="C199" s="29">
        <v>2015</v>
      </c>
      <c r="D199" s="50">
        <v>292</v>
      </c>
      <c r="E199" s="50">
        <v>85</v>
      </c>
      <c r="F199" s="50">
        <v>99</v>
      </c>
      <c r="G199" s="50">
        <v>108</v>
      </c>
      <c r="H199" s="50">
        <v>100</v>
      </c>
      <c r="I199" s="50">
        <v>96</v>
      </c>
      <c r="J199" s="120">
        <v>7.4999999999999997E-2</v>
      </c>
      <c r="K199" s="120">
        <v>0.10300000000000001</v>
      </c>
      <c r="L199" s="97">
        <v>0.623</v>
      </c>
      <c r="M199" s="50">
        <v>190</v>
      </c>
      <c r="N199" s="50">
        <v>514</v>
      </c>
      <c r="O199" s="50">
        <v>313</v>
      </c>
      <c r="P199" s="50">
        <v>227</v>
      </c>
      <c r="Q199" s="50">
        <v>145</v>
      </c>
      <c r="R199" s="50">
        <v>50</v>
      </c>
      <c r="S199" s="50">
        <v>27</v>
      </c>
      <c r="T199" s="50">
        <v>20</v>
      </c>
      <c r="U199" s="89">
        <f t="shared" si="18"/>
        <v>0.12786002691790041</v>
      </c>
      <c r="V199" s="89">
        <f t="shared" si="19"/>
        <v>0.34589502018842533</v>
      </c>
      <c r="W199" s="89">
        <f t="shared" si="20"/>
        <v>0.21063257065948857</v>
      </c>
      <c r="X199" s="89">
        <f t="shared" si="21"/>
        <v>0.15275908479138628</v>
      </c>
      <c r="Y199" s="89">
        <f t="shared" si="22"/>
        <v>0.14939434724091522</v>
      </c>
      <c r="Z199" s="50">
        <v>94</v>
      </c>
      <c r="AA199" s="50" t="s">
        <v>275</v>
      </c>
      <c r="AB199" s="50" t="s">
        <v>275</v>
      </c>
      <c r="AC199">
        <v>81</v>
      </c>
      <c r="AD199">
        <v>73</v>
      </c>
      <c r="AE199" s="89">
        <f t="shared" si="23"/>
        <v>1.3458950201884253E-2</v>
      </c>
      <c r="AF199">
        <v>0</v>
      </c>
      <c r="AG199">
        <v>2</v>
      </c>
    </row>
    <row r="200" spans="1:33">
      <c r="A200">
        <v>44211</v>
      </c>
      <c r="B200" t="s">
        <v>105</v>
      </c>
      <c r="C200" s="29">
        <v>2015</v>
      </c>
      <c r="D200" s="50">
        <v>79</v>
      </c>
      <c r="E200" s="50">
        <v>16</v>
      </c>
      <c r="F200" s="50">
        <v>31</v>
      </c>
      <c r="G200" s="50">
        <v>32</v>
      </c>
      <c r="H200" s="50">
        <v>25</v>
      </c>
      <c r="I200" s="50">
        <v>34</v>
      </c>
      <c r="J200" s="120">
        <v>0.13900000000000001</v>
      </c>
      <c r="K200" s="120">
        <v>6.3E-2</v>
      </c>
      <c r="L200" s="97">
        <v>0.69599999999999995</v>
      </c>
      <c r="M200" s="50">
        <v>64</v>
      </c>
      <c r="N200" s="50">
        <v>198</v>
      </c>
      <c r="O200" s="50">
        <v>116</v>
      </c>
      <c r="P200" s="50">
        <v>77</v>
      </c>
      <c r="Q200" s="50">
        <v>51</v>
      </c>
      <c r="R200" s="50">
        <v>22</v>
      </c>
      <c r="S200" s="50">
        <v>30</v>
      </c>
      <c r="T200" s="50">
        <v>15</v>
      </c>
      <c r="U200" s="89">
        <f t="shared" si="18"/>
        <v>0.11169284467713787</v>
      </c>
      <c r="V200" s="89">
        <f t="shared" si="19"/>
        <v>0.34554973821989526</v>
      </c>
      <c r="W200" s="89">
        <f t="shared" si="20"/>
        <v>0.2024432809773124</v>
      </c>
      <c r="X200" s="89">
        <f t="shared" si="21"/>
        <v>0.13438045375218149</v>
      </c>
      <c r="Y200" s="89">
        <f t="shared" si="22"/>
        <v>0.17975567190226877</v>
      </c>
      <c r="Z200" s="50">
        <v>40</v>
      </c>
      <c r="AA200" s="50" t="s">
        <v>275</v>
      </c>
      <c r="AB200" s="50" t="s">
        <v>275</v>
      </c>
      <c r="AC200">
        <v>27</v>
      </c>
      <c r="AD200">
        <v>20</v>
      </c>
      <c r="AE200" s="89">
        <f t="shared" si="23"/>
        <v>2.6178010471204188E-2</v>
      </c>
      <c r="AF200">
        <v>0</v>
      </c>
      <c r="AG200">
        <v>1</v>
      </c>
    </row>
    <row r="201" spans="1:33">
      <c r="A201">
        <v>44212</v>
      </c>
      <c r="B201" t="s">
        <v>166</v>
      </c>
      <c r="C201" s="29">
        <v>2015</v>
      </c>
      <c r="D201" s="50">
        <v>317</v>
      </c>
      <c r="E201" s="50">
        <v>91</v>
      </c>
      <c r="F201" s="50">
        <v>104</v>
      </c>
      <c r="G201" s="50">
        <v>122</v>
      </c>
      <c r="H201" s="50">
        <v>105</v>
      </c>
      <c r="I201" s="50">
        <v>86</v>
      </c>
      <c r="J201" s="120">
        <v>6.6000000000000003E-2</v>
      </c>
      <c r="K201" s="120">
        <v>0.13900000000000001</v>
      </c>
      <c r="L201" s="97">
        <v>0.81099999999999994</v>
      </c>
      <c r="M201" s="50">
        <v>114</v>
      </c>
      <c r="N201" s="50">
        <v>285</v>
      </c>
      <c r="O201" s="50">
        <v>265</v>
      </c>
      <c r="P201" s="50">
        <v>260</v>
      </c>
      <c r="Q201" s="50">
        <v>211</v>
      </c>
      <c r="R201" s="50">
        <v>116</v>
      </c>
      <c r="S201" s="50">
        <v>104</v>
      </c>
      <c r="T201" s="50">
        <v>11</v>
      </c>
      <c r="U201" s="89">
        <f t="shared" si="18"/>
        <v>8.3455344070278187E-2</v>
      </c>
      <c r="V201" s="89">
        <f t="shared" si="19"/>
        <v>0.20863836017569545</v>
      </c>
      <c r="W201" s="89">
        <f t="shared" si="20"/>
        <v>0.19399707174231332</v>
      </c>
      <c r="X201" s="89">
        <f t="shared" si="21"/>
        <v>0.19033674963396779</v>
      </c>
      <c r="Y201" s="89">
        <f t="shared" si="22"/>
        <v>0.31551976573938506</v>
      </c>
      <c r="Z201" s="50">
        <v>196</v>
      </c>
      <c r="AA201" s="50">
        <v>5</v>
      </c>
      <c r="AB201" s="50" t="s">
        <v>275</v>
      </c>
      <c r="AC201">
        <v>115</v>
      </c>
      <c r="AD201">
        <v>40</v>
      </c>
      <c r="AE201" s="89">
        <f t="shared" si="23"/>
        <v>8.0527086383601759E-3</v>
      </c>
      <c r="AF201">
        <v>2</v>
      </c>
      <c r="AG201">
        <v>2</v>
      </c>
    </row>
    <row r="202" spans="1:33">
      <c r="A202">
        <v>44213</v>
      </c>
      <c r="B202" t="s">
        <v>78</v>
      </c>
      <c r="C202" s="29">
        <v>2015</v>
      </c>
      <c r="D202" s="50">
        <v>299</v>
      </c>
      <c r="E202" s="50">
        <v>99</v>
      </c>
      <c r="F202" s="50">
        <v>89</v>
      </c>
      <c r="G202" s="50">
        <v>111</v>
      </c>
      <c r="H202" s="50">
        <v>97</v>
      </c>
      <c r="I202" s="50">
        <v>113</v>
      </c>
      <c r="J202" s="120">
        <v>0.124</v>
      </c>
      <c r="K202" s="120">
        <v>0.08</v>
      </c>
      <c r="L202" s="97">
        <v>0.65599999999999992</v>
      </c>
      <c r="M202" s="50">
        <v>95</v>
      </c>
      <c r="N202" s="50">
        <v>319</v>
      </c>
      <c r="O202" s="50">
        <v>280</v>
      </c>
      <c r="P202" s="50">
        <v>221</v>
      </c>
      <c r="Q202" s="50">
        <v>142</v>
      </c>
      <c r="R202" s="50">
        <v>43</v>
      </c>
      <c r="S202" s="50">
        <v>37</v>
      </c>
      <c r="T202" s="50">
        <v>14</v>
      </c>
      <c r="U202" s="89">
        <f t="shared" si="18"/>
        <v>8.2536924413553425E-2</v>
      </c>
      <c r="V202" s="89">
        <f t="shared" si="19"/>
        <v>0.27715030408340574</v>
      </c>
      <c r="W202" s="89">
        <f t="shared" si="20"/>
        <v>0.24326672458731538</v>
      </c>
      <c r="X202" s="89">
        <f t="shared" si="21"/>
        <v>0.19200695047784536</v>
      </c>
      <c r="Y202" s="89">
        <f t="shared" si="22"/>
        <v>0.19287576020851432</v>
      </c>
      <c r="Z202" s="50">
        <v>159</v>
      </c>
      <c r="AA202" s="50" t="s">
        <v>275</v>
      </c>
      <c r="AB202" s="50" t="s">
        <v>275</v>
      </c>
      <c r="AC202">
        <v>131</v>
      </c>
      <c r="AD202">
        <v>26</v>
      </c>
      <c r="AE202" s="89">
        <f t="shared" si="23"/>
        <v>1.216333622936577E-2</v>
      </c>
      <c r="AF202">
        <v>1</v>
      </c>
      <c r="AG202">
        <v>2</v>
      </c>
    </row>
    <row r="203" spans="1:33">
      <c r="A203">
        <v>44214</v>
      </c>
      <c r="B203" t="s">
        <v>167</v>
      </c>
      <c r="C203" s="29">
        <v>2015</v>
      </c>
      <c r="D203" s="50">
        <v>97</v>
      </c>
      <c r="E203" s="50">
        <v>22</v>
      </c>
      <c r="F203" s="50">
        <v>37</v>
      </c>
      <c r="G203" s="50">
        <v>38</v>
      </c>
      <c r="H203" s="50">
        <v>26</v>
      </c>
      <c r="I203" s="50">
        <v>30</v>
      </c>
      <c r="J203" s="120">
        <v>0.10300000000000001</v>
      </c>
      <c r="K203" s="120">
        <v>0.13400000000000001</v>
      </c>
      <c r="L203" s="97">
        <v>0.78400000000000003</v>
      </c>
      <c r="M203" s="50">
        <v>12</v>
      </c>
      <c r="N203" s="50">
        <v>44</v>
      </c>
      <c r="O203" s="50">
        <v>75</v>
      </c>
      <c r="P203" s="50">
        <v>81</v>
      </c>
      <c r="Q203" s="50">
        <v>58</v>
      </c>
      <c r="R203" s="50">
        <v>20</v>
      </c>
      <c r="S203" s="50">
        <v>12</v>
      </c>
      <c r="T203" s="50">
        <v>1</v>
      </c>
      <c r="U203" s="89">
        <f t="shared" si="18"/>
        <v>3.9603960396039604E-2</v>
      </c>
      <c r="V203" s="89">
        <f t="shared" si="19"/>
        <v>0.14521452145214522</v>
      </c>
      <c r="W203" s="89">
        <f t="shared" si="20"/>
        <v>0.24752475247524752</v>
      </c>
      <c r="X203" s="89">
        <f t="shared" si="21"/>
        <v>0.26732673267326734</v>
      </c>
      <c r="Y203" s="89">
        <f t="shared" si="22"/>
        <v>0.29702970297029702</v>
      </c>
      <c r="Z203" s="50">
        <v>55</v>
      </c>
      <c r="AA203" s="50" t="s">
        <v>275</v>
      </c>
      <c r="AB203" s="50" t="s">
        <v>275</v>
      </c>
      <c r="AC203">
        <v>28</v>
      </c>
      <c r="AD203">
        <v>0</v>
      </c>
      <c r="AE203" s="89">
        <f t="shared" si="23"/>
        <v>3.3003300330033004E-3</v>
      </c>
      <c r="AF203">
        <v>0</v>
      </c>
      <c r="AG203">
        <v>0</v>
      </c>
    </row>
    <row r="204" spans="1:33">
      <c r="A204">
        <v>44215</v>
      </c>
      <c r="B204" t="s">
        <v>168</v>
      </c>
      <c r="C204" s="29">
        <v>2015</v>
      </c>
      <c r="D204" s="50">
        <v>660</v>
      </c>
      <c r="E204" s="50">
        <v>216</v>
      </c>
      <c r="F204" s="50">
        <v>247</v>
      </c>
      <c r="G204" s="50">
        <v>197</v>
      </c>
      <c r="H204" s="50">
        <v>223</v>
      </c>
      <c r="I204" s="50">
        <v>256</v>
      </c>
      <c r="J204" s="120">
        <v>5.7999999999999996E-2</v>
      </c>
      <c r="K204" s="120">
        <v>9.8000000000000004E-2</v>
      </c>
      <c r="L204" s="97">
        <v>0.77400000000000002</v>
      </c>
      <c r="M204" s="50">
        <v>354</v>
      </c>
      <c r="N204" s="50">
        <v>741</v>
      </c>
      <c r="O204" s="50">
        <v>569</v>
      </c>
      <c r="P204" s="50">
        <v>403</v>
      </c>
      <c r="Q204" s="50">
        <v>402</v>
      </c>
      <c r="R204" s="50">
        <v>327</v>
      </c>
      <c r="S204" s="50">
        <v>524</v>
      </c>
      <c r="T204" s="50">
        <v>40</v>
      </c>
      <c r="U204" s="89">
        <f t="shared" si="18"/>
        <v>0.10535714285714286</v>
      </c>
      <c r="V204" s="89">
        <f t="shared" si="19"/>
        <v>0.22053571428571428</v>
      </c>
      <c r="W204" s="89">
        <f t="shared" si="20"/>
        <v>0.1693452380952381</v>
      </c>
      <c r="X204" s="89">
        <f t="shared" si="21"/>
        <v>0.11994047619047619</v>
      </c>
      <c r="Y204" s="89">
        <f t="shared" si="22"/>
        <v>0.37291666666666667</v>
      </c>
      <c r="Z204" s="50">
        <v>329</v>
      </c>
      <c r="AA204" s="50">
        <v>12</v>
      </c>
      <c r="AB204" s="50">
        <v>43</v>
      </c>
      <c r="AC204">
        <v>219</v>
      </c>
      <c r="AD204">
        <v>149</v>
      </c>
      <c r="AE204" s="89">
        <f t="shared" si="23"/>
        <v>1.1904761904761904E-2</v>
      </c>
      <c r="AF204">
        <v>2</v>
      </c>
      <c r="AG204">
        <v>7</v>
      </c>
    </row>
    <row r="205" spans="1:33">
      <c r="A205">
        <v>44216</v>
      </c>
      <c r="B205" t="s">
        <v>169</v>
      </c>
      <c r="C205" s="29">
        <v>2015</v>
      </c>
      <c r="D205" s="50">
        <v>136</v>
      </c>
      <c r="E205" s="50">
        <v>46</v>
      </c>
      <c r="F205" s="50">
        <v>47</v>
      </c>
      <c r="G205" s="50">
        <v>43</v>
      </c>
      <c r="H205" s="50">
        <v>47</v>
      </c>
      <c r="I205" s="50">
        <v>37</v>
      </c>
      <c r="J205" s="120">
        <v>5.9000000000000004E-2</v>
      </c>
      <c r="K205" s="120">
        <v>0.125</v>
      </c>
      <c r="L205" s="97">
        <v>0.73499999999999999</v>
      </c>
      <c r="M205" s="50">
        <v>29</v>
      </c>
      <c r="N205" s="50">
        <v>121</v>
      </c>
      <c r="O205" s="50">
        <v>129</v>
      </c>
      <c r="P205" s="50">
        <v>113</v>
      </c>
      <c r="Q205" s="50">
        <v>91</v>
      </c>
      <c r="R205" s="50">
        <v>52</v>
      </c>
      <c r="S205" s="50">
        <v>23</v>
      </c>
      <c r="T205" s="50">
        <v>5</v>
      </c>
      <c r="U205" s="89">
        <f t="shared" si="18"/>
        <v>5.1509769094138541E-2</v>
      </c>
      <c r="V205" s="89">
        <f t="shared" si="19"/>
        <v>0.21492007104795738</v>
      </c>
      <c r="W205" s="89">
        <f t="shared" si="20"/>
        <v>0.22912966252220249</v>
      </c>
      <c r="X205" s="89">
        <f t="shared" si="21"/>
        <v>0.20071047957371227</v>
      </c>
      <c r="Y205" s="89">
        <f t="shared" si="22"/>
        <v>0.29484902309058614</v>
      </c>
      <c r="Z205" s="50">
        <v>76</v>
      </c>
      <c r="AA205" s="50" t="s">
        <v>275</v>
      </c>
      <c r="AB205" s="50">
        <v>7</v>
      </c>
      <c r="AC205">
        <v>63</v>
      </c>
      <c r="AD205">
        <v>22</v>
      </c>
      <c r="AE205" s="89">
        <f t="shared" si="23"/>
        <v>8.8809946714031966E-3</v>
      </c>
      <c r="AF205">
        <v>0</v>
      </c>
      <c r="AG205">
        <v>2</v>
      </c>
    </row>
    <row r="206" spans="1:33">
      <c r="A206">
        <v>44217</v>
      </c>
      <c r="B206" t="s">
        <v>170</v>
      </c>
      <c r="C206" s="29">
        <v>2015</v>
      </c>
      <c r="D206" s="50">
        <v>227</v>
      </c>
      <c r="E206" s="50">
        <v>59</v>
      </c>
      <c r="F206" s="50">
        <v>85</v>
      </c>
      <c r="G206" s="50">
        <v>83</v>
      </c>
      <c r="H206" s="50">
        <v>73</v>
      </c>
      <c r="I206" s="50">
        <v>74</v>
      </c>
      <c r="J206" s="120">
        <v>3.5000000000000003E-2</v>
      </c>
      <c r="K206" s="120">
        <v>0.15</v>
      </c>
      <c r="L206" s="97">
        <v>0.85</v>
      </c>
      <c r="M206" s="50">
        <v>45</v>
      </c>
      <c r="N206" s="50">
        <v>89</v>
      </c>
      <c r="O206" s="50">
        <v>113</v>
      </c>
      <c r="P206" s="50">
        <v>120</v>
      </c>
      <c r="Q206" s="50">
        <v>147</v>
      </c>
      <c r="R206" s="50">
        <v>105</v>
      </c>
      <c r="S206" s="50">
        <v>154</v>
      </c>
      <c r="T206" s="50">
        <v>8</v>
      </c>
      <c r="U206" s="89">
        <f t="shared" si="18"/>
        <v>5.7618437900128043E-2</v>
      </c>
      <c r="V206" s="89">
        <f t="shared" si="19"/>
        <v>0.11395646606914213</v>
      </c>
      <c r="W206" s="89">
        <f t="shared" si="20"/>
        <v>0.14468629961587709</v>
      </c>
      <c r="X206" s="89">
        <f t="shared" si="21"/>
        <v>0.15364916773367476</v>
      </c>
      <c r="Y206" s="89">
        <f t="shared" si="22"/>
        <v>0.51984635083226638</v>
      </c>
      <c r="Z206" s="50">
        <v>158</v>
      </c>
      <c r="AA206" s="50" t="s">
        <v>275</v>
      </c>
      <c r="AB206" s="50" t="s">
        <v>275</v>
      </c>
      <c r="AC206">
        <v>72</v>
      </c>
      <c r="AD206">
        <v>13</v>
      </c>
      <c r="AE206" s="89">
        <f t="shared" si="23"/>
        <v>1.0243277848911651E-2</v>
      </c>
      <c r="AF206">
        <v>1</v>
      </c>
      <c r="AG206">
        <v>1</v>
      </c>
    </row>
    <row r="207" spans="1:33">
      <c r="A207">
        <v>44218</v>
      </c>
      <c r="B207" t="s">
        <v>74</v>
      </c>
      <c r="C207" s="29">
        <v>2015</v>
      </c>
      <c r="D207" s="50">
        <v>23</v>
      </c>
      <c r="E207" s="50">
        <v>9</v>
      </c>
      <c r="F207" s="50">
        <v>8</v>
      </c>
      <c r="G207" s="50">
        <v>6</v>
      </c>
      <c r="H207" s="50">
        <v>8</v>
      </c>
      <c r="I207" s="50">
        <v>9</v>
      </c>
      <c r="J207" s="120">
        <v>0</v>
      </c>
      <c r="K207" s="120">
        <v>0.217</v>
      </c>
      <c r="L207" s="97">
        <v>0.7390000000000001</v>
      </c>
      <c r="M207" s="50">
        <v>4</v>
      </c>
      <c r="N207" s="50">
        <v>22</v>
      </c>
      <c r="O207" s="50">
        <v>19</v>
      </c>
      <c r="P207" s="50">
        <v>18</v>
      </c>
      <c r="Q207" s="50">
        <v>21</v>
      </c>
      <c r="R207" s="50">
        <v>5</v>
      </c>
      <c r="S207" s="50">
        <v>1</v>
      </c>
      <c r="T207" s="50">
        <v>1</v>
      </c>
      <c r="U207" s="89">
        <f t="shared" si="18"/>
        <v>4.3956043956043959E-2</v>
      </c>
      <c r="V207" s="89">
        <f t="shared" si="19"/>
        <v>0.24175824175824176</v>
      </c>
      <c r="W207" s="89">
        <f t="shared" si="20"/>
        <v>0.2087912087912088</v>
      </c>
      <c r="X207" s="89">
        <f t="shared" si="21"/>
        <v>0.19780219780219779</v>
      </c>
      <c r="Y207" s="89">
        <f t="shared" si="22"/>
        <v>0.2967032967032967</v>
      </c>
      <c r="Z207" s="50">
        <v>14</v>
      </c>
      <c r="AA207" s="50" t="s">
        <v>275</v>
      </c>
      <c r="AB207" s="50" t="s">
        <v>275</v>
      </c>
      <c r="AC207">
        <v>4</v>
      </c>
      <c r="AD207">
        <v>0</v>
      </c>
      <c r="AE207" s="89">
        <f t="shared" si="23"/>
        <v>1.098901098901099E-2</v>
      </c>
      <c r="AF207">
        <v>0</v>
      </c>
      <c r="AG207">
        <v>0</v>
      </c>
    </row>
    <row r="208" spans="1:33">
      <c r="A208">
        <v>44219</v>
      </c>
      <c r="B208" t="s">
        <v>171</v>
      </c>
      <c r="C208" s="29">
        <v>2015</v>
      </c>
      <c r="D208" s="50">
        <v>26</v>
      </c>
      <c r="E208" s="50">
        <v>10</v>
      </c>
      <c r="F208" s="50">
        <v>8</v>
      </c>
      <c r="G208" s="50">
        <v>8</v>
      </c>
      <c r="H208" s="50">
        <v>6</v>
      </c>
      <c r="I208" s="50">
        <v>12</v>
      </c>
      <c r="J208" s="120">
        <v>0.115</v>
      </c>
      <c r="K208" s="120">
        <v>0.154</v>
      </c>
      <c r="L208" s="97">
        <v>0.73099999999999998</v>
      </c>
      <c r="M208" s="50">
        <v>10</v>
      </c>
      <c r="N208" s="50">
        <v>30</v>
      </c>
      <c r="O208" s="50">
        <v>20</v>
      </c>
      <c r="P208" s="50">
        <v>20</v>
      </c>
      <c r="Q208" s="50">
        <v>12</v>
      </c>
      <c r="R208" s="50">
        <v>2</v>
      </c>
      <c r="S208" s="50">
        <v>4</v>
      </c>
      <c r="T208" s="50"/>
      <c r="U208" s="89">
        <f t="shared" si="18"/>
        <v>0.10204081632653061</v>
      </c>
      <c r="V208" s="89">
        <f t="shared" si="19"/>
        <v>0.30612244897959184</v>
      </c>
      <c r="W208" s="89">
        <f t="shared" si="20"/>
        <v>0.20408163265306123</v>
      </c>
      <c r="X208" s="89">
        <f t="shared" si="21"/>
        <v>0.20408163265306123</v>
      </c>
      <c r="Y208" s="89">
        <f t="shared" si="22"/>
        <v>0.18367346938775511</v>
      </c>
      <c r="Z208" s="50">
        <v>16</v>
      </c>
      <c r="AA208" s="50" t="s">
        <v>275</v>
      </c>
      <c r="AB208" s="50" t="s">
        <v>275</v>
      </c>
      <c r="AC208">
        <v>6</v>
      </c>
      <c r="AD208">
        <v>0</v>
      </c>
      <c r="AE208" s="89">
        <f t="shared" si="23"/>
        <v>0</v>
      </c>
      <c r="AF208">
        <v>0</v>
      </c>
      <c r="AG208">
        <v>0</v>
      </c>
    </row>
    <row r="209" spans="1:33">
      <c r="A209">
        <v>44220</v>
      </c>
      <c r="B209" t="s">
        <v>172</v>
      </c>
      <c r="C209" s="29">
        <v>2015</v>
      </c>
      <c r="D209" s="50">
        <v>72</v>
      </c>
      <c r="E209" s="50">
        <v>19</v>
      </c>
      <c r="F209" s="50">
        <v>24</v>
      </c>
      <c r="G209" s="50">
        <v>29</v>
      </c>
      <c r="H209" s="50">
        <v>13</v>
      </c>
      <c r="I209" s="50">
        <v>22</v>
      </c>
      <c r="J209" s="120">
        <v>6.9000000000000006E-2</v>
      </c>
      <c r="K209" s="120">
        <v>0.111</v>
      </c>
      <c r="L209" s="97">
        <v>0.77800000000000002</v>
      </c>
      <c r="M209" s="50">
        <v>19</v>
      </c>
      <c r="N209" s="50">
        <v>44</v>
      </c>
      <c r="O209" s="50">
        <v>58</v>
      </c>
      <c r="P209" s="50">
        <v>56</v>
      </c>
      <c r="Q209" s="50">
        <v>48</v>
      </c>
      <c r="R209" s="50">
        <v>24</v>
      </c>
      <c r="S209" s="50">
        <v>10</v>
      </c>
      <c r="T209" s="50">
        <v>4</v>
      </c>
      <c r="U209" s="89">
        <f t="shared" si="18"/>
        <v>7.2243346007604556E-2</v>
      </c>
      <c r="V209" s="89">
        <f t="shared" si="19"/>
        <v>0.16730038022813687</v>
      </c>
      <c r="W209" s="89">
        <f t="shared" si="20"/>
        <v>0.22053231939163498</v>
      </c>
      <c r="X209" s="89">
        <f t="shared" si="21"/>
        <v>0.21292775665399238</v>
      </c>
      <c r="Y209" s="89">
        <f t="shared" si="22"/>
        <v>0.31178707224334601</v>
      </c>
      <c r="Z209" s="50">
        <v>45</v>
      </c>
      <c r="AA209" s="50" t="s">
        <v>275</v>
      </c>
      <c r="AB209" s="50" t="s">
        <v>275</v>
      </c>
      <c r="AC209">
        <v>26</v>
      </c>
      <c r="AD209">
        <v>0</v>
      </c>
      <c r="AE209" s="89">
        <f t="shared" si="23"/>
        <v>1.5209125475285171E-2</v>
      </c>
      <c r="AF209">
        <v>0</v>
      </c>
      <c r="AG209">
        <v>0</v>
      </c>
    </row>
    <row r="210" spans="1:33">
      <c r="A210">
        <v>44221</v>
      </c>
      <c r="B210" t="s">
        <v>100</v>
      </c>
      <c r="C210" s="29">
        <v>2015</v>
      </c>
      <c r="D210" s="50">
        <v>84</v>
      </c>
      <c r="E210" s="50">
        <v>27</v>
      </c>
      <c r="F210" s="50">
        <v>31</v>
      </c>
      <c r="G210" s="50">
        <v>26</v>
      </c>
      <c r="H210" s="50">
        <v>39</v>
      </c>
      <c r="I210" s="50">
        <v>27</v>
      </c>
      <c r="J210" s="120">
        <v>0.06</v>
      </c>
      <c r="K210" s="120">
        <v>0.16699999999999998</v>
      </c>
      <c r="L210" s="97">
        <v>0.78599999999999992</v>
      </c>
      <c r="M210" s="50">
        <v>5</v>
      </c>
      <c r="N210" s="50">
        <v>17</v>
      </c>
      <c r="O210" s="50">
        <v>53</v>
      </c>
      <c r="P210" s="50">
        <v>71</v>
      </c>
      <c r="Q210" s="50">
        <v>80</v>
      </c>
      <c r="R210" s="50">
        <v>20</v>
      </c>
      <c r="S210" s="50">
        <v>11</v>
      </c>
      <c r="T210" s="50"/>
      <c r="U210" s="89">
        <f t="shared" si="18"/>
        <v>1.9455252918287938E-2</v>
      </c>
      <c r="V210" s="89">
        <f t="shared" si="19"/>
        <v>6.6147859922178989E-2</v>
      </c>
      <c r="W210" s="89">
        <f t="shared" si="20"/>
        <v>0.20622568093385213</v>
      </c>
      <c r="X210" s="89">
        <f t="shared" si="21"/>
        <v>0.27626459143968873</v>
      </c>
      <c r="Y210" s="89">
        <f t="shared" si="22"/>
        <v>0.43190661478599224</v>
      </c>
      <c r="Z210" s="50">
        <v>46</v>
      </c>
      <c r="AA210" s="50" t="s">
        <v>275</v>
      </c>
      <c r="AB210" s="50" t="s">
        <v>275</v>
      </c>
      <c r="AC210">
        <v>28</v>
      </c>
      <c r="AD210">
        <v>10</v>
      </c>
      <c r="AE210" s="89">
        <f t="shared" si="23"/>
        <v>0</v>
      </c>
      <c r="AF210">
        <v>0</v>
      </c>
      <c r="AG210">
        <v>1</v>
      </c>
    </row>
    <row r="211" spans="1:33">
      <c r="A211">
        <v>44222</v>
      </c>
      <c r="B211" t="s">
        <v>243</v>
      </c>
      <c r="C211" s="29">
        <v>2015</v>
      </c>
      <c r="D211" s="50">
        <v>56</v>
      </c>
      <c r="E211" s="50">
        <v>19</v>
      </c>
      <c r="F211" s="50">
        <v>20</v>
      </c>
      <c r="G211" s="50">
        <v>17</v>
      </c>
      <c r="H211" s="50">
        <v>14</v>
      </c>
      <c r="I211" s="50">
        <v>21</v>
      </c>
      <c r="J211" s="120">
        <v>8.900000000000001E-2</v>
      </c>
      <c r="K211" s="120">
        <v>0.161</v>
      </c>
      <c r="L211" s="97">
        <v>0.80400000000000005</v>
      </c>
      <c r="M211" s="50">
        <v>5</v>
      </c>
      <c r="N211" s="50">
        <v>21</v>
      </c>
      <c r="O211" s="50">
        <v>39</v>
      </c>
      <c r="P211" s="50">
        <v>43</v>
      </c>
      <c r="Q211" s="50">
        <v>36</v>
      </c>
      <c r="R211" s="50">
        <v>10</v>
      </c>
      <c r="S211" s="50">
        <v>9</v>
      </c>
      <c r="T211" s="50">
        <v>1</v>
      </c>
      <c r="U211" s="89">
        <f t="shared" si="18"/>
        <v>3.048780487804878E-2</v>
      </c>
      <c r="V211" s="89">
        <f t="shared" si="19"/>
        <v>0.12804878048780488</v>
      </c>
      <c r="W211" s="89">
        <f t="shared" si="20"/>
        <v>0.23780487804878048</v>
      </c>
      <c r="X211" s="89">
        <f t="shared" si="21"/>
        <v>0.26219512195121952</v>
      </c>
      <c r="Y211" s="89">
        <f t="shared" si="22"/>
        <v>0.33536585365853661</v>
      </c>
      <c r="Z211" s="50">
        <v>36</v>
      </c>
      <c r="AA211" s="50" t="s">
        <v>275</v>
      </c>
      <c r="AB211" s="50" t="s">
        <v>275</v>
      </c>
      <c r="AC211">
        <v>22</v>
      </c>
      <c r="AD211">
        <v>0</v>
      </c>
      <c r="AE211" s="89">
        <f t="shared" si="23"/>
        <v>6.0975609756097563E-3</v>
      </c>
      <c r="AF211">
        <v>0</v>
      </c>
      <c r="AG211">
        <v>0</v>
      </c>
    </row>
    <row r="212" spans="1:33">
      <c r="A212">
        <v>44223</v>
      </c>
      <c r="B212" t="s">
        <v>89</v>
      </c>
      <c r="C212" s="29">
        <v>2015</v>
      </c>
      <c r="D212" s="50">
        <v>90</v>
      </c>
      <c r="E212" s="50">
        <v>27</v>
      </c>
      <c r="F212" s="50">
        <v>36</v>
      </c>
      <c r="G212" s="50">
        <v>27</v>
      </c>
      <c r="H212" s="50">
        <v>41</v>
      </c>
      <c r="I212" s="50">
        <v>36</v>
      </c>
      <c r="J212" s="120">
        <v>4.4000000000000004E-2</v>
      </c>
      <c r="K212" s="120">
        <v>0.17800000000000002</v>
      </c>
      <c r="L212" s="97">
        <v>0.76700000000000002</v>
      </c>
      <c r="M212" s="50">
        <v>23</v>
      </c>
      <c r="N212" s="50">
        <v>81</v>
      </c>
      <c r="O212" s="50">
        <v>108</v>
      </c>
      <c r="P212" s="50">
        <v>115</v>
      </c>
      <c r="Q212" s="50">
        <v>111</v>
      </c>
      <c r="R212" s="50">
        <v>54</v>
      </c>
      <c r="S212" s="50">
        <v>46</v>
      </c>
      <c r="T212" s="50">
        <v>6</v>
      </c>
      <c r="U212" s="89">
        <f t="shared" si="18"/>
        <v>4.2279411764705885E-2</v>
      </c>
      <c r="V212" s="89">
        <f t="shared" si="19"/>
        <v>0.14889705882352941</v>
      </c>
      <c r="W212" s="89">
        <f t="shared" si="20"/>
        <v>0.19852941176470587</v>
      </c>
      <c r="X212" s="89">
        <f t="shared" si="21"/>
        <v>0.21139705882352941</v>
      </c>
      <c r="Y212" s="89">
        <f t="shared" si="22"/>
        <v>0.38786764705882354</v>
      </c>
      <c r="Z212" s="50">
        <v>59</v>
      </c>
      <c r="AA212" s="50" t="s">
        <v>275</v>
      </c>
      <c r="AB212" s="50" t="s">
        <v>275</v>
      </c>
      <c r="AC212">
        <v>59</v>
      </c>
      <c r="AD212">
        <v>0</v>
      </c>
      <c r="AE212" s="89">
        <f t="shared" si="23"/>
        <v>1.1029411764705883E-2</v>
      </c>
      <c r="AF212">
        <v>1</v>
      </c>
      <c r="AG212">
        <v>0</v>
      </c>
    </row>
    <row r="213" spans="1:33">
      <c r="A213">
        <v>44224</v>
      </c>
      <c r="B213" t="s">
        <v>101</v>
      </c>
      <c r="C213" s="29">
        <v>2015</v>
      </c>
      <c r="D213" s="50">
        <v>72</v>
      </c>
      <c r="E213" s="50">
        <v>27</v>
      </c>
      <c r="F213" s="50">
        <v>19</v>
      </c>
      <c r="G213" s="50">
        <v>26</v>
      </c>
      <c r="H213" s="50">
        <v>36</v>
      </c>
      <c r="I213" s="50">
        <v>28</v>
      </c>
      <c r="J213" s="120">
        <v>6.9000000000000006E-2</v>
      </c>
      <c r="K213" s="120">
        <v>0.125</v>
      </c>
      <c r="L213" s="97">
        <v>0.72199999999999998</v>
      </c>
      <c r="M213" s="50">
        <v>10</v>
      </c>
      <c r="N213" s="50">
        <v>52</v>
      </c>
      <c r="O213" s="50">
        <v>56</v>
      </c>
      <c r="P213" s="50">
        <v>86</v>
      </c>
      <c r="Q213" s="50">
        <v>36</v>
      </c>
      <c r="R213" s="50">
        <v>16</v>
      </c>
      <c r="S213" s="50">
        <v>10</v>
      </c>
      <c r="T213" s="50">
        <v>1</v>
      </c>
      <c r="U213" s="89">
        <f t="shared" si="18"/>
        <v>3.7453183520599252E-2</v>
      </c>
      <c r="V213" s="89">
        <f t="shared" si="19"/>
        <v>0.19475655430711611</v>
      </c>
      <c r="W213" s="89">
        <f t="shared" si="20"/>
        <v>0.20973782771535582</v>
      </c>
      <c r="X213" s="89">
        <f t="shared" si="21"/>
        <v>0.32209737827715357</v>
      </c>
      <c r="Y213" s="89">
        <f t="shared" si="22"/>
        <v>0.23220973782771537</v>
      </c>
      <c r="Z213" s="50">
        <v>46</v>
      </c>
      <c r="AA213" s="50" t="s">
        <v>275</v>
      </c>
      <c r="AB213" s="50" t="s">
        <v>275</v>
      </c>
      <c r="AC213">
        <v>30</v>
      </c>
      <c r="AD213">
        <v>0</v>
      </c>
      <c r="AE213" s="89">
        <f t="shared" si="23"/>
        <v>3.7453183520599251E-3</v>
      </c>
      <c r="AF213">
        <v>0</v>
      </c>
      <c r="AG213">
        <v>0</v>
      </c>
    </row>
  </sheetData>
  <pageMargins left="0.7" right="0.7" top="0.75" bottom="0.75" header="0.3" footer="0.3"/>
  <pageSetup paperSize="9" orientation="portrait" r:id="rId1"/>
  <ignoredErrors>
    <ignoredError sqref="V2:Y213 AE2:AE2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Sommaire</vt:lpstr>
      <vt:lpstr>Fiche indicateurs Mam</vt:lpstr>
      <vt:lpstr>Définitions et sources</vt:lpstr>
      <vt:lpstr>Liste déroulante</vt:lpstr>
      <vt:lpstr>Données 2012</vt:lpstr>
      <vt:lpstr>Données 2013</vt:lpstr>
      <vt:lpstr>Données 2014</vt:lpstr>
      <vt:lpstr>Données 2015</vt:lpstr>
      <vt:lpstr>Commune</vt:lpstr>
      <vt:lpstr>commune2</vt:lpstr>
      <vt:lpstr>commune3</vt:lpstr>
      <vt:lpstr>Date</vt:lpstr>
      <vt:lpstr>ouinon</vt:lpstr>
      <vt:lpstr>'Définitions et sources'!Zone_d_impression</vt:lpstr>
      <vt:lpstr>'Fiche indicateurs Mam'!Zone_d_impression</vt:lpstr>
      <vt:lpstr>Sommaire!Zone_d_impression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CHATAIGNIER 441</dc:creator>
  <cp:lastModifiedBy>Roselyne LEFORT 441</cp:lastModifiedBy>
  <cp:lastPrinted>2016-11-28T10:25:10Z</cp:lastPrinted>
  <dcterms:created xsi:type="dcterms:W3CDTF">2015-03-30T12:05:01Z</dcterms:created>
  <dcterms:modified xsi:type="dcterms:W3CDTF">2022-03-15T12:21:40Z</dcterms:modified>
</cp:coreProperties>
</file>