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990" windowHeight="11625" tabRatio="258" activeTab="0"/>
  </bookViews>
  <sheets>
    <sheet name="CALCUL PSO" sheetId="1" r:id="rId1"/>
    <sheet name="RESERVE CAF" sheetId="2" state="hidden" r:id="rId2"/>
  </sheets>
  <definedNames>
    <definedName name="_xlnm.Print_Area" localSheetId="0">'CALCUL PSO'!$A$1:$K$61</definedName>
    <definedName name="_xlnm.Print_Area" localSheetId="1">'RESERVE CAF'!$A$1:$Q$27</definedName>
  </definedNames>
  <calcPr fullCalcOnLoad="1"/>
</workbook>
</file>

<file path=xl/comments1.xml><?xml version="1.0" encoding="utf-8"?>
<comments xmlns="http://schemas.openxmlformats.org/spreadsheetml/2006/main">
  <authors>
    <author>Carole BETHFORT 331</author>
  </authors>
  <commentList>
    <comment ref="E33" authorId="0">
      <text>
        <r>
          <rPr>
            <b/>
            <u val="single"/>
            <sz val="8"/>
            <rFont val="Tahoma"/>
            <family val="2"/>
          </rPr>
          <t>Financement supplémentaire pour les Rpe</t>
        </r>
        <r>
          <rPr>
            <sz val="8"/>
            <rFont val="Tahoma"/>
            <family val="2"/>
          </rPr>
          <t xml:space="preserve">
La mise en place des nouvelles missions inscrites dans la Circulaire Rpe peut se traduire par du temps d’ouverture supplémentaire ou le recrutement de personnels supplémentaires (poste Etp d’animateur ou agent administratif).
Les Rpe, qui s’engagent avec l’accord de la Caf dans une des trois nouvelles missions, bénéficieront d’un bonus forfaitaire s’ajoutant au montant de la prestation de service à 43 % s’ils atteignent les objectifs. A noter que le Rpe peut s’engager dans une, deux ou trois missions s’il le souhaite, mais il ne bénéficiera qu’une seule fois du financement supplémentaire. En outre, l’atteinte des indicateurs de résultats sera mesurée pour au moins une des missions supplémentaires que le Rpe devra choisir.</t>
        </r>
      </text>
    </comment>
    <comment ref="B38" authorId="0">
      <text>
        <r>
          <rPr>
            <b/>
            <sz val="9"/>
            <rFont val="Tahoma"/>
            <family val="2"/>
          </rPr>
          <t>Paragraphe "Les modalités de calcul du bonus territoire Ctg"</t>
        </r>
      </text>
    </comment>
  </commentList>
</comments>
</file>

<file path=xl/sharedStrings.xml><?xml version="1.0" encoding="utf-8"?>
<sst xmlns="http://schemas.openxmlformats.org/spreadsheetml/2006/main" count="116" uniqueCount="89">
  <si>
    <t></t>
  </si>
  <si>
    <t>Calcul du prix de revient</t>
  </si>
  <si>
    <t>Prix de revient</t>
  </si>
  <si>
    <t>/</t>
  </si>
  <si>
    <t>=</t>
  </si>
  <si>
    <r>
      <t>c</t>
    </r>
    <r>
      <rPr>
        <sz val="11"/>
        <rFont val="Arial"/>
        <family val="2"/>
      </rPr>
      <t xml:space="preserve"> </t>
    </r>
    <r>
      <rPr>
        <sz val="9"/>
        <rFont val="Arial"/>
        <family val="2"/>
      </rPr>
      <t>Si le</t>
    </r>
    <r>
      <rPr>
        <sz val="8"/>
        <rFont val="Arial"/>
        <family val="2"/>
      </rPr>
      <t xml:space="preserve"> </t>
    </r>
    <r>
      <rPr>
        <b/>
        <sz val="12"/>
        <rFont val="Arial"/>
        <family val="2"/>
      </rPr>
      <t xml:space="preserve">prix de revient est </t>
    </r>
    <r>
      <rPr>
        <b/>
        <u val="single"/>
        <sz val="12"/>
        <rFont val="Arial"/>
        <family val="2"/>
      </rPr>
      <t>inférieur</t>
    </r>
    <r>
      <rPr>
        <b/>
        <sz val="12"/>
        <rFont val="Arial"/>
        <family val="2"/>
      </rPr>
      <t xml:space="preserve"> au prix plafond</t>
    </r>
    <r>
      <rPr>
        <sz val="9"/>
        <rFont val="Arial"/>
        <family val="2"/>
      </rPr>
      <t>, le montant à retenir est le prix de revient</t>
    </r>
  </si>
  <si>
    <t>Taux de PS</t>
  </si>
  <si>
    <t>PS unitaire</t>
  </si>
  <si>
    <t>x</t>
  </si>
  <si>
    <r>
      <t>c</t>
    </r>
    <r>
      <rPr>
        <sz val="9"/>
        <rFont val="Arial"/>
        <family val="2"/>
      </rPr>
      <t xml:space="preserve"> Si le</t>
    </r>
    <r>
      <rPr>
        <sz val="8"/>
        <rFont val="Arial"/>
        <family val="2"/>
      </rPr>
      <t xml:space="preserve"> </t>
    </r>
    <r>
      <rPr>
        <b/>
        <sz val="12"/>
        <rFont val="Arial"/>
        <family val="2"/>
      </rPr>
      <t xml:space="preserve">prix de revient est </t>
    </r>
    <r>
      <rPr>
        <b/>
        <u val="single"/>
        <sz val="12"/>
        <rFont val="Arial"/>
        <family val="2"/>
      </rPr>
      <t>supérieur</t>
    </r>
    <r>
      <rPr>
        <b/>
        <sz val="12"/>
        <rFont val="Arial"/>
        <family val="2"/>
      </rPr>
      <t xml:space="preserve"> au prix plafond</t>
    </r>
    <r>
      <rPr>
        <sz val="9"/>
        <rFont val="Arial"/>
        <family val="2"/>
      </rPr>
      <t>, le montant à retenir est le prix plafond</t>
    </r>
  </si>
  <si>
    <t>Prix plafond</t>
  </si>
  <si>
    <t></t>
  </si>
  <si>
    <t>Ps unitaire</t>
  </si>
  <si>
    <t>Taux de ressortissants du Régime Général</t>
  </si>
  <si>
    <t></t>
  </si>
  <si>
    <t></t>
  </si>
  <si>
    <t>Montant total</t>
  </si>
  <si>
    <t>+</t>
  </si>
  <si>
    <t>- 6 ans</t>
  </si>
  <si>
    <t>+ 6 ans</t>
  </si>
  <si>
    <r>
      <t xml:space="preserve">Résultat d'activité - REEL 2014 : activités extrascolaires, séjours.
</t>
    </r>
    <r>
      <rPr>
        <b/>
        <sz val="20"/>
        <color indexed="23"/>
        <rFont val="Arial"/>
        <family val="2"/>
      </rPr>
      <t xml:space="preserve">Accueils des mercredis, samedis, soirs, petites &amp; grandes vacances scolaires, scoutisme, séjours.
</t>
    </r>
    <r>
      <rPr>
        <sz val="16"/>
        <rFont val="Arial"/>
        <family val="2"/>
      </rPr>
      <t>TYPE PIECE : Données activités réelles</t>
    </r>
  </si>
  <si>
    <t>N° dossier :</t>
  </si>
  <si>
    <t xml:space="preserve">Nom de la structure : </t>
  </si>
  <si>
    <t>N° gestionnaire :</t>
  </si>
  <si>
    <r>
      <t xml:space="preserve"> </t>
    </r>
    <r>
      <rPr>
        <b/>
        <sz val="10.5"/>
        <rFont val="PMingLiU"/>
        <family val="1"/>
      </rPr>
      <t>☞</t>
    </r>
    <r>
      <rPr>
        <b/>
        <sz val="10"/>
        <rFont val="Times New Roman"/>
        <family val="1"/>
      </rPr>
      <t xml:space="preserve"> </t>
    </r>
    <r>
      <rPr>
        <b/>
        <sz val="10"/>
        <rFont val="Arial"/>
        <family val="2"/>
      </rPr>
      <t xml:space="preserve"> ZONE DE SAISIE EN BLEU</t>
    </r>
  </si>
  <si>
    <t>Commune :</t>
  </si>
  <si>
    <t>RESERVE CAF</t>
  </si>
  <si>
    <r>
      <t xml:space="preserve">Séjours </t>
    </r>
    <r>
      <rPr>
        <b/>
        <sz val="12"/>
        <color indexed="20"/>
        <rFont val="Arial"/>
        <family val="2"/>
      </rPr>
      <t>(1)</t>
    </r>
  </si>
  <si>
    <t>ALSH</t>
  </si>
  <si>
    <t>ALSH + Séjours</t>
  </si>
  <si>
    <r>
      <t xml:space="preserve">Répartition des </t>
    </r>
    <r>
      <rPr>
        <b/>
        <u val="single"/>
        <sz val="16"/>
        <rFont val="Arial"/>
        <family val="2"/>
      </rPr>
      <t>actes ouvrant droit</t>
    </r>
    <r>
      <rPr>
        <sz val="16"/>
        <rFont val="Arial"/>
        <family val="2"/>
      </rPr>
      <t xml:space="preserve"> par régime</t>
    </r>
  </si>
  <si>
    <t xml:space="preserve">Nb de jours </t>
  </si>
  <si>
    <t>Nbre d'heures réalisées</t>
  </si>
  <si>
    <r>
      <t>Nbre d'heures facturées</t>
    </r>
    <r>
      <rPr>
        <sz val="10"/>
        <rFont val="Arial"/>
        <family val="2"/>
      </rPr>
      <t xml:space="preserve"> : </t>
    </r>
    <r>
      <rPr>
        <sz val="10"/>
        <color indexed="12"/>
        <rFont val="Arial"/>
        <family val="2"/>
      </rPr>
      <t>actes ouvr. droit</t>
    </r>
  </si>
  <si>
    <r>
      <t xml:space="preserve">Nb de jours d'ouverture
</t>
    </r>
    <r>
      <rPr>
        <sz val="10"/>
        <rFont val="Arial"/>
        <family val="2"/>
      </rPr>
      <t>(par période)</t>
    </r>
  </si>
  <si>
    <t>Amplitude horaire journalière</t>
  </si>
  <si>
    <t>Capacité d'accueil</t>
  </si>
  <si>
    <t>Nbre d'heures facturées</t>
  </si>
  <si>
    <r>
      <t xml:space="preserve">Nb d'actes ouvrant droit
</t>
    </r>
    <r>
      <rPr>
        <b/>
        <sz val="12"/>
        <color indexed="20"/>
        <rFont val="Arial"/>
        <family val="2"/>
      </rPr>
      <t>(3)</t>
    </r>
  </si>
  <si>
    <r>
      <t>%
RG (</t>
    </r>
    <r>
      <rPr>
        <b/>
        <sz val="10"/>
        <rFont val="Arial"/>
        <family val="2"/>
      </rPr>
      <t>dont EDF-GDF</t>
    </r>
    <r>
      <rPr>
        <b/>
        <sz val="11"/>
        <rFont val="Arial"/>
        <family val="2"/>
      </rPr>
      <t>)</t>
    </r>
  </si>
  <si>
    <t>%
Maritime</t>
  </si>
  <si>
    <t>%
MSA</t>
  </si>
  <si>
    <t>%
Particuliers</t>
  </si>
  <si>
    <t>Total 
= 100 %</t>
  </si>
  <si>
    <t>Réservé CAF
% Régimes particuliers
(MSA + Autres)</t>
  </si>
  <si>
    <t>Mercredis, Samedis, autres</t>
  </si>
  <si>
    <t>Petites vacances</t>
  </si>
  <si>
    <t>Vacances d'été</t>
  </si>
  <si>
    <t xml:space="preserve">TOTAL </t>
  </si>
  <si>
    <t>Sorties</t>
  </si>
  <si>
    <t>Total : accueil sur site + Sorties</t>
  </si>
  <si>
    <t>de 6 à 17 ans</t>
  </si>
  <si>
    <t>Mission renforcée n°1</t>
  </si>
  <si>
    <t>Mission renforcée n°2</t>
  </si>
  <si>
    <t>Mission renforcée n°3</t>
  </si>
  <si>
    <t>Actes ouvrant droit</t>
  </si>
  <si>
    <t xml:space="preserve"> * Sous réserve d'éligibilité : les objectifs étant vérifiés par la Caf à la liquidation de la prestation de service réelle N-1</t>
  </si>
  <si>
    <t>Le RPE guichet unique</t>
  </si>
  <si>
    <t>L'analyse de la pratique</t>
  </si>
  <si>
    <t></t>
  </si>
  <si>
    <t>Bonus Territoire CTG</t>
  </si>
  <si>
    <t>Montant du Bonus Mission Renforcée</t>
  </si>
  <si>
    <t>Montant du Bonus Territoire</t>
  </si>
  <si>
    <t>- Ce document est une aide et ne constitue en aucun cas une pièce justificative -</t>
  </si>
  <si>
    <t>Nombre d'Etp
offre existante</t>
  </si>
  <si>
    <t>Nombre de mois d'ouverture</t>
  </si>
  <si>
    <r>
      <rPr>
        <sz val="12"/>
        <rFont val="Wingdings 3"/>
        <family val="1"/>
      </rPr>
      <t>c</t>
    </r>
    <r>
      <rPr>
        <b/>
        <sz val="11"/>
        <rFont val="Arial"/>
        <family val="2"/>
      </rPr>
      <t xml:space="preserve"> </t>
    </r>
    <r>
      <rPr>
        <sz val="9"/>
        <rFont val="Arial"/>
        <family val="2"/>
      </rPr>
      <t xml:space="preserve">Si le </t>
    </r>
    <r>
      <rPr>
        <b/>
        <sz val="11"/>
        <rFont val="Arial"/>
        <family val="2"/>
      </rPr>
      <t>montant recalculé est supérieur au montant contractualisé :</t>
    </r>
    <r>
      <rPr>
        <sz val="11"/>
        <rFont val="Arial"/>
        <family val="2"/>
      </rPr>
      <t xml:space="preserve"> </t>
    </r>
    <r>
      <rPr>
        <sz val="9"/>
        <rFont val="Arial"/>
        <family val="2"/>
      </rPr>
      <t>retenir le montant contractualisé</t>
    </r>
  </si>
  <si>
    <r>
      <rPr>
        <sz val="12"/>
        <rFont val="Wingdings 3"/>
        <family val="1"/>
      </rPr>
      <t>c</t>
    </r>
    <r>
      <rPr>
        <b/>
        <sz val="11"/>
        <rFont val="Arial"/>
        <family val="2"/>
      </rPr>
      <t xml:space="preserve"> </t>
    </r>
    <r>
      <rPr>
        <sz val="9"/>
        <rFont val="Arial"/>
        <family val="2"/>
      </rPr>
      <t>Si le</t>
    </r>
    <r>
      <rPr>
        <b/>
        <sz val="11"/>
        <rFont val="Arial"/>
        <family val="2"/>
      </rPr>
      <t xml:space="preserve"> montant du Bonus Territoire recalculé est inférieur au montant contractualisé :</t>
    </r>
    <r>
      <rPr>
        <b/>
        <sz val="10"/>
        <rFont val="Arial"/>
        <family val="2"/>
      </rPr>
      <t xml:space="preserve"> </t>
    </r>
    <r>
      <rPr>
        <sz val="10"/>
        <rFont val="Arial"/>
        <family val="2"/>
      </rPr>
      <t>retenir le montant recalculé</t>
    </r>
  </si>
  <si>
    <t>Actes ouvrant droit (Etp)</t>
  </si>
  <si>
    <r>
      <t xml:space="preserve">Montant
forfaitaire
</t>
    </r>
    <r>
      <rPr>
        <sz val="9"/>
        <rFont val="Arial"/>
        <family val="2"/>
      </rPr>
      <t>€/ 1 Etp</t>
    </r>
  </si>
  <si>
    <t>Promotion renforcée de l'accueil individuel</t>
  </si>
  <si>
    <r>
      <t>Equivalent Temps Plein d'animateur réalisé</t>
    </r>
    <r>
      <rPr>
        <sz val="9"/>
        <rFont val="Arial"/>
        <family val="2"/>
      </rPr>
      <t xml:space="preserve"> (Etp)</t>
    </r>
  </si>
  <si>
    <r>
      <t xml:space="preserve">Montant
forfaitaire </t>
    </r>
    <r>
      <rPr>
        <sz val="9"/>
        <rFont val="Arial"/>
        <family val="2"/>
      </rPr>
      <t>€/ 1 Etp</t>
    </r>
  </si>
  <si>
    <t>Montant du bonus territoire</t>
  </si>
  <si>
    <r>
      <t>Montant offre nouvelle</t>
    </r>
    <r>
      <rPr>
        <b/>
        <i/>
        <sz val="8"/>
        <rFont val="Arial"/>
        <family val="2"/>
      </rPr>
      <t xml:space="preserve">
</t>
    </r>
    <r>
      <rPr>
        <i/>
        <sz val="8"/>
        <rFont val="Arial"/>
        <family val="2"/>
      </rPr>
      <t>Forfait de 12 500 € / Etp</t>
    </r>
  </si>
  <si>
    <t>Total des charges
€</t>
  </si>
  <si>
    <t>Données recalculées pour l'exercice</t>
  </si>
  <si>
    <t>Données retenues</t>
  </si>
  <si>
    <t>Montant Bonus
contractualisé</t>
  </si>
  <si>
    <t>Montant Bonus recalculé</t>
  </si>
  <si>
    <t>Montant Bonus retenu</t>
  </si>
  <si>
    <r>
      <t xml:space="preserve">Données contractualisées
</t>
    </r>
    <r>
      <rPr>
        <i/>
        <sz val="9"/>
        <color indexed="56"/>
        <rFont val="Arial"/>
        <family val="2"/>
      </rPr>
      <t xml:space="preserve">fixées dans la convention </t>
    </r>
    <r>
      <rPr>
        <i/>
        <sz val="9"/>
        <color indexed="56"/>
        <rFont val="Arial"/>
        <family val="2"/>
      </rPr>
      <t>ou l'avenant</t>
    </r>
  </si>
  <si>
    <t>Montant du droit PSO</t>
  </si>
  <si>
    <r>
      <t xml:space="preserve">Eligible au bonus forfaitaire de 3 229 € ?
</t>
    </r>
    <r>
      <rPr>
        <sz val="9"/>
        <rFont val="Arial"/>
        <family val="2"/>
      </rPr>
      <t>saisir</t>
    </r>
    <r>
      <rPr>
        <b/>
        <sz val="9"/>
        <rFont val="Arial"/>
        <family val="2"/>
      </rPr>
      <t xml:space="preserve"> </t>
    </r>
    <r>
      <rPr>
        <b/>
        <sz val="11"/>
        <color indexed="12"/>
        <rFont val="Arial"/>
        <family val="2"/>
      </rPr>
      <t>oui</t>
    </r>
    <r>
      <rPr>
        <b/>
        <sz val="9"/>
        <rFont val="Arial"/>
        <family val="2"/>
      </rPr>
      <t xml:space="preserve"> </t>
    </r>
    <r>
      <rPr>
        <sz val="9"/>
        <rFont val="Arial"/>
        <family val="2"/>
      </rPr>
      <t>ou</t>
    </r>
    <r>
      <rPr>
        <b/>
        <sz val="9"/>
        <rFont val="Arial"/>
        <family val="2"/>
      </rPr>
      <t xml:space="preserve"> </t>
    </r>
    <r>
      <rPr>
        <b/>
        <sz val="11"/>
        <color indexed="12"/>
        <rFont val="Arial"/>
        <family val="2"/>
      </rPr>
      <t xml:space="preserve">non </t>
    </r>
    <r>
      <rPr>
        <b/>
        <sz val="14"/>
        <color indexed="62"/>
        <rFont val="Arial"/>
        <family val="2"/>
      </rPr>
      <t xml:space="preserve"> *</t>
    </r>
  </si>
  <si>
    <t xml:space="preserve">Montant total du droit </t>
  </si>
  <si>
    <t>Prestation de service : Rpe mission renforcée</t>
  </si>
  <si>
    <t>Prestation de service : Rpe missions principales</t>
  </si>
  <si>
    <t>Compte 70623</t>
  </si>
  <si>
    <t>Compte 70626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</si>
</sst>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 €&quot;"/>
    <numFmt numFmtId="167" formatCode="#,##0.000&quot; €&quot;"/>
    <numFmt numFmtId="168" formatCode="#,##0.00\ _F"/>
    <numFmt numFmtId="169" formatCode="_-* #,##0.00\ _F_-;\-* #,##0.00\ _F_-;_-* &quot;-&quot;??\ _F_-;_-@_-"/>
    <numFmt numFmtId="170" formatCode="_-* #,##0\ _F_-;\-* #,##0\ _F_-;_-* &quot;-&quot;??\ _F_-;_-@_-"/>
    <numFmt numFmtId="171" formatCode="0.0%"/>
    <numFmt numFmtId="172" formatCode="#,##0.0"/>
    <numFmt numFmtId="173" formatCode="#,##0.0&quot; €&quot;"/>
    <numFmt numFmtId="174" formatCode="#,##0&quot; €&quot;"/>
    <numFmt numFmtId="175" formatCode="&quot;Vrai&quot;;&quot;Vrai&quot;;&quot;Faux&quot;"/>
    <numFmt numFmtId="176" formatCode="&quot;Actif&quot;;&quot;Actif&quot;;&quot;Inactif&quot;"/>
    <numFmt numFmtId="177" formatCode="[$€-2]\ #,##0.00_);[Red]\([$€-2]\ #,##0.00\)"/>
    <numFmt numFmtId="178" formatCode="0.000"/>
  </numFmts>
  <fonts count="107">
    <font>
      <sz val="10"/>
      <name val="Arial"/>
      <family val="2"/>
    </font>
    <font>
      <sz val="8"/>
      <name val="Times New Roman"/>
      <family val="1"/>
    </font>
    <font>
      <b/>
      <sz val="8"/>
      <name val="Times New Roman"/>
      <family val="1"/>
    </font>
    <font>
      <b/>
      <sz val="8"/>
      <name val="Arial"/>
      <family val="2"/>
    </font>
    <font>
      <b/>
      <sz val="18"/>
      <color indexed="28"/>
      <name val="Calibri"/>
      <family val="2"/>
    </font>
    <font>
      <sz val="8"/>
      <name val="Arial"/>
      <family val="2"/>
    </font>
    <font>
      <sz val="12"/>
      <name val="Wingdings"/>
      <family val="0"/>
    </font>
    <font>
      <b/>
      <i/>
      <sz val="14"/>
      <name val="Arial"/>
      <family val="2"/>
    </font>
    <font>
      <sz val="9"/>
      <name val="Arial"/>
      <family val="2"/>
    </font>
    <font>
      <b/>
      <sz val="9"/>
      <name val="Arial"/>
      <family val="2"/>
    </font>
    <font>
      <sz val="12"/>
      <name val="Arial"/>
      <family val="2"/>
    </font>
    <font>
      <sz val="12"/>
      <name val="Wingdings 3"/>
      <family val="1"/>
    </font>
    <font>
      <sz val="11"/>
      <name val="Arial"/>
      <family val="2"/>
    </font>
    <font>
      <b/>
      <sz val="12"/>
      <name val="Arial"/>
      <family val="2"/>
    </font>
    <font>
      <b/>
      <u val="single"/>
      <sz val="12"/>
      <name val="Arial"/>
      <family val="2"/>
    </font>
    <font>
      <b/>
      <sz val="10"/>
      <name val="Arial"/>
      <family val="2"/>
    </font>
    <font>
      <b/>
      <i/>
      <sz val="16"/>
      <name val="Arial"/>
      <family val="2"/>
    </font>
    <font>
      <b/>
      <i/>
      <sz val="8"/>
      <name val="Arial"/>
      <family val="2"/>
    </font>
    <font>
      <b/>
      <sz val="11"/>
      <name val="Arial"/>
      <family val="2"/>
    </font>
    <font>
      <sz val="10"/>
      <name val="Times New Roman"/>
      <family val="1"/>
    </font>
    <font>
      <b/>
      <sz val="24"/>
      <name val="Arial"/>
      <family val="2"/>
    </font>
    <font>
      <b/>
      <sz val="20"/>
      <color indexed="23"/>
      <name val="Arial"/>
      <family val="2"/>
    </font>
    <font>
      <sz val="16"/>
      <name val="Arial"/>
      <family val="2"/>
    </font>
    <font>
      <b/>
      <sz val="20"/>
      <name val="Times New Roman"/>
      <family val="1"/>
    </font>
    <font>
      <b/>
      <sz val="14"/>
      <name val="Arial"/>
      <family val="2"/>
    </font>
    <font>
      <sz val="14"/>
      <name val="Arial"/>
      <family val="2"/>
    </font>
    <font>
      <b/>
      <sz val="10.5"/>
      <name val="DejaVu Serif Condensed"/>
      <family val="1"/>
    </font>
    <font>
      <b/>
      <sz val="10.5"/>
      <name val="PMingLiU"/>
      <family val="1"/>
    </font>
    <font>
      <b/>
      <sz val="10"/>
      <name val="Times New Roman"/>
      <family val="1"/>
    </font>
    <font>
      <b/>
      <sz val="20"/>
      <name val="Arial"/>
      <family val="2"/>
    </font>
    <font>
      <b/>
      <sz val="16"/>
      <color indexed="12"/>
      <name val="Times New Roman"/>
      <family val="1"/>
    </font>
    <font>
      <b/>
      <sz val="20"/>
      <color indexed="12"/>
      <name val="Arial"/>
      <family val="2"/>
    </font>
    <font>
      <b/>
      <sz val="14"/>
      <color indexed="20"/>
      <name val="MS Outlook"/>
      <family val="0"/>
    </font>
    <font>
      <b/>
      <u val="single"/>
      <sz val="14"/>
      <color indexed="10"/>
      <name val="Times New Roman"/>
      <family val="1"/>
    </font>
    <font>
      <b/>
      <i/>
      <sz val="14"/>
      <color indexed="20"/>
      <name val="Arial"/>
      <family val="2"/>
    </font>
    <font>
      <b/>
      <sz val="12"/>
      <color indexed="20"/>
      <name val="Arial"/>
      <family val="2"/>
    </font>
    <font>
      <b/>
      <sz val="16"/>
      <name val="Arial"/>
      <family val="2"/>
    </font>
    <font>
      <b/>
      <u val="single"/>
      <sz val="16"/>
      <name val="Arial"/>
      <family val="2"/>
    </font>
    <font>
      <sz val="10"/>
      <color indexed="12"/>
      <name val="Arial"/>
      <family val="2"/>
    </font>
    <font>
      <b/>
      <sz val="11"/>
      <color indexed="12"/>
      <name val="Arial"/>
      <family val="2"/>
    </font>
    <font>
      <b/>
      <sz val="11"/>
      <color indexed="9"/>
      <name val="Times New Roman"/>
      <family val="1"/>
    </font>
    <font>
      <sz val="12"/>
      <name val="Times New Roman"/>
      <family val="1"/>
    </font>
    <font>
      <sz val="11"/>
      <name val="Times New Roman"/>
      <family val="1"/>
    </font>
    <font>
      <b/>
      <sz val="14"/>
      <color indexed="62"/>
      <name val="Arial"/>
      <family val="2"/>
    </font>
    <font>
      <u val="single"/>
      <sz val="8"/>
      <name val="Arial"/>
      <family val="2"/>
    </font>
    <font>
      <sz val="8"/>
      <name val="Tahoma"/>
      <family val="2"/>
    </font>
    <font>
      <b/>
      <u val="single"/>
      <sz val="8"/>
      <name val="Tahoma"/>
      <family val="2"/>
    </font>
    <font>
      <sz val="7"/>
      <name val="Times New Roman"/>
      <family val="1"/>
    </font>
    <font>
      <b/>
      <i/>
      <sz val="9"/>
      <color indexed="62"/>
      <name val="Arial"/>
      <family val="2"/>
    </font>
    <font>
      <sz val="12"/>
      <name val="Wingdings 2"/>
      <family val="1"/>
    </font>
    <font>
      <b/>
      <sz val="12"/>
      <name val="Wingdings 3"/>
      <family val="1"/>
    </font>
    <font>
      <b/>
      <i/>
      <sz val="10"/>
      <name val="DejaVu Serif Condensed"/>
      <family val="1"/>
    </font>
    <font>
      <i/>
      <sz val="8"/>
      <name val="Arial"/>
      <family val="2"/>
    </font>
    <font>
      <i/>
      <sz val="9"/>
      <color indexed="56"/>
      <name val="Arial"/>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12"/>
      <name val="Arial"/>
      <family val="2"/>
    </font>
    <font>
      <b/>
      <u val="single"/>
      <sz val="12"/>
      <color indexed="30"/>
      <name val="Arial"/>
      <family val="2"/>
    </font>
    <font>
      <sz val="10"/>
      <color indexed="21"/>
      <name val="Arial"/>
      <family val="2"/>
    </font>
    <font>
      <b/>
      <sz val="10"/>
      <color indexed="56"/>
      <name val="Arial"/>
      <family val="2"/>
    </font>
    <font>
      <b/>
      <sz val="18"/>
      <name val="Calibri"/>
      <family val="2"/>
    </font>
    <font>
      <sz val="12"/>
      <color indexed="8"/>
      <name val="Calibri"/>
      <family val="2"/>
    </font>
    <font>
      <b/>
      <sz val="18"/>
      <color indexed="8"/>
      <name val="Calibri"/>
      <family val="2"/>
    </font>
    <font>
      <sz val="18"/>
      <color indexed="8"/>
      <name val="Calibri"/>
      <family val="2"/>
    </font>
    <font>
      <b/>
      <sz val="18"/>
      <color indexed="30"/>
      <name val="Calibri"/>
      <family val="2"/>
    </font>
    <font>
      <sz val="15"/>
      <color indexed="12"/>
      <name val="Calibri"/>
      <family val="2"/>
    </font>
    <font>
      <b/>
      <sz val="13"/>
      <color indexed="12"/>
      <name val="Calibri"/>
      <family val="2"/>
    </font>
    <font>
      <b/>
      <i/>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FF"/>
      <name val="Arial"/>
      <family val="2"/>
    </font>
    <font>
      <b/>
      <u val="single"/>
      <sz val="12"/>
      <color rgb="FF0070C0"/>
      <name val="Arial"/>
      <family val="2"/>
    </font>
    <font>
      <sz val="10"/>
      <color rgb="FF008080"/>
      <name val="Arial"/>
      <family val="2"/>
    </font>
    <font>
      <sz val="12"/>
      <color theme="1"/>
      <name val="Calibri"/>
      <family val="2"/>
    </font>
    <font>
      <b/>
      <sz val="10"/>
      <color rgb="FF00206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indexed="47"/>
        <bgColor indexed="64"/>
      </patternFill>
    </fill>
    <fill>
      <patternFill patternType="solid">
        <fgColor theme="4" tint="-0.4999699890613556"/>
        <bgColor indexed="64"/>
      </patternFill>
    </fill>
    <fill>
      <patternFill patternType="solid">
        <fgColor rgb="FF00808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dotted">
        <color indexed="8"/>
      </bottom>
    </border>
    <border>
      <left>
        <color indexed="63"/>
      </left>
      <right>
        <color indexed="63"/>
      </right>
      <top style="dotted">
        <color indexed="8"/>
      </top>
      <bottom style="dotted">
        <color indexed="8"/>
      </bottom>
    </border>
    <border>
      <left style="medium">
        <color indexed="8"/>
      </left>
      <right style="medium">
        <color indexed="8"/>
      </right>
      <top style="dotted">
        <color indexed="8"/>
      </top>
      <bottom style="dotted">
        <color indexed="8"/>
      </bottom>
    </border>
    <border>
      <left>
        <color indexed="63"/>
      </left>
      <right>
        <color indexed="63"/>
      </right>
      <top style="dotted">
        <color indexed="8"/>
      </top>
      <bottom>
        <color indexed="63"/>
      </bottom>
    </border>
    <border>
      <left style="medium">
        <color indexed="8"/>
      </left>
      <right style="medium">
        <color indexed="8"/>
      </right>
      <top style="dotted">
        <color indexed="8"/>
      </top>
      <bottom style="medium">
        <color indexed="8"/>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dotted">
        <color indexed="8"/>
      </bottom>
    </border>
    <border>
      <left>
        <color indexed="63"/>
      </left>
      <right>
        <color indexed="63"/>
      </right>
      <top style="medium">
        <color indexed="8"/>
      </top>
      <bottom style="dotted">
        <color indexed="8"/>
      </bottom>
    </border>
    <border>
      <left style="medium">
        <color indexed="8"/>
      </left>
      <right style="double">
        <color indexed="8"/>
      </right>
      <top style="medium">
        <color indexed="8"/>
      </top>
      <bottom style="dotted">
        <color indexed="8"/>
      </bottom>
    </border>
    <border>
      <left style="medium">
        <color indexed="8"/>
      </left>
      <right>
        <color indexed="63"/>
      </right>
      <top style="medium">
        <color indexed="8"/>
      </top>
      <bottom style="dotted">
        <color indexed="8"/>
      </bottom>
    </border>
    <border>
      <left style="medium">
        <color indexed="8"/>
      </left>
      <right>
        <color indexed="63"/>
      </right>
      <top style="medium">
        <color indexed="8"/>
      </top>
      <bottom>
        <color indexed="63"/>
      </bottom>
    </border>
    <border>
      <left>
        <color indexed="63"/>
      </left>
      <right style="medium">
        <color indexed="8"/>
      </right>
      <top style="dotted">
        <color indexed="8"/>
      </top>
      <bottom style="medium">
        <color indexed="8"/>
      </bottom>
    </border>
    <border>
      <left>
        <color indexed="63"/>
      </left>
      <right>
        <color indexed="63"/>
      </right>
      <top style="dotted">
        <color indexed="8"/>
      </top>
      <bottom style="medium">
        <color indexed="8"/>
      </bottom>
    </border>
    <border>
      <left style="medium">
        <color indexed="8"/>
      </left>
      <right style="double">
        <color indexed="8"/>
      </right>
      <top style="dotted">
        <color indexed="8"/>
      </top>
      <bottom style="medium">
        <color indexed="8"/>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dotted">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dotted">
        <color indexed="8"/>
      </bottom>
    </border>
    <border>
      <left style="thin">
        <color rgb="FF0000FF"/>
      </left>
      <right style="medium">
        <color rgb="FF0000FF"/>
      </right>
      <top style="thin">
        <color rgb="FF0000FF"/>
      </top>
      <bottom style="medium">
        <color rgb="FF0000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2"/>
      </left>
      <right style="thin">
        <color indexed="8"/>
      </right>
      <top style="thin">
        <color indexed="22"/>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theme="2" tint="-0.24993999302387238"/>
      </top>
      <bottom>
        <color indexed="63"/>
      </bottom>
    </border>
    <border>
      <left>
        <color indexed="63"/>
      </left>
      <right style="thin"/>
      <top>
        <color indexed="63"/>
      </top>
      <bottom style="thin"/>
    </border>
    <border>
      <left style="thin">
        <color theme="2" tint="-0.24993999302387238"/>
      </left>
      <right/>
      <top style="thin">
        <color theme="2" tint="-0.24993999302387238"/>
      </top>
      <bottom style="thin">
        <color theme="2" tint="-0.24993999302387238"/>
      </bottom>
    </border>
    <border>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color rgb="FF0000FF"/>
      </left>
      <right>
        <color indexed="63"/>
      </right>
      <top style="thin">
        <color rgb="FF0000FF"/>
      </top>
      <bottom style="medium">
        <color rgb="FF0000FF"/>
      </bottom>
    </border>
    <border>
      <left>
        <color indexed="63"/>
      </left>
      <right style="medium">
        <color rgb="FF0000FF"/>
      </right>
      <top style="thin">
        <color rgb="FF0000FF"/>
      </top>
      <bottom style="medium">
        <color rgb="FF0000FF"/>
      </bottom>
    </border>
    <border>
      <left>
        <color indexed="63"/>
      </left>
      <right>
        <color indexed="63"/>
      </right>
      <top style="medium">
        <color indexed="8"/>
      </top>
      <bottom style="dashed">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hair">
        <color theme="0" tint="-0.4999699890613556"/>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89" fillId="27" borderId="1" applyNumberFormat="0" applyAlignment="0" applyProtection="0"/>
    <xf numFmtId="0" fontId="9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91" fillId="29" borderId="0" applyNumberFormat="0" applyBorder="0" applyAlignment="0" applyProtection="0"/>
    <xf numFmtId="0" fontId="0" fillId="0" borderId="0">
      <alignment/>
      <protection/>
    </xf>
    <xf numFmtId="0" fontId="0" fillId="0" borderId="0">
      <alignment/>
      <protection/>
    </xf>
    <xf numFmtId="0" fontId="84" fillId="0" borderId="0">
      <alignment/>
      <protection/>
    </xf>
    <xf numFmtId="0" fontId="0" fillId="30" borderId="3"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73">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9" fillId="0" borderId="0" xfId="0" applyFont="1" applyAlignment="1" applyProtection="1">
      <alignment vertical="center"/>
      <protection/>
    </xf>
    <xf numFmtId="0" fontId="23" fillId="0" borderId="0" xfId="0" applyFont="1" applyBorder="1" applyAlignment="1" applyProtection="1">
      <alignment horizontal="center" vertical="center"/>
      <protection/>
    </xf>
    <xf numFmtId="0" fontId="24" fillId="0" borderId="0" xfId="0" applyFont="1" applyFill="1" applyBorder="1" applyAlignment="1" applyProtection="1">
      <alignment horizontal="left" vertical="center"/>
      <protection locked="0"/>
    </xf>
    <xf numFmtId="0" fontId="25" fillId="0" borderId="0" xfId="0" applyFont="1" applyFill="1" applyAlignment="1" applyProtection="1">
      <alignment vertical="center"/>
      <protection locked="0"/>
    </xf>
    <xf numFmtId="0" fontId="18" fillId="0" borderId="10" xfId="0"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24" fillId="0" borderId="10" xfId="0" applyFont="1" applyFill="1" applyBorder="1" applyAlignment="1" applyProtection="1">
      <alignment horizontal="left" vertical="center"/>
      <protection locked="0"/>
    </xf>
    <xf numFmtId="0" fontId="19" fillId="0" borderId="0" xfId="0" applyFont="1" applyFill="1" applyAlignment="1" applyProtection="1">
      <alignment vertical="center"/>
      <protection/>
    </xf>
    <xf numFmtId="0" fontId="18"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vertical="center"/>
      <protection locked="0"/>
    </xf>
    <xf numFmtId="0" fontId="24" fillId="0" borderId="0" xfId="0" applyFont="1" applyFill="1" applyBorder="1" applyAlignment="1" applyProtection="1">
      <alignment horizontal="center" vertical="center" wrapText="1"/>
      <protection locked="0"/>
    </xf>
    <xf numFmtId="0" fontId="29"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29" fillId="33" borderId="13" xfId="0" applyFont="1" applyFill="1" applyBorder="1" applyAlignment="1" applyProtection="1">
      <alignment vertical="center"/>
      <protection locked="0"/>
    </xf>
    <xf numFmtId="0" fontId="29" fillId="33" borderId="14" xfId="0" applyFont="1" applyFill="1" applyBorder="1" applyAlignment="1" applyProtection="1">
      <alignment vertical="center"/>
      <protection locked="0"/>
    </xf>
    <xf numFmtId="0" fontId="30" fillId="0" borderId="0" xfId="0" applyNumberFormat="1" applyFont="1" applyFill="1" applyBorder="1" applyAlignment="1" applyProtection="1">
      <alignment horizontal="center" vertical="center" wrapText="1"/>
      <protection locked="0"/>
    </xf>
    <xf numFmtId="0" fontId="31"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3" fillId="0" borderId="0" xfId="0" applyFont="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168" fontId="18" fillId="0" borderId="15" xfId="0" applyNumberFormat="1"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168" fontId="18" fillId="0" borderId="18" xfId="0" applyNumberFormat="1" applyFont="1" applyFill="1" applyBorder="1" applyAlignment="1" applyProtection="1">
      <alignment horizontal="center" vertical="center" wrapText="1"/>
      <protection locked="0"/>
    </xf>
    <xf numFmtId="168" fontId="18" fillId="0" borderId="17" xfId="0" applyNumberFormat="1" applyFont="1" applyFill="1" applyBorder="1" applyAlignment="1" applyProtection="1">
      <alignment horizontal="center" vertical="center" wrapText="1"/>
      <protection locked="0"/>
    </xf>
    <xf numFmtId="168" fontId="18" fillId="0" borderId="19" xfId="0" applyNumberFormat="1" applyFont="1" applyFill="1" applyBorder="1" applyAlignment="1" applyProtection="1">
      <alignment horizontal="center" vertical="center" wrapText="1"/>
      <protection locked="0"/>
    </xf>
    <xf numFmtId="0" fontId="39" fillId="0" borderId="19"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xf>
    <xf numFmtId="0" fontId="41" fillId="0" borderId="0" xfId="0" applyFont="1" applyAlignment="1" applyProtection="1">
      <alignment vertical="center"/>
      <protection/>
    </xf>
    <xf numFmtId="3" fontId="10" fillId="33" borderId="0" xfId="0" applyNumberFormat="1" applyFont="1" applyFill="1" applyBorder="1" applyAlignment="1" applyProtection="1">
      <alignment horizontal="center" vertical="center"/>
      <protection/>
    </xf>
    <xf numFmtId="3" fontId="10" fillId="33" borderId="20" xfId="0" applyNumberFormat="1" applyFont="1" applyFill="1" applyBorder="1" applyAlignment="1" applyProtection="1">
      <alignment horizontal="center" vertical="center" wrapText="1"/>
      <protection/>
    </xf>
    <xf numFmtId="3" fontId="10" fillId="33" borderId="20" xfId="0" applyNumberFormat="1" applyFont="1" applyFill="1" applyBorder="1" applyAlignment="1" applyProtection="1">
      <alignment horizontal="center" vertical="center"/>
      <protection/>
    </xf>
    <xf numFmtId="3" fontId="10" fillId="34" borderId="0" xfId="0" applyNumberFormat="1" applyFont="1" applyFill="1" applyBorder="1" applyAlignment="1" applyProtection="1">
      <alignment horizontal="center" vertical="center"/>
      <protection/>
    </xf>
    <xf numFmtId="3" fontId="10" fillId="33" borderId="21" xfId="0" applyNumberFormat="1" applyFont="1" applyFill="1" applyBorder="1" applyAlignment="1" applyProtection="1">
      <alignment horizontal="center" vertical="center"/>
      <protection/>
    </xf>
    <xf numFmtId="4" fontId="10" fillId="33" borderId="20" xfId="0" applyNumberFormat="1" applyFont="1" applyFill="1" applyBorder="1" applyAlignment="1" applyProtection="1">
      <alignment horizontal="center" vertical="center"/>
      <protection/>
    </xf>
    <xf numFmtId="2" fontId="13" fillId="0" borderId="20" xfId="0" applyNumberFormat="1" applyFont="1" applyFill="1" applyBorder="1" applyAlignment="1" applyProtection="1">
      <alignment horizontal="center" vertical="center"/>
      <protection locked="0"/>
    </xf>
    <xf numFmtId="10" fontId="41" fillId="0" borderId="0"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3" fontId="10" fillId="33" borderId="22" xfId="0" applyNumberFormat="1" applyFont="1" applyFill="1" applyBorder="1" applyAlignment="1" applyProtection="1">
      <alignment horizontal="center" vertical="center"/>
      <protection/>
    </xf>
    <xf numFmtId="3" fontId="10" fillId="33" borderId="23" xfId="0" applyNumberFormat="1" applyFont="1" applyFill="1" applyBorder="1" applyAlignment="1" applyProtection="1">
      <alignment horizontal="center" vertical="center"/>
      <protection/>
    </xf>
    <xf numFmtId="3" fontId="10" fillId="34" borderId="23" xfId="0" applyNumberFormat="1" applyFont="1" applyFill="1" applyBorder="1" applyAlignment="1" applyProtection="1">
      <alignment horizontal="center" vertical="center"/>
      <protection/>
    </xf>
    <xf numFmtId="4" fontId="10" fillId="33" borderId="23" xfId="0" applyNumberFormat="1" applyFont="1" applyFill="1" applyBorder="1" applyAlignment="1" applyProtection="1">
      <alignment horizontal="center" vertical="center"/>
      <protection/>
    </xf>
    <xf numFmtId="2" fontId="13" fillId="0" borderId="23" xfId="0" applyNumberFormat="1" applyFont="1" applyFill="1" applyBorder="1" applyAlignment="1" applyProtection="1">
      <alignment horizontal="center" vertical="center"/>
      <protection locked="0"/>
    </xf>
    <xf numFmtId="3" fontId="10" fillId="33" borderId="24" xfId="0" applyNumberFormat="1" applyFont="1" applyFill="1" applyBorder="1" applyAlignment="1" applyProtection="1">
      <alignment horizontal="center" vertical="center"/>
      <protection/>
    </xf>
    <xf numFmtId="3" fontId="10" fillId="33" borderId="25" xfId="0" applyNumberFormat="1" applyFont="1" applyFill="1" applyBorder="1" applyAlignment="1" applyProtection="1">
      <alignment horizontal="center" vertical="center"/>
      <protection/>
    </xf>
    <xf numFmtId="4" fontId="10" fillId="33" borderId="23" xfId="0" applyNumberFormat="1" applyFont="1" applyFill="1" applyBorder="1" applyAlignment="1" applyProtection="1">
      <alignment horizontal="center" vertical="center"/>
      <protection locked="0"/>
    </xf>
    <xf numFmtId="4" fontId="13" fillId="0" borderId="23" xfId="0" applyNumberFormat="1" applyFont="1" applyFill="1" applyBorder="1" applyAlignment="1" applyProtection="1">
      <alignment horizontal="center" vertical="center"/>
      <protection locked="0"/>
    </xf>
    <xf numFmtId="1" fontId="13" fillId="0" borderId="16" xfId="0" applyNumberFormat="1" applyFont="1" applyFill="1" applyBorder="1" applyAlignment="1" applyProtection="1">
      <alignment horizontal="center" vertical="center" wrapText="1"/>
      <protection locked="0"/>
    </xf>
    <xf numFmtId="3" fontId="13" fillId="0" borderId="16" xfId="0" applyNumberFormat="1" applyFont="1" applyFill="1" applyBorder="1" applyAlignment="1" applyProtection="1">
      <alignment horizontal="center" vertical="center" wrapText="1"/>
      <protection locked="0"/>
    </xf>
    <xf numFmtId="3" fontId="13" fillId="35" borderId="15" xfId="0" applyNumberFormat="1" applyFont="1" applyFill="1" applyBorder="1" applyAlignment="1" applyProtection="1">
      <alignment horizontal="center" vertical="center" wrapText="1"/>
      <protection locked="0"/>
    </xf>
    <xf numFmtId="3" fontId="13" fillId="0" borderId="15" xfId="0" applyNumberFormat="1" applyFont="1" applyFill="1" applyBorder="1" applyAlignment="1" applyProtection="1">
      <alignment horizontal="center" vertical="center"/>
      <protection locked="0"/>
    </xf>
    <xf numFmtId="3" fontId="13" fillId="0" borderId="16" xfId="0" applyNumberFormat="1" applyFont="1" applyFill="1" applyBorder="1" applyAlignment="1" applyProtection="1">
      <alignment horizontal="center" vertical="center"/>
      <protection locked="0"/>
    </xf>
    <xf numFmtId="3" fontId="13" fillId="35" borderId="16" xfId="0" applyNumberFormat="1" applyFont="1" applyFill="1" applyBorder="1" applyAlignment="1" applyProtection="1">
      <alignment horizontal="center" vertical="center" wrapText="1"/>
      <protection locked="0"/>
    </xf>
    <xf numFmtId="3" fontId="13" fillId="35" borderId="18" xfId="0" applyNumberFormat="1" applyFont="1" applyFill="1" applyBorder="1" applyAlignment="1" applyProtection="1">
      <alignment horizontal="center" vertical="center" wrapText="1"/>
      <protection locked="0"/>
    </xf>
    <xf numFmtId="3" fontId="10" fillId="35" borderId="16" xfId="0" applyNumberFormat="1" applyFont="1" applyFill="1" applyBorder="1" applyAlignment="1" applyProtection="1">
      <alignment horizontal="center" vertical="center" wrapText="1"/>
      <protection locked="0"/>
    </xf>
    <xf numFmtId="0" fontId="29" fillId="36" borderId="26" xfId="0" applyFont="1" applyFill="1" applyBorder="1" applyAlignment="1" applyProtection="1">
      <alignment vertical="center" textRotation="90"/>
      <protection locked="0"/>
    </xf>
    <xf numFmtId="1" fontId="10" fillId="37" borderId="26" xfId="0" applyNumberFormat="1" applyFont="1" applyFill="1" applyBorder="1" applyAlignment="1" applyProtection="1">
      <alignment horizontal="center" vertical="center" wrapText="1"/>
      <protection locked="0"/>
    </xf>
    <xf numFmtId="168" fontId="10" fillId="0" borderId="27" xfId="0" applyNumberFormat="1" applyFont="1" applyBorder="1" applyAlignment="1" applyProtection="1">
      <alignment horizontal="center" vertical="center" wrapText="1"/>
      <protection locked="0"/>
    </xf>
    <xf numFmtId="168" fontId="10" fillId="38" borderId="27" xfId="0" applyNumberFormat="1"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38" borderId="27" xfId="0" applyFont="1" applyFill="1" applyBorder="1" applyAlignment="1" applyProtection="1">
      <alignment horizontal="center" vertical="center" wrapText="1"/>
      <protection locked="0"/>
    </xf>
    <xf numFmtId="0" fontId="13" fillId="39" borderId="27" xfId="0" applyFont="1" applyFill="1" applyBorder="1" applyAlignment="1" applyProtection="1">
      <alignment horizontal="center" vertical="center" wrapText="1"/>
      <protection locked="0"/>
    </xf>
    <xf numFmtId="0" fontId="41" fillId="0" borderId="0" xfId="0" applyFont="1" applyFill="1" applyBorder="1" applyAlignment="1" applyProtection="1">
      <alignment vertical="center"/>
      <protection/>
    </xf>
    <xf numFmtId="3" fontId="10" fillId="0" borderId="28" xfId="0" applyNumberFormat="1" applyFont="1" applyBorder="1" applyAlignment="1" applyProtection="1">
      <alignment horizontal="center" vertical="center" wrapText="1"/>
      <protection locked="0"/>
    </xf>
    <xf numFmtId="3" fontId="10" fillId="0" borderId="29" xfId="0" applyNumberFormat="1" applyFont="1" applyBorder="1" applyAlignment="1" applyProtection="1">
      <alignment horizontal="center" vertical="center" wrapText="1"/>
      <protection locked="0"/>
    </xf>
    <xf numFmtId="3" fontId="10" fillId="38" borderId="30" xfId="0" applyNumberFormat="1" applyFont="1" applyFill="1" applyBorder="1" applyAlignment="1" applyProtection="1">
      <alignment horizontal="center" vertical="center"/>
      <protection locked="0"/>
    </xf>
    <xf numFmtId="10" fontId="10" fillId="0" borderId="28" xfId="0" applyNumberFormat="1" applyFont="1" applyFill="1" applyBorder="1" applyAlignment="1" applyProtection="1">
      <alignment horizontal="center" vertical="center"/>
      <protection locked="0"/>
    </xf>
    <xf numFmtId="10" fontId="10" fillId="0" borderId="21" xfId="0" applyNumberFormat="1" applyFont="1" applyFill="1" applyBorder="1" applyAlignment="1" applyProtection="1">
      <alignment horizontal="center" vertical="center"/>
      <protection locked="0"/>
    </xf>
    <xf numFmtId="10" fontId="10" fillId="36" borderId="31" xfId="0" applyNumberFormat="1" applyFont="1" applyFill="1" applyBorder="1" applyAlignment="1" applyProtection="1">
      <alignment horizontal="center" vertical="center"/>
      <protection locked="0"/>
    </xf>
    <xf numFmtId="10" fontId="13" fillId="39" borderId="32"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vertical="center"/>
      <protection/>
    </xf>
    <xf numFmtId="3" fontId="10" fillId="0" borderId="33" xfId="0" applyNumberFormat="1" applyFont="1" applyBorder="1" applyAlignment="1" applyProtection="1">
      <alignment horizontal="center" vertical="center" wrapText="1"/>
      <protection locked="0"/>
    </xf>
    <xf numFmtId="3" fontId="10" fillId="0" borderId="34" xfId="0" applyNumberFormat="1" applyFont="1" applyBorder="1" applyAlignment="1" applyProtection="1">
      <alignment horizontal="center" vertical="center" wrapText="1"/>
      <protection locked="0"/>
    </xf>
    <xf numFmtId="3" fontId="10" fillId="38" borderId="35" xfId="0" applyNumberFormat="1" applyFont="1" applyFill="1" applyBorder="1" applyAlignment="1" applyProtection="1">
      <alignment horizontal="center" vertical="center"/>
      <protection locked="0"/>
    </xf>
    <xf numFmtId="10" fontId="10" fillId="0" borderId="33" xfId="0" applyNumberFormat="1" applyFont="1" applyFill="1" applyBorder="1" applyAlignment="1" applyProtection="1">
      <alignment horizontal="center" vertical="center"/>
      <protection locked="0"/>
    </xf>
    <xf numFmtId="10" fontId="10" fillId="0" borderId="25" xfId="0" applyNumberFormat="1" applyFont="1" applyFill="1" applyBorder="1" applyAlignment="1" applyProtection="1">
      <alignment horizontal="center" vertical="center"/>
      <protection locked="0"/>
    </xf>
    <xf numFmtId="10" fontId="10" fillId="0" borderId="17" xfId="0" applyNumberFormat="1" applyFont="1" applyFill="1" applyBorder="1" applyAlignment="1" applyProtection="1">
      <alignment horizontal="center" vertical="center"/>
      <protection locked="0"/>
    </xf>
    <xf numFmtId="10" fontId="10" fillId="36" borderId="36" xfId="0" applyNumberFormat="1" applyFont="1" applyFill="1" applyBorder="1" applyAlignment="1" applyProtection="1">
      <alignment horizontal="center" vertical="center"/>
      <protection locked="0"/>
    </xf>
    <xf numFmtId="10" fontId="13" fillId="39" borderId="36" xfId="0" applyNumberFormat="1" applyFont="1" applyFill="1" applyBorder="1" applyAlignment="1" applyProtection="1">
      <alignment horizontal="center" vertical="center"/>
      <protection locked="0"/>
    </xf>
    <xf numFmtId="168" fontId="10" fillId="0" borderId="37" xfId="0" applyNumberFormat="1" applyFont="1" applyBorder="1" applyAlignment="1" applyProtection="1">
      <alignment horizontal="center" vertical="center" wrapText="1"/>
      <protection locked="0"/>
    </xf>
    <xf numFmtId="168" fontId="10" fillId="38" borderId="37" xfId="0" applyNumberFormat="1"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13" fillId="39" borderId="0" xfId="0" applyFont="1" applyFill="1" applyAlignment="1" applyProtection="1">
      <alignment vertical="center"/>
      <protection locked="0"/>
    </xf>
    <xf numFmtId="3" fontId="10" fillId="38" borderId="21" xfId="0" applyNumberFormat="1" applyFont="1" applyFill="1" applyBorder="1" applyAlignment="1" applyProtection="1">
      <alignment horizontal="center" vertical="center"/>
      <protection locked="0"/>
    </xf>
    <xf numFmtId="3" fontId="10" fillId="38" borderId="25" xfId="0" applyNumberFormat="1" applyFont="1" applyFill="1" applyBorder="1" applyAlignment="1" applyProtection="1">
      <alignment horizontal="center" vertical="center"/>
      <protection locked="0"/>
    </xf>
    <xf numFmtId="10" fontId="10" fillId="0" borderId="38" xfId="0" applyNumberFormat="1" applyFont="1" applyFill="1" applyBorder="1" applyAlignment="1" applyProtection="1">
      <alignment horizontal="center" vertical="center"/>
      <protection locked="0"/>
    </xf>
    <xf numFmtId="10" fontId="10" fillId="0" borderId="26" xfId="0" applyNumberFormat="1" applyFont="1" applyFill="1" applyBorder="1" applyAlignment="1" applyProtection="1">
      <alignment horizontal="center" vertical="center"/>
      <protection locked="0"/>
    </xf>
    <xf numFmtId="10" fontId="13" fillId="39" borderId="39"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textRotation="90"/>
      <protection locked="0"/>
    </xf>
    <xf numFmtId="49" fontId="24" fillId="0" borderId="0"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3" fontId="10" fillId="0" borderId="0" xfId="0" applyNumberFormat="1" applyFont="1" applyFill="1" applyBorder="1" applyAlignment="1" applyProtection="1">
      <alignment horizontal="center" vertical="center" wrapText="1"/>
      <protection locked="0"/>
    </xf>
    <xf numFmtId="3" fontId="10" fillId="0" borderId="0" xfId="0" applyNumberFormat="1" applyFont="1" applyFill="1" applyBorder="1" applyAlignment="1" applyProtection="1">
      <alignment horizontal="center" vertical="center"/>
      <protection locked="0"/>
    </xf>
    <xf numFmtId="10" fontId="10" fillId="0" borderId="0" xfId="0" applyNumberFormat="1" applyFont="1" applyFill="1" applyBorder="1" applyAlignment="1" applyProtection="1">
      <alignment horizontal="center" vertical="center"/>
      <protection locked="0"/>
    </xf>
    <xf numFmtId="10" fontId="13" fillId="0" borderId="0" xfId="0" applyNumberFormat="1" applyFont="1" applyFill="1" applyBorder="1" applyAlignment="1" applyProtection="1">
      <alignment horizontal="center" vertical="center"/>
      <protection locked="0"/>
    </xf>
    <xf numFmtId="3" fontId="10" fillId="33" borderId="20" xfId="0" applyNumberFormat="1" applyFont="1" applyFill="1" applyBorder="1" applyAlignment="1" applyProtection="1">
      <alignment horizontal="center" vertical="center"/>
      <protection locked="0"/>
    </xf>
    <xf numFmtId="3" fontId="10" fillId="34" borderId="20" xfId="0" applyNumberFormat="1" applyFont="1" applyFill="1" applyBorder="1" applyAlignment="1" applyProtection="1">
      <alignment horizontal="center" vertical="center"/>
      <protection locked="0"/>
    </xf>
    <xf numFmtId="4" fontId="10" fillId="33" borderId="21" xfId="0" applyNumberFormat="1" applyFont="1" applyFill="1" applyBorder="1" applyAlignment="1" applyProtection="1">
      <alignment horizontal="center" vertical="center"/>
      <protection/>
    </xf>
    <xf numFmtId="3" fontId="10" fillId="33" borderId="23" xfId="0" applyNumberFormat="1" applyFont="1" applyFill="1" applyBorder="1" applyAlignment="1" applyProtection="1">
      <alignment horizontal="center" vertical="center"/>
      <protection locked="0"/>
    </xf>
    <xf numFmtId="3" fontId="10" fillId="34" borderId="23" xfId="0" applyNumberFormat="1" applyFont="1" applyFill="1" applyBorder="1" applyAlignment="1" applyProtection="1">
      <alignment horizontal="center" vertical="center"/>
      <protection locked="0"/>
    </xf>
    <xf numFmtId="4" fontId="10" fillId="33" borderId="40" xfId="0" applyNumberFormat="1" applyFont="1" applyFill="1" applyBorder="1" applyAlignment="1" applyProtection="1">
      <alignment horizontal="center" vertical="center"/>
      <protection/>
    </xf>
    <xf numFmtId="3" fontId="10" fillId="33" borderId="38" xfId="0" applyNumberFormat="1" applyFont="1" applyFill="1" applyBorder="1" applyAlignment="1" applyProtection="1">
      <alignment horizontal="center" vertical="center"/>
      <protection locked="0"/>
    </xf>
    <xf numFmtId="3" fontId="10" fillId="34" borderId="38" xfId="0" applyNumberFormat="1" applyFont="1" applyFill="1" applyBorder="1" applyAlignment="1" applyProtection="1">
      <alignment horizontal="center" vertical="center"/>
      <protection locked="0"/>
    </xf>
    <xf numFmtId="3" fontId="10" fillId="35" borderId="15" xfId="0" applyNumberFormat="1" applyFont="1" applyFill="1" applyBorder="1" applyAlignment="1" applyProtection="1">
      <alignment horizontal="center" vertical="center" wrapText="1"/>
      <protection locked="0"/>
    </xf>
    <xf numFmtId="3" fontId="10" fillId="35" borderId="18" xfId="0" applyNumberFormat="1" applyFont="1" applyFill="1" applyBorder="1" applyAlignment="1" applyProtection="1">
      <alignment horizontal="center" vertical="center" wrapText="1"/>
      <protection locked="0"/>
    </xf>
    <xf numFmtId="4" fontId="101" fillId="37" borderId="41" xfId="0" applyNumberFormat="1" applyFont="1" applyFill="1" applyBorder="1" applyAlignment="1" applyProtection="1">
      <alignment horizontal="center" vertical="center"/>
      <protection locked="0"/>
    </xf>
    <xf numFmtId="166" fontId="101" fillId="37" borderId="41" xfId="0" applyNumberFormat="1" applyFont="1" applyFill="1" applyBorder="1" applyAlignment="1" applyProtection="1">
      <alignment horizontal="center" vertical="center"/>
      <protection locked="0"/>
    </xf>
    <xf numFmtId="10" fontId="0" fillId="0" borderId="0" xfId="54" applyNumberFormat="1" applyAlignment="1" applyProtection="1">
      <alignment vertical="center"/>
      <protection locked="0"/>
    </xf>
    <xf numFmtId="0" fontId="1" fillId="0" borderId="0" xfId="0" applyFont="1" applyAlignment="1" applyProtection="1">
      <alignment/>
      <protection/>
    </xf>
    <xf numFmtId="0" fontId="6" fillId="40" borderId="42" xfId="0" applyFont="1" applyFill="1" applyBorder="1" applyAlignment="1" applyProtection="1">
      <alignment vertical="center"/>
      <protection/>
    </xf>
    <xf numFmtId="0" fontId="7" fillId="40" borderId="43" xfId="0" applyFont="1" applyFill="1" applyBorder="1" applyAlignment="1" applyProtection="1">
      <alignment vertical="center"/>
      <protection/>
    </xf>
    <xf numFmtId="0" fontId="5" fillId="40" borderId="43" xfId="0" applyFont="1" applyFill="1" applyBorder="1" applyAlignment="1" applyProtection="1">
      <alignment vertical="center"/>
      <protection/>
    </xf>
    <xf numFmtId="0" fontId="102" fillId="40" borderId="43" xfId="0" applyFont="1" applyFill="1" applyBorder="1" applyAlignment="1" applyProtection="1">
      <alignment vertical="center"/>
      <protection/>
    </xf>
    <xf numFmtId="0" fontId="44" fillId="40" borderId="43" xfId="0" applyFont="1" applyFill="1" applyBorder="1" applyAlignment="1" applyProtection="1">
      <alignment vertical="center"/>
      <protection/>
    </xf>
    <xf numFmtId="0" fontId="1" fillId="40" borderId="43" xfId="0" applyFont="1" applyFill="1" applyBorder="1" applyAlignment="1" applyProtection="1">
      <alignment vertical="center"/>
      <protection/>
    </xf>
    <xf numFmtId="0" fontId="1" fillId="40" borderId="44" xfId="0" applyFont="1" applyFill="1" applyBorder="1" applyAlignment="1" applyProtection="1">
      <alignment vertical="center"/>
      <protection/>
    </xf>
    <xf numFmtId="0" fontId="1" fillId="0" borderId="0" xfId="0" applyFont="1" applyAlignment="1" applyProtection="1">
      <alignment vertical="center"/>
      <protection/>
    </xf>
    <xf numFmtId="0" fontId="1" fillId="0" borderId="45"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46" xfId="0" applyFont="1" applyBorder="1" applyAlignment="1" applyProtection="1">
      <alignment vertical="center"/>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166" fontId="10" fillId="35" borderId="47"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 fillId="0" borderId="45" xfId="0" applyFont="1" applyFill="1" applyBorder="1" applyAlignment="1" applyProtection="1">
      <alignment vertical="center"/>
      <protection/>
    </xf>
    <xf numFmtId="166" fontId="1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 fontId="10"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46" xfId="0" applyFont="1" applyFill="1" applyBorder="1" applyAlignment="1" applyProtection="1">
      <alignment vertical="center"/>
      <protection/>
    </xf>
    <xf numFmtId="0" fontId="1" fillId="0" borderId="0" xfId="0" applyFont="1" applyFill="1" applyAlignment="1" applyProtection="1">
      <alignment vertical="center"/>
      <protection/>
    </xf>
    <xf numFmtId="0" fontId="11"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9" fontId="10" fillId="35" borderId="47" xfId="0" applyNumberFormat="1" applyFont="1" applyFill="1" applyBorder="1" applyAlignment="1" applyProtection="1">
      <alignment horizontal="center" vertical="center"/>
      <protection/>
    </xf>
    <xf numFmtId="166" fontId="10" fillId="35" borderId="47" xfId="0" applyNumberFormat="1" applyFont="1" applyFill="1" applyBorder="1" applyAlignment="1" applyProtection="1">
      <alignment vertical="center"/>
      <protection/>
    </xf>
    <xf numFmtId="9" fontId="5" fillId="0" borderId="0" xfId="0" applyNumberFormat="1" applyFont="1" applyBorder="1" applyAlignment="1" applyProtection="1">
      <alignment horizontal="center" vertical="center"/>
      <protection/>
    </xf>
    <xf numFmtId="0" fontId="11" fillId="0" borderId="0" xfId="0" applyFont="1" applyAlignment="1" applyProtection="1">
      <alignment vertical="center"/>
      <protection/>
    </xf>
    <xf numFmtId="0" fontId="1" fillId="0" borderId="48" xfId="0" applyFont="1" applyBorder="1" applyAlignment="1" applyProtection="1">
      <alignment vertical="center"/>
      <protection/>
    </xf>
    <xf numFmtId="0" fontId="1" fillId="0" borderId="49" xfId="0" applyFont="1" applyBorder="1" applyAlignment="1" applyProtection="1">
      <alignment vertical="center"/>
      <protection/>
    </xf>
    <xf numFmtId="0" fontId="1" fillId="0" borderId="49" xfId="0" applyFont="1" applyBorder="1" applyAlignment="1" applyProtection="1">
      <alignment horizontal="center" vertical="center"/>
      <protection/>
    </xf>
    <xf numFmtId="0" fontId="1" fillId="0" borderId="5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9" fillId="0" borderId="0" xfId="0" applyFont="1" applyAlignment="1" applyProtection="1">
      <alignment horizontal="center" vertical="center"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15" fillId="0" borderId="0" xfId="0" applyFont="1" applyAlignment="1" applyProtection="1">
      <alignment horizontal="center" vertical="center" wrapText="1"/>
      <protection/>
    </xf>
    <xf numFmtId="0" fontId="15" fillId="0" borderId="0" xfId="0" applyFont="1" applyAlignment="1" applyProtection="1">
      <alignment vertical="center"/>
      <protection/>
    </xf>
    <xf numFmtId="0" fontId="15" fillId="0" borderId="0" xfId="0" applyFont="1" applyAlignment="1" applyProtection="1">
      <alignment horizontal="center" vertical="center"/>
      <protection/>
    </xf>
    <xf numFmtId="0" fontId="13" fillId="0" borderId="0" xfId="0" applyFont="1" applyBorder="1" applyAlignment="1" applyProtection="1">
      <alignment horizontal="center" vertical="center"/>
      <protection/>
    </xf>
    <xf numFmtId="4" fontId="10" fillId="35" borderId="47"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166" fontId="13" fillId="35" borderId="47" xfId="0" applyNumberFormat="1" applyFont="1" applyFill="1" applyBorder="1" applyAlignment="1" applyProtection="1">
      <alignment horizontal="center" vertical="center"/>
      <protection/>
    </xf>
    <xf numFmtId="0" fontId="1" fillId="0" borderId="48" xfId="0" applyFont="1" applyFill="1" applyBorder="1" applyAlignment="1" applyProtection="1">
      <alignment vertical="center"/>
      <protection/>
    </xf>
    <xf numFmtId="0" fontId="12" fillId="0" borderId="49" xfId="0" applyFont="1" applyFill="1" applyBorder="1" applyAlignment="1" applyProtection="1">
      <alignment vertical="center" wrapText="1"/>
      <protection/>
    </xf>
    <xf numFmtId="0" fontId="5" fillId="0" borderId="49" xfId="0" applyFont="1" applyFill="1" applyBorder="1" applyAlignment="1" applyProtection="1">
      <alignment horizontal="right" vertical="center"/>
      <protection/>
    </xf>
    <xf numFmtId="3" fontId="10" fillId="0" borderId="49" xfId="0" applyNumberFormat="1" applyFont="1" applyFill="1" applyBorder="1" applyAlignment="1" applyProtection="1">
      <alignment vertical="center"/>
      <protection/>
    </xf>
    <xf numFmtId="0" fontId="0" fillId="0" borderId="49" xfId="0" applyFont="1" applyFill="1" applyBorder="1" applyAlignment="1" applyProtection="1">
      <alignment horizontal="center" vertical="center"/>
      <protection/>
    </xf>
    <xf numFmtId="166" fontId="10" fillId="0" borderId="49" xfId="0" applyNumberFormat="1" applyFont="1" applyFill="1" applyBorder="1" applyAlignment="1" applyProtection="1">
      <alignment vertical="center"/>
      <protection/>
    </xf>
    <xf numFmtId="10" fontId="10" fillId="0" borderId="49" xfId="0" applyNumberFormat="1" applyFont="1" applyFill="1" applyBorder="1" applyAlignment="1" applyProtection="1">
      <alignment vertical="center"/>
      <protection/>
    </xf>
    <xf numFmtId="0" fontId="1" fillId="0" borderId="49"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2" fillId="0" borderId="0" xfId="0" applyFont="1" applyFill="1" applyBorder="1" applyAlignment="1" applyProtection="1">
      <alignment vertical="center" wrapText="1"/>
      <protection/>
    </xf>
    <xf numFmtId="0" fontId="5" fillId="0" borderId="0" xfId="0" applyFont="1" applyFill="1" applyBorder="1" applyAlignment="1" applyProtection="1">
      <alignment horizontal="right" vertical="center"/>
      <protection/>
    </xf>
    <xf numFmtId="10" fontId="10" fillId="0" borderId="0" xfId="0" applyNumberFormat="1" applyFont="1" applyFill="1" applyBorder="1" applyAlignment="1" applyProtection="1">
      <alignment vertical="center"/>
      <protection/>
    </xf>
    <xf numFmtId="0" fontId="6" fillId="0" borderId="4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46" xfId="0" applyFont="1" applyFill="1" applyBorder="1" applyAlignment="1" applyProtection="1">
      <alignment vertical="center" wrapText="1"/>
      <protection/>
    </xf>
    <xf numFmtId="166" fontId="15" fillId="0" borderId="51" xfId="0" applyNumberFormat="1" applyFont="1" applyFill="1" applyBorder="1" applyAlignment="1" applyProtection="1">
      <alignment vertical="center"/>
      <protection/>
    </xf>
    <xf numFmtId="166" fontId="15" fillId="0" borderId="0" xfId="0" applyNumberFormat="1" applyFont="1" applyFill="1" applyBorder="1" applyAlignment="1" applyProtection="1">
      <alignment vertical="center"/>
      <protection/>
    </xf>
    <xf numFmtId="166" fontId="48" fillId="0" borderId="48" xfId="0" applyNumberFormat="1" applyFont="1" applyFill="1" applyBorder="1" applyAlignment="1" applyProtection="1">
      <alignment horizontal="left" vertical="center"/>
      <protection/>
    </xf>
    <xf numFmtId="0" fontId="47" fillId="0" borderId="49" xfId="0" applyFont="1" applyBorder="1" applyAlignment="1" applyProtection="1">
      <alignment vertical="center"/>
      <protection/>
    </xf>
    <xf numFmtId="167" fontId="10" fillId="0" borderId="49" xfId="0" applyNumberFormat="1" applyFont="1" applyFill="1" applyBorder="1" applyAlignment="1" applyProtection="1">
      <alignment horizontal="center" vertical="center"/>
      <protection/>
    </xf>
    <xf numFmtId="10" fontId="10" fillId="0" borderId="49" xfId="0" applyNumberFormat="1" applyFont="1" applyFill="1" applyBorder="1" applyAlignment="1" applyProtection="1">
      <alignment horizontal="center" vertical="center"/>
      <protection/>
    </xf>
    <xf numFmtId="0" fontId="6" fillId="41" borderId="42" xfId="0" applyFont="1" applyFill="1" applyBorder="1" applyAlignment="1" applyProtection="1">
      <alignment vertical="center"/>
      <protection/>
    </xf>
    <xf numFmtId="0" fontId="7" fillId="41" borderId="43" xfId="0" applyFont="1" applyFill="1" applyBorder="1" applyAlignment="1" applyProtection="1">
      <alignment vertical="center"/>
      <protection/>
    </xf>
    <xf numFmtId="0" fontId="5" fillId="41" borderId="43" xfId="0" applyFont="1" applyFill="1" applyBorder="1" applyAlignment="1" applyProtection="1">
      <alignment vertical="center"/>
      <protection/>
    </xf>
    <xf numFmtId="0" fontId="1" fillId="2" borderId="43" xfId="0" applyFont="1" applyFill="1" applyBorder="1" applyAlignment="1" applyProtection="1">
      <alignment vertical="center"/>
      <protection/>
    </xf>
    <xf numFmtId="0" fontId="1" fillId="2" borderId="44" xfId="0" applyFont="1" applyFill="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15"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166" fontId="10"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protection/>
    </xf>
    <xf numFmtId="1" fontId="10" fillId="0" borderId="0" xfId="0" applyNumberFormat="1" applyFont="1" applyAlignment="1" applyProtection="1">
      <alignment vertical="center"/>
      <protection/>
    </xf>
    <xf numFmtId="166" fontId="10" fillId="0" borderId="0" xfId="0" applyNumberFormat="1" applyFont="1" applyAlignment="1" applyProtection="1">
      <alignment vertical="center"/>
      <protection/>
    </xf>
    <xf numFmtId="0" fontId="50" fillId="0" borderId="0" xfId="0" applyFont="1" applyBorder="1" applyAlignment="1" applyProtection="1">
      <alignment vertical="center"/>
      <protection/>
    </xf>
    <xf numFmtId="0" fontId="50" fillId="0" borderId="0" xfId="0" applyFont="1" applyAlignment="1" applyProtection="1">
      <alignment vertical="center"/>
      <protection/>
    </xf>
    <xf numFmtId="4" fontId="10" fillId="0" borderId="0" xfId="0" applyNumberFormat="1" applyFont="1" applyAlignment="1" applyProtection="1">
      <alignment vertical="center"/>
      <protection/>
    </xf>
    <xf numFmtId="166" fontId="13" fillId="0" borderId="0" xfId="0" applyNumberFormat="1" applyFont="1" applyAlignment="1" applyProtection="1">
      <alignment vertical="center"/>
      <protection/>
    </xf>
    <xf numFmtId="0" fontId="103" fillId="0" borderId="0" xfId="0" applyFont="1" applyAlignment="1" applyProtection="1">
      <alignment horizontal="center" vertical="center"/>
      <protection/>
    </xf>
    <xf numFmtId="0" fontId="2" fillId="0" borderId="48"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2" fillId="0" borderId="49" xfId="0" applyFont="1" applyBorder="1" applyAlignment="1" applyProtection="1">
      <alignment vertical="center"/>
      <protection/>
    </xf>
    <xf numFmtId="0" fontId="50" fillId="0" borderId="43" xfId="0" applyFont="1" applyBorder="1" applyAlignment="1" applyProtection="1">
      <alignment vertical="center"/>
      <protection/>
    </xf>
    <xf numFmtId="0" fontId="1" fillId="0" borderId="43" xfId="0" applyFont="1" applyBorder="1" applyAlignment="1" applyProtection="1">
      <alignment vertical="center"/>
      <protection/>
    </xf>
    <xf numFmtId="0" fontId="49" fillId="41" borderId="42"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vertical="center" wrapText="1"/>
      <protection/>
    </xf>
    <xf numFmtId="0" fontId="18" fillId="0" borderId="0" xfId="0" applyFont="1" applyBorder="1" applyAlignment="1" applyProtection="1">
      <alignment horizontal="center" vertical="center"/>
      <protection/>
    </xf>
    <xf numFmtId="0" fontId="18" fillId="0" borderId="0" xfId="0" applyFont="1" applyAlignment="1" applyProtection="1">
      <alignment horizontal="center" vertical="center"/>
      <protection/>
    </xf>
    <xf numFmtId="166" fontId="13" fillId="35" borderId="52" xfId="0" applyNumberFormat="1"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9" fillId="0" borderId="0" xfId="0" applyFont="1" applyAlignment="1">
      <alignment horizontal="center" vertical="center" wrapText="1"/>
    </xf>
    <xf numFmtId="178" fontId="0" fillId="0" borderId="0" xfId="0" applyNumberFormat="1" applyFont="1" applyBorder="1" applyAlignment="1" applyProtection="1">
      <alignment vertical="center"/>
      <protection/>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wrapText="1"/>
      <protection locked="0"/>
    </xf>
    <xf numFmtId="0" fontId="4" fillId="0" borderId="0" xfId="0" applyFont="1" applyAlignment="1" applyProtection="1">
      <alignment wrapText="1"/>
      <protection locked="0"/>
    </xf>
    <xf numFmtId="0" fontId="5" fillId="0" borderId="0" xfId="0" applyFont="1" applyAlignment="1" applyProtection="1">
      <alignment/>
      <protection locked="0"/>
    </xf>
    <xf numFmtId="0" fontId="76" fillId="0" borderId="0" xfId="0" applyFont="1" applyAlignment="1" applyProtection="1">
      <alignment horizontal="center" vertical="center" wrapText="1"/>
      <protection locked="0"/>
    </xf>
    <xf numFmtId="0" fontId="104" fillId="0" borderId="53" xfId="0" applyFont="1" applyFill="1" applyBorder="1" applyAlignment="1" applyProtection="1">
      <alignment horizontal="left" vertical="center" wrapText="1"/>
      <protection/>
    </xf>
    <xf numFmtId="0" fontId="104" fillId="0" borderId="54" xfId="0" applyFont="1" applyFill="1" applyBorder="1" applyAlignment="1" applyProtection="1">
      <alignment horizontal="left" vertical="center" wrapText="1"/>
      <protection/>
    </xf>
    <xf numFmtId="0" fontId="104" fillId="0" borderId="55" xfId="0" applyFont="1" applyFill="1" applyBorder="1" applyAlignment="1" applyProtection="1">
      <alignment horizontal="left" vertical="center" wrapText="1"/>
      <protection/>
    </xf>
    <xf numFmtId="0" fontId="16" fillId="41" borderId="43" xfId="0" applyFont="1" applyFill="1" applyBorder="1" applyAlignment="1" applyProtection="1">
      <alignment horizontal="left" vertical="center"/>
      <protection/>
    </xf>
    <xf numFmtId="0" fontId="51" fillId="35" borderId="0" xfId="0" applyFont="1" applyFill="1" applyBorder="1" applyAlignment="1" applyProtection="1">
      <alignment horizontal="center" vertical="center"/>
      <protection/>
    </xf>
    <xf numFmtId="0" fontId="105" fillId="42" borderId="0" xfId="0" applyFont="1" applyFill="1" applyAlignment="1">
      <alignment horizontal="center" vertical="center" wrapText="1"/>
    </xf>
    <xf numFmtId="0" fontId="105" fillId="7" borderId="0" xfId="0" applyFont="1" applyFill="1" applyAlignment="1">
      <alignment horizontal="center" vertical="center" wrapText="1"/>
    </xf>
    <xf numFmtId="0" fontId="105" fillId="5" borderId="0" xfId="0" applyFont="1" applyFill="1" applyAlignment="1">
      <alignment horizontal="center" vertical="center" wrapText="1"/>
    </xf>
    <xf numFmtId="0" fontId="9" fillId="0" borderId="0" xfId="0" applyFont="1" applyBorder="1" applyAlignment="1" applyProtection="1">
      <alignment horizontal="left" vertical="center" wrapText="1"/>
      <protection/>
    </xf>
    <xf numFmtId="4" fontId="101" fillId="37" borderId="56" xfId="0" applyNumberFormat="1" applyFont="1" applyFill="1" applyBorder="1" applyAlignment="1" applyProtection="1">
      <alignment horizontal="center" vertical="center"/>
      <protection locked="0"/>
    </xf>
    <xf numFmtId="4" fontId="101" fillId="37" borderId="57" xfId="0" applyNumberFormat="1"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textRotation="90"/>
      <protection locked="0"/>
    </xf>
    <xf numFmtId="49" fontId="13" fillId="33" borderId="21" xfId="0" applyNumberFormat="1" applyFont="1" applyFill="1" applyBorder="1" applyAlignment="1" applyProtection="1">
      <alignment horizontal="center" vertical="center" wrapText="1"/>
      <protection locked="0"/>
    </xf>
    <xf numFmtId="49" fontId="13" fillId="33" borderId="23" xfId="0" applyNumberFormat="1" applyFont="1" applyFill="1" applyBorder="1" applyAlignment="1" applyProtection="1">
      <alignment horizontal="center" vertical="center" wrapText="1"/>
      <protection locked="0"/>
    </xf>
    <xf numFmtId="49" fontId="13" fillId="0" borderId="37" xfId="0" applyNumberFormat="1" applyFont="1" applyFill="1" applyBorder="1" applyAlignment="1" applyProtection="1">
      <alignment horizontal="center" vertical="center" wrapText="1"/>
      <protection locked="0"/>
    </xf>
    <xf numFmtId="0" fontId="36" fillId="36" borderId="37" xfId="0" applyFont="1" applyFill="1" applyBorder="1" applyAlignment="1" applyProtection="1">
      <alignment horizontal="center" vertical="center" wrapText="1"/>
      <protection locked="0"/>
    </xf>
    <xf numFmtId="49" fontId="24" fillId="0" borderId="58" xfId="0" applyNumberFormat="1" applyFont="1" applyBorder="1" applyAlignment="1" applyProtection="1">
      <alignment horizontal="center" vertical="center" wrapText="1"/>
      <protection locked="0"/>
    </xf>
    <xf numFmtId="49" fontId="24" fillId="0" borderId="27" xfId="0" applyNumberFormat="1" applyFont="1" applyBorder="1" applyAlignment="1" applyProtection="1">
      <alignment horizontal="center" vertical="center" wrapText="1"/>
      <protection locked="0"/>
    </xf>
    <xf numFmtId="0" fontId="36" fillId="36" borderId="27" xfId="0" applyFont="1" applyFill="1" applyBorder="1" applyAlignment="1" applyProtection="1">
      <alignment horizontal="center" vertical="center" wrapText="1"/>
      <protection locked="0"/>
    </xf>
    <xf numFmtId="0" fontId="34" fillId="0" borderId="59" xfId="0" applyFont="1" applyBorder="1" applyAlignment="1" applyProtection="1">
      <alignment horizontal="left" vertical="center" wrapText="1"/>
      <protection locked="0"/>
    </xf>
    <xf numFmtId="49" fontId="13" fillId="0" borderId="21" xfId="0" applyNumberFormat="1"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xf>
    <xf numFmtId="0" fontId="25" fillId="43" borderId="60" xfId="0" applyFont="1" applyFill="1" applyBorder="1" applyAlignment="1" applyProtection="1">
      <alignment horizontal="center" vertical="center" wrapText="1"/>
      <protection locked="0"/>
    </xf>
    <xf numFmtId="0" fontId="18" fillId="43" borderId="6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protection locked="0"/>
    </xf>
    <xf numFmtId="0" fontId="26" fillId="0" borderId="61" xfId="0" applyFont="1" applyFill="1" applyBorder="1" applyAlignment="1" applyProtection="1">
      <alignment horizontal="center" vertical="center"/>
      <protection locked="0"/>
    </xf>
    <xf numFmtId="166" fontId="13" fillId="0" borderId="0" xfId="0" applyNumberFormat="1"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06" fillId="44" borderId="62" xfId="0" applyFont="1" applyFill="1" applyBorder="1" applyAlignment="1">
      <alignment horizontal="center" vertical="center" wrapText="1"/>
    </xf>
    <xf numFmtId="0" fontId="106" fillId="45" borderId="62" xfId="0" applyFont="1" applyFill="1" applyBorder="1" applyAlignment="1">
      <alignment horizontal="center"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rmal 2" xfId="50"/>
    <cellStyle name="Normal 3" xfId="51"/>
    <cellStyle name="Normal 4" xfId="52"/>
    <cellStyle name="Note" xfId="53"/>
    <cellStyle name="Percent" xfId="54"/>
    <cellStyle name="Pourcentage 2" xfId="55"/>
    <cellStyle name="Pourcentage 3"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E5"/>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5FFFF"/>
      <rgbColor rgb="00EFEFEF"/>
      <rgbColor rgb="00FFFFF8"/>
      <rgbColor rgb="0099CCFF"/>
      <rgbColor rgb="00FF99CC"/>
      <rgbColor rgb="00CC99FF"/>
      <rgbColor rgb="00F7F7F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37</xdr:row>
      <xdr:rowOff>57150</xdr:rowOff>
    </xdr:from>
    <xdr:to>
      <xdr:col>2</xdr:col>
      <xdr:colOff>295275</xdr:colOff>
      <xdr:row>38</xdr:row>
      <xdr:rowOff>228600</xdr:rowOff>
    </xdr:to>
    <xdr:sp>
      <xdr:nvSpPr>
        <xdr:cNvPr id="1" name="Accolade fermante 2"/>
        <xdr:cNvSpPr>
          <a:spLocks/>
        </xdr:cNvSpPr>
      </xdr:nvSpPr>
      <xdr:spPr>
        <a:xfrm>
          <a:off x="1562100" y="10325100"/>
          <a:ext cx="219075" cy="7429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2</xdr:col>
      <xdr:colOff>104775</xdr:colOff>
      <xdr:row>42</xdr:row>
      <xdr:rowOff>19050</xdr:rowOff>
    </xdr:from>
    <xdr:to>
      <xdr:col>2</xdr:col>
      <xdr:colOff>266700</xdr:colOff>
      <xdr:row>43</xdr:row>
      <xdr:rowOff>209550</xdr:rowOff>
    </xdr:to>
    <xdr:sp>
      <xdr:nvSpPr>
        <xdr:cNvPr id="2" name="Accolade fermante 3"/>
        <xdr:cNvSpPr>
          <a:spLocks/>
        </xdr:cNvSpPr>
      </xdr:nvSpPr>
      <xdr:spPr>
        <a:xfrm>
          <a:off x="1590675" y="11563350"/>
          <a:ext cx="161925" cy="6286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2</xdr:col>
      <xdr:colOff>95250</xdr:colOff>
      <xdr:row>47</xdr:row>
      <xdr:rowOff>28575</xdr:rowOff>
    </xdr:from>
    <xdr:to>
      <xdr:col>2</xdr:col>
      <xdr:colOff>257175</xdr:colOff>
      <xdr:row>48</xdr:row>
      <xdr:rowOff>219075</xdr:rowOff>
    </xdr:to>
    <xdr:sp>
      <xdr:nvSpPr>
        <xdr:cNvPr id="3" name="Accolade fermante 4"/>
        <xdr:cNvSpPr>
          <a:spLocks/>
        </xdr:cNvSpPr>
      </xdr:nvSpPr>
      <xdr:spPr>
        <a:xfrm>
          <a:off x="1581150" y="12725400"/>
          <a:ext cx="161925" cy="6286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10</xdr:col>
      <xdr:colOff>114300</xdr:colOff>
      <xdr:row>0</xdr:row>
      <xdr:rowOff>942975</xdr:rowOff>
    </xdr:to>
    <xdr:sp>
      <xdr:nvSpPr>
        <xdr:cNvPr id="4" name="ZoneTexte 7"/>
        <xdr:cNvSpPr txBox="1">
          <a:spLocks noChangeArrowheads="1"/>
        </xdr:cNvSpPr>
      </xdr:nvSpPr>
      <xdr:spPr>
        <a:xfrm>
          <a:off x="0" y="0"/>
          <a:ext cx="7972425" cy="942975"/>
        </a:xfrm>
        <a:prstGeom prst="rect">
          <a:avLst/>
        </a:prstGeom>
        <a:gradFill rotWithShape="1">
          <a:gsLst>
            <a:gs pos="0">
              <a:srgbClr val="B6B6B6"/>
            </a:gs>
            <a:gs pos="100000">
              <a:srgbClr val="535353"/>
            </a:gs>
          </a:gsLst>
          <a:lin ang="0" scaled="1"/>
        </a:gra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Modalités de calcul 2024</a:t>
          </a:r>
          <a:r>
            <a:rPr lang="en-US" cap="none" sz="1800" b="0" i="0" u="none" baseline="0">
              <a:solidFill>
                <a:srgbClr val="000000"/>
              </a:solidFill>
              <a:latin typeface="Calibri"/>
              <a:ea typeface="Calibri"/>
              <a:cs typeface="Calibri"/>
            </a:rPr>
            <a:t>
</a:t>
          </a:r>
          <a:r>
            <a:rPr lang="en-US" cap="none" sz="1800" b="1" i="0" u="none" baseline="0">
              <a:solidFill>
                <a:srgbClr val="0066CC"/>
              </a:solidFill>
              <a:latin typeface="Calibri"/>
              <a:ea typeface="Calibri"/>
              <a:cs typeface="Calibri"/>
            </a:rPr>
            <a:t>Prestation de service Relais</a:t>
          </a:r>
          <a:r>
            <a:rPr lang="en-US" cap="none" sz="1800" b="1" i="0" u="none" baseline="0">
              <a:solidFill>
                <a:srgbClr val="0066CC"/>
              </a:solidFill>
              <a:latin typeface="Calibri"/>
              <a:ea typeface="Calibri"/>
              <a:cs typeface="Calibri"/>
            </a:rPr>
            <a:t> Petite Enfance</a:t>
          </a:r>
        </a:p>
      </xdr:txBody>
    </xdr:sp>
    <xdr:clientData/>
  </xdr:twoCellAnchor>
  <xdr:twoCellAnchor>
    <xdr:from>
      <xdr:col>0</xdr:col>
      <xdr:colOff>0</xdr:colOff>
      <xdr:row>0</xdr:row>
      <xdr:rowOff>0</xdr:rowOff>
    </xdr:from>
    <xdr:to>
      <xdr:col>1</xdr:col>
      <xdr:colOff>657225</xdr:colOff>
      <xdr:row>1</xdr:row>
      <xdr:rowOff>257175</xdr:rowOff>
    </xdr:to>
    <xdr:pic>
      <xdr:nvPicPr>
        <xdr:cNvPr id="5" name="Picture 2"/>
        <xdr:cNvPicPr preferRelativeResize="1">
          <a:picLocks noChangeAspect="1"/>
        </xdr:cNvPicPr>
      </xdr:nvPicPr>
      <xdr:blipFill>
        <a:blip r:embed="rId1"/>
        <a:stretch>
          <a:fillRect/>
        </a:stretch>
      </xdr:blipFill>
      <xdr:spPr>
        <a:xfrm>
          <a:off x="0" y="0"/>
          <a:ext cx="838200" cy="1219200"/>
        </a:xfrm>
        <a:prstGeom prst="rect">
          <a:avLst/>
        </a:prstGeom>
        <a:blipFill>
          <a:blip r:embed=""/>
          <a:srcRect/>
          <a:stretch>
            <a:fillRect/>
          </a:stretch>
        </a:blipFill>
        <a:ln w="9525" cmpd="sng">
          <a:noFill/>
        </a:ln>
      </xdr:spPr>
    </xdr:pic>
    <xdr:clientData/>
  </xdr:twoCellAnchor>
  <xdr:twoCellAnchor>
    <xdr:from>
      <xdr:col>3</xdr:col>
      <xdr:colOff>1181100</xdr:colOff>
      <xdr:row>3</xdr:row>
      <xdr:rowOff>38100</xdr:rowOff>
    </xdr:from>
    <xdr:to>
      <xdr:col>7</xdr:col>
      <xdr:colOff>266700</xdr:colOff>
      <xdr:row>4</xdr:row>
      <xdr:rowOff>28575</xdr:rowOff>
    </xdr:to>
    <xdr:sp>
      <xdr:nvSpPr>
        <xdr:cNvPr id="6" name="Rectangle : coins arrondis 1"/>
        <xdr:cNvSpPr>
          <a:spLocks/>
        </xdr:cNvSpPr>
      </xdr:nvSpPr>
      <xdr:spPr>
        <a:xfrm>
          <a:off x="3000375" y="1781175"/>
          <a:ext cx="2247900" cy="342900"/>
        </a:xfrm>
        <a:prstGeom prst="roundRect">
          <a:avLst/>
        </a:prstGeom>
        <a:solidFill>
          <a:srgbClr val="E5FFFF"/>
        </a:solidFill>
        <a:ln w="12700" cmpd="sng">
          <a:solidFill>
            <a:srgbClr val="2F528F"/>
          </a:solidFill>
          <a:headEnd type="none"/>
          <a:tailEnd type="none"/>
        </a:ln>
      </xdr:spPr>
      <xdr:txBody>
        <a:bodyPr vertOverflow="clip" wrap="square" anchor="b"/>
        <a:p>
          <a:pPr algn="ctr">
            <a:defRPr/>
          </a:pPr>
          <a:r>
            <a:rPr lang="en-US" cap="none" sz="1500" b="0" i="0" u="none" baseline="0">
              <a:solidFill>
                <a:srgbClr val="0000FF"/>
              </a:solidFill>
            </a:rPr>
            <a:t>☞</a:t>
          </a:r>
          <a:r>
            <a:rPr lang="en-US" cap="none" sz="1300" b="1" i="0" u="none" baseline="0">
              <a:solidFill>
                <a:srgbClr val="0000FF"/>
              </a:solidFill>
            </a:rPr>
            <a:t>  Zones de saisie en bleu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285750</xdr:colOff>
      <xdr:row>2</xdr:row>
      <xdr:rowOff>47625</xdr:rowOff>
    </xdr:to>
    <xdr:pic>
      <xdr:nvPicPr>
        <xdr:cNvPr id="1" name="Picture 103"/>
        <xdr:cNvPicPr preferRelativeResize="1">
          <a:picLocks noChangeAspect="1"/>
        </xdr:cNvPicPr>
      </xdr:nvPicPr>
      <xdr:blipFill>
        <a:blip r:embed="rId1"/>
        <a:stretch>
          <a:fillRect/>
        </a:stretch>
      </xdr:blipFill>
      <xdr:spPr>
        <a:xfrm>
          <a:off x="19050" y="0"/>
          <a:ext cx="838200" cy="1362075"/>
        </a:xfrm>
        <a:prstGeom prst="rect">
          <a:avLst/>
        </a:prstGeom>
        <a:blipFill>
          <a:blip r:embed=""/>
          <a:srcRect/>
          <a:stretch>
            <a:fillRect/>
          </a:stretch>
        </a:blipFill>
        <a:ln w="9525" cmpd="sng">
          <a:noFill/>
        </a:ln>
      </xdr:spPr>
    </xdr:pic>
    <xdr:clientData/>
  </xdr:twoCellAnchor>
  <xdr:twoCellAnchor>
    <xdr:from>
      <xdr:col>10</xdr:col>
      <xdr:colOff>0</xdr:colOff>
      <xdr:row>7</xdr:row>
      <xdr:rowOff>238125</xdr:rowOff>
    </xdr:from>
    <xdr:to>
      <xdr:col>10</xdr:col>
      <xdr:colOff>561975</xdr:colOff>
      <xdr:row>7</xdr:row>
      <xdr:rowOff>666750</xdr:rowOff>
    </xdr:to>
    <xdr:sp fLocksText="0">
      <xdr:nvSpPr>
        <xdr:cNvPr id="2" name="Text Box 14"/>
        <xdr:cNvSpPr txBox="1">
          <a:spLocks noChangeArrowheads="1"/>
        </xdr:cNvSpPr>
      </xdr:nvSpPr>
      <xdr:spPr>
        <a:xfrm>
          <a:off x="8753475" y="3067050"/>
          <a:ext cx="561975" cy="428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6</xdr:row>
      <xdr:rowOff>104775</xdr:rowOff>
    </xdr:from>
    <xdr:to>
      <xdr:col>6</xdr:col>
      <xdr:colOff>666750</xdr:colOff>
      <xdr:row>7</xdr:row>
      <xdr:rowOff>247650</xdr:rowOff>
    </xdr:to>
    <xdr:sp fLocksText="0">
      <xdr:nvSpPr>
        <xdr:cNvPr id="3" name="Text Box 13"/>
        <xdr:cNvSpPr txBox="1">
          <a:spLocks noChangeArrowheads="1"/>
        </xdr:cNvSpPr>
      </xdr:nvSpPr>
      <xdr:spPr>
        <a:xfrm>
          <a:off x="5286375" y="2647950"/>
          <a:ext cx="561975" cy="428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1"/>
  <sheetViews>
    <sheetView showGridLines="0" tabSelected="1" zoomScaleSheetLayoutView="85" workbookViewId="0" topLeftCell="A1">
      <selection activeCell="G69" sqref="G69"/>
    </sheetView>
  </sheetViews>
  <sheetFormatPr defaultColWidth="11.421875" defaultRowHeight="12.75"/>
  <cols>
    <col min="1" max="1" width="2.7109375" style="1" customWidth="1"/>
    <col min="2" max="2" width="19.57421875" style="1" customWidth="1"/>
    <col min="3" max="3" width="5.00390625" style="1" customWidth="1"/>
    <col min="4" max="4" width="19.57421875" style="1" customWidth="1"/>
    <col min="5" max="5" width="5.00390625" style="1" customWidth="1"/>
    <col min="6" max="6" width="19.57421875" style="1" customWidth="1"/>
    <col min="7" max="7" width="3.28125" style="1" customWidth="1"/>
    <col min="8" max="8" width="19.57421875" style="1" customWidth="1"/>
    <col min="9" max="9" width="3.28125" style="1" customWidth="1"/>
    <col min="10" max="10" width="20.28125" style="1" customWidth="1"/>
    <col min="11" max="11" width="2.421875" style="1" customWidth="1"/>
    <col min="12" max="16384" width="11.421875" style="1" customWidth="1"/>
  </cols>
  <sheetData>
    <row r="1" spans="1:11" ht="75.75" customHeight="1">
      <c r="A1" s="234"/>
      <c r="B1" s="234"/>
      <c r="C1" s="234"/>
      <c r="D1" s="234"/>
      <c r="E1" s="234"/>
      <c r="F1" s="234"/>
      <c r="G1" s="234"/>
      <c r="H1" s="234"/>
      <c r="I1" s="234"/>
      <c r="J1" s="234"/>
      <c r="K1" s="234"/>
    </row>
    <row r="2" spans="1:10" ht="24" customHeight="1">
      <c r="A2" s="229"/>
      <c r="B2" s="230"/>
      <c r="C2" s="230"/>
      <c r="D2" s="230"/>
      <c r="E2" s="230"/>
      <c r="F2" s="230"/>
      <c r="G2" s="230"/>
      <c r="H2" s="230"/>
      <c r="I2" s="230"/>
      <c r="J2" s="230"/>
    </row>
    <row r="3" spans="2:10" ht="37.5" customHeight="1">
      <c r="B3" s="232"/>
      <c r="C3" s="232"/>
      <c r="D3" s="232"/>
      <c r="E3" s="232"/>
      <c r="F3" s="232"/>
      <c r="G3" s="232"/>
      <c r="H3" s="232"/>
      <c r="I3" s="231"/>
      <c r="J3" s="231"/>
    </row>
    <row r="4" spans="2:10" ht="27.75" customHeight="1">
      <c r="B4" s="233"/>
      <c r="C4" s="233"/>
      <c r="D4" s="233"/>
      <c r="E4" s="233"/>
      <c r="F4" s="233"/>
      <c r="G4" s="233"/>
      <c r="H4" s="233"/>
      <c r="I4" s="233"/>
      <c r="J4" s="233"/>
    </row>
    <row r="5" spans="2:10" ht="27.75" customHeight="1" thickBot="1">
      <c r="B5" s="233"/>
      <c r="C5" s="233"/>
      <c r="D5" s="233"/>
      <c r="E5" s="233"/>
      <c r="F5" s="233"/>
      <c r="G5" s="233"/>
      <c r="H5" s="233"/>
      <c r="I5" s="233"/>
      <c r="J5" s="233"/>
    </row>
    <row r="6" spans="1:12" s="2" customFormat="1" ht="18.75">
      <c r="A6" s="120" t="s">
        <v>0</v>
      </c>
      <c r="B6" s="121" t="s">
        <v>1</v>
      </c>
      <c r="C6" s="122"/>
      <c r="D6" s="122"/>
      <c r="E6" s="123"/>
      <c r="F6" s="124"/>
      <c r="G6" s="124"/>
      <c r="H6" s="124"/>
      <c r="I6" s="122"/>
      <c r="J6" s="125"/>
      <c r="K6" s="126"/>
      <c r="L6" s="127"/>
    </row>
    <row r="7" spans="1:12" s="2" customFormat="1" ht="12">
      <c r="A7" s="128"/>
      <c r="B7" s="129"/>
      <c r="C7" s="129"/>
      <c r="D7" s="129"/>
      <c r="E7" s="129"/>
      <c r="F7" s="129"/>
      <c r="G7" s="130"/>
      <c r="H7" s="130"/>
      <c r="I7" s="130"/>
      <c r="J7" s="131"/>
      <c r="K7" s="132"/>
      <c r="L7" s="127"/>
    </row>
    <row r="8" spans="1:12" s="2" customFormat="1" ht="33" customHeight="1">
      <c r="A8" s="128"/>
      <c r="B8" s="133" t="s">
        <v>65</v>
      </c>
      <c r="C8" s="127"/>
      <c r="D8" s="133" t="s">
        <v>75</v>
      </c>
      <c r="E8" s="134"/>
      <c r="F8" s="133" t="s">
        <v>71</v>
      </c>
      <c r="G8" s="134"/>
      <c r="H8" s="134" t="s">
        <v>2</v>
      </c>
      <c r="I8" s="135"/>
      <c r="J8" s="131"/>
      <c r="K8" s="132"/>
      <c r="L8" s="127"/>
    </row>
    <row r="9" spans="1:12" s="2" customFormat="1" ht="20.25" customHeight="1" thickBot="1">
      <c r="A9" s="128"/>
      <c r="B9" s="116">
        <v>12</v>
      </c>
      <c r="C9" s="127"/>
      <c r="D9" s="117"/>
      <c r="E9" s="136" t="s">
        <v>3</v>
      </c>
      <c r="F9" s="116"/>
      <c r="G9" s="136" t="s">
        <v>4</v>
      </c>
      <c r="H9" s="137" t="e">
        <f>D9/F9</f>
        <v>#DIV/0!</v>
      </c>
      <c r="I9" s="138"/>
      <c r="J9" s="131"/>
      <c r="K9" s="132"/>
      <c r="L9" s="127"/>
    </row>
    <row r="10" spans="1:12" s="3" customFormat="1" ht="21.75" customHeight="1">
      <c r="A10" s="139"/>
      <c r="B10" s="140"/>
      <c r="C10" s="141"/>
      <c r="D10" s="142"/>
      <c r="E10" s="141"/>
      <c r="F10" s="140"/>
      <c r="G10" s="138"/>
      <c r="H10" s="135"/>
      <c r="I10" s="138"/>
      <c r="J10" s="143"/>
      <c r="K10" s="144"/>
      <c r="L10" s="145"/>
    </row>
    <row r="11" spans="1:12" s="2" customFormat="1" ht="13.5" customHeight="1">
      <c r="A11" s="128"/>
      <c r="B11" s="146" t="s">
        <v>5</v>
      </c>
      <c r="C11" s="147"/>
      <c r="D11" s="130"/>
      <c r="E11" s="147"/>
      <c r="F11" s="130"/>
      <c r="G11" s="147"/>
      <c r="H11" s="130"/>
      <c r="I11" s="147"/>
      <c r="J11" s="131"/>
      <c r="K11" s="132"/>
      <c r="L11" s="127"/>
    </row>
    <row r="12" spans="1:12" s="2" customFormat="1" ht="21.75" customHeight="1">
      <c r="A12" s="128"/>
      <c r="B12" s="148" t="s">
        <v>2</v>
      </c>
      <c r="C12" s="148"/>
      <c r="D12" s="148" t="s">
        <v>6</v>
      </c>
      <c r="E12" s="148"/>
      <c r="F12" s="148" t="s">
        <v>7</v>
      </c>
      <c r="G12" s="147"/>
      <c r="H12" s="130"/>
      <c r="I12" s="147"/>
      <c r="J12" s="131"/>
      <c r="K12" s="132"/>
      <c r="L12" s="127"/>
    </row>
    <row r="13" spans="1:12" s="2" customFormat="1" ht="20.25" customHeight="1">
      <c r="A13" s="128"/>
      <c r="B13" s="137" t="e">
        <f>IF(H9&gt;67355," ",H9)</f>
        <v>#DIV/0!</v>
      </c>
      <c r="C13" s="136" t="s">
        <v>8</v>
      </c>
      <c r="D13" s="149">
        <v>0.43</v>
      </c>
      <c r="E13" s="136" t="s">
        <v>4</v>
      </c>
      <c r="F13" s="150" t="e">
        <f>IF(B13=" "," ",B13*D13)</f>
        <v>#DIV/0!</v>
      </c>
      <c r="G13" s="147"/>
      <c r="H13" s="135"/>
      <c r="I13" s="147"/>
      <c r="J13" s="131"/>
      <c r="K13" s="132"/>
      <c r="L13" s="127"/>
    </row>
    <row r="14" spans="1:12" s="2" customFormat="1" ht="21.75" customHeight="1">
      <c r="A14" s="128"/>
      <c r="B14" s="151"/>
      <c r="C14" s="147"/>
      <c r="D14" s="130"/>
      <c r="E14" s="130"/>
      <c r="F14" s="130"/>
      <c r="G14" s="147"/>
      <c r="H14" s="130"/>
      <c r="I14" s="147"/>
      <c r="J14" s="131"/>
      <c r="K14" s="132"/>
      <c r="L14" s="127"/>
    </row>
    <row r="15" spans="1:12" s="2" customFormat="1" ht="13.5" customHeight="1">
      <c r="A15" s="128"/>
      <c r="B15" s="146" t="s">
        <v>9</v>
      </c>
      <c r="C15" s="147"/>
      <c r="D15" s="130"/>
      <c r="E15" s="147"/>
      <c r="F15" s="130"/>
      <c r="G15" s="147"/>
      <c r="H15" s="130"/>
      <c r="I15" s="147"/>
      <c r="J15" s="131"/>
      <c r="K15" s="132"/>
      <c r="L15" s="152"/>
    </row>
    <row r="16" spans="1:12" s="2" customFormat="1" ht="21.75" customHeight="1">
      <c r="A16" s="128"/>
      <c r="B16" s="148" t="s">
        <v>10</v>
      </c>
      <c r="C16" s="148"/>
      <c r="D16" s="148" t="s">
        <v>6</v>
      </c>
      <c r="E16" s="148"/>
      <c r="F16" s="148" t="s">
        <v>7</v>
      </c>
      <c r="G16" s="127"/>
      <c r="H16" s="127"/>
      <c r="I16" s="147"/>
      <c r="J16" s="131"/>
      <c r="K16" s="132"/>
      <c r="L16" s="127"/>
    </row>
    <row r="17" spans="1:12" s="2" customFormat="1" ht="20.25" customHeight="1">
      <c r="A17" s="128"/>
      <c r="B17" s="137" t="e">
        <f>((IF(H9&lt;67355," ",67355))/12*B9)</f>
        <v>#DIV/0!</v>
      </c>
      <c r="C17" s="136" t="s">
        <v>8</v>
      </c>
      <c r="D17" s="149">
        <v>0.43</v>
      </c>
      <c r="E17" s="136" t="s">
        <v>4</v>
      </c>
      <c r="F17" s="150" t="e">
        <f>IF(B17=" "," ",28962.65)</f>
        <v>#DIV/0!</v>
      </c>
      <c r="G17" s="127"/>
      <c r="H17" s="127"/>
      <c r="I17" s="228"/>
      <c r="J17" s="228"/>
      <c r="K17" s="132"/>
      <c r="L17" s="127"/>
    </row>
    <row r="18" spans="1:12" s="2" customFormat="1" ht="12" thickBot="1">
      <c r="A18" s="153"/>
      <c r="B18" s="154"/>
      <c r="C18" s="155"/>
      <c r="D18" s="154"/>
      <c r="E18" s="155"/>
      <c r="F18" s="154"/>
      <c r="G18" s="155"/>
      <c r="H18" s="154"/>
      <c r="I18" s="155"/>
      <c r="J18" s="154"/>
      <c r="K18" s="156"/>
      <c r="L18" s="127"/>
    </row>
    <row r="19" spans="1:12" s="2" customFormat="1" ht="12" customHeight="1" thickBot="1">
      <c r="A19" s="131"/>
      <c r="B19" s="131"/>
      <c r="C19" s="157"/>
      <c r="D19" s="131"/>
      <c r="E19" s="157"/>
      <c r="F19" s="131"/>
      <c r="G19" s="157"/>
      <c r="H19" s="131"/>
      <c r="I19" s="157"/>
      <c r="J19" s="131"/>
      <c r="K19" s="127"/>
      <c r="L19" s="127"/>
    </row>
    <row r="20" spans="1:12" s="4" customFormat="1" ht="18.75">
      <c r="A20" s="120" t="s">
        <v>11</v>
      </c>
      <c r="B20" s="121" t="s">
        <v>86</v>
      </c>
      <c r="C20" s="122"/>
      <c r="D20" s="122"/>
      <c r="E20" s="122"/>
      <c r="F20" s="122"/>
      <c r="G20" s="122"/>
      <c r="H20" s="122"/>
      <c r="I20" s="122"/>
      <c r="J20" s="125"/>
      <c r="K20" s="126"/>
      <c r="L20" s="131"/>
    </row>
    <row r="21" spans="1:12" s="2" customFormat="1" ht="9" customHeight="1">
      <c r="A21" s="128"/>
      <c r="B21" s="130"/>
      <c r="C21" s="147"/>
      <c r="D21" s="130"/>
      <c r="E21" s="147"/>
      <c r="F21" s="130"/>
      <c r="G21" s="147"/>
      <c r="H21" s="130"/>
      <c r="I21" s="147"/>
      <c r="J21" s="131"/>
      <c r="K21" s="132"/>
      <c r="L21" s="127"/>
    </row>
    <row r="22" spans="1:12" s="2" customFormat="1" ht="36">
      <c r="A22" s="128"/>
      <c r="B22" s="158" t="s">
        <v>55</v>
      </c>
      <c r="C22" s="159"/>
      <c r="D22" s="160" t="s">
        <v>12</v>
      </c>
      <c r="E22" s="159"/>
      <c r="F22" s="158" t="s">
        <v>13</v>
      </c>
      <c r="G22" s="134"/>
      <c r="H22" s="134" t="s">
        <v>82</v>
      </c>
      <c r="I22" s="131"/>
      <c r="J22" s="131"/>
      <c r="K22" s="132"/>
      <c r="L22" s="127"/>
    </row>
    <row r="23" spans="1:12" s="2" customFormat="1" ht="9" customHeight="1">
      <c r="A23" s="128"/>
      <c r="B23" s="161"/>
      <c r="C23" s="162"/>
      <c r="D23" s="163"/>
      <c r="E23" s="162"/>
      <c r="F23" s="163"/>
      <c r="G23" s="148"/>
      <c r="H23" s="164"/>
      <c r="I23" s="131"/>
      <c r="J23" s="131"/>
      <c r="K23" s="132"/>
      <c r="L23" s="127"/>
    </row>
    <row r="24" spans="1:12" s="2" customFormat="1" ht="20.25" customHeight="1">
      <c r="A24" s="128"/>
      <c r="B24" s="165">
        <f>F9</f>
        <v>0</v>
      </c>
      <c r="C24" s="166" t="s">
        <v>8</v>
      </c>
      <c r="D24" s="137" t="e">
        <f>IF(F13&lt;28962.65,F13,F17)</f>
        <v>#DIV/0!</v>
      </c>
      <c r="E24" s="166" t="s">
        <v>8</v>
      </c>
      <c r="F24" s="149">
        <v>1</v>
      </c>
      <c r="G24" s="136" t="s">
        <v>4</v>
      </c>
      <c r="H24" s="167" t="e">
        <f>B24*D24*F24</f>
        <v>#DIV/0!</v>
      </c>
      <c r="I24" s="131"/>
      <c r="J24" s="131"/>
      <c r="K24" s="132"/>
      <c r="L24" s="127"/>
    </row>
    <row r="25" spans="1:12" s="5" customFormat="1" ht="9" customHeight="1" thickBot="1">
      <c r="A25" s="168"/>
      <c r="B25" s="169"/>
      <c r="C25" s="170"/>
      <c r="D25" s="171"/>
      <c r="E25" s="172"/>
      <c r="F25" s="173"/>
      <c r="G25" s="172"/>
      <c r="H25" s="174"/>
      <c r="I25" s="172"/>
      <c r="J25" s="175"/>
      <c r="K25" s="176"/>
      <c r="L25" s="143"/>
    </row>
    <row r="26" spans="1:12" s="5" customFormat="1" ht="12" customHeight="1" thickBot="1">
      <c r="A26" s="143"/>
      <c r="B26" s="177"/>
      <c r="C26" s="178"/>
      <c r="D26" s="142"/>
      <c r="E26" s="141"/>
      <c r="F26" s="140"/>
      <c r="G26" s="141"/>
      <c r="H26" s="179"/>
      <c r="I26" s="141"/>
      <c r="J26" s="143"/>
      <c r="K26" s="143"/>
      <c r="L26" s="143"/>
    </row>
    <row r="27" spans="1:12" s="4" customFormat="1" ht="18.75">
      <c r="A27" s="120" t="s">
        <v>14</v>
      </c>
      <c r="B27" s="121" t="s">
        <v>85</v>
      </c>
      <c r="C27" s="122"/>
      <c r="D27" s="122"/>
      <c r="E27" s="122"/>
      <c r="F27" s="122"/>
      <c r="G27" s="122"/>
      <c r="H27" s="122"/>
      <c r="I27" s="122"/>
      <c r="J27" s="125"/>
      <c r="K27" s="126"/>
      <c r="L27" s="131"/>
    </row>
    <row r="28" spans="1:12" s="4" customFormat="1" ht="18.75">
      <c r="A28" s="180"/>
      <c r="B28" s="181"/>
      <c r="C28" s="135"/>
      <c r="D28" s="135"/>
      <c r="E28" s="135"/>
      <c r="F28" s="135"/>
      <c r="G28" s="135"/>
      <c r="H28" s="135"/>
      <c r="I28" s="135"/>
      <c r="J28" s="143"/>
      <c r="K28" s="144"/>
      <c r="L28" s="131"/>
    </row>
    <row r="29" spans="1:12" s="4" customFormat="1" ht="27.75" customHeight="1">
      <c r="A29" s="180"/>
      <c r="B29" s="182" t="s">
        <v>52</v>
      </c>
      <c r="C29" s="135"/>
      <c r="D29" s="235" t="s">
        <v>57</v>
      </c>
      <c r="E29" s="236"/>
      <c r="F29" s="236"/>
      <c r="G29" s="236"/>
      <c r="H29" s="236"/>
      <c r="I29" s="237"/>
      <c r="J29" s="183"/>
      <c r="K29" s="184"/>
      <c r="L29" s="131"/>
    </row>
    <row r="30" spans="1:12" s="4" customFormat="1" ht="27.75" customHeight="1">
      <c r="A30" s="180"/>
      <c r="B30" s="182" t="s">
        <v>53</v>
      </c>
      <c r="C30" s="135"/>
      <c r="D30" s="235" t="s">
        <v>58</v>
      </c>
      <c r="E30" s="236"/>
      <c r="F30" s="236"/>
      <c r="G30" s="236"/>
      <c r="H30" s="236"/>
      <c r="I30" s="237"/>
      <c r="J30" s="183"/>
      <c r="K30" s="184"/>
      <c r="L30" s="131"/>
    </row>
    <row r="31" spans="1:12" s="4" customFormat="1" ht="27.75" customHeight="1">
      <c r="A31" s="180"/>
      <c r="B31" s="182" t="s">
        <v>54</v>
      </c>
      <c r="C31" s="135"/>
      <c r="D31" s="235" t="s">
        <v>70</v>
      </c>
      <c r="E31" s="236"/>
      <c r="F31" s="236"/>
      <c r="G31" s="236"/>
      <c r="H31" s="236"/>
      <c r="I31" s="237"/>
      <c r="J31" s="183"/>
      <c r="K31" s="184"/>
      <c r="L31" s="131"/>
    </row>
    <row r="32" spans="1:12" s="4" customFormat="1" ht="15" customHeight="1">
      <c r="A32" s="180"/>
      <c r="B32" s="131"/>
      <c r="C32" s="135"/>
      <c r="D32" s="131"/>
      <c r="E32" s="131"/>
      <c r="F32" s="131"/>
      <c r="G32" s="185"/>
      <c r="H32" s="185"/>
      <c r="I32" s="185"/>
      <c r="J32" s="183"/>
      <c r="K32" s="184"/>
      <c r="L32" s="131"/>
    </row>
    <row r="33" spans="1:12" s="4" customFormat="1" ht="26.25" customHeight="1" thickBot="1">
      <c r="A33" s="180"/>
      <c r="B33" s="243" t="s">
        <v>83</v>
      </c>
      <c r="C33" s="243"/>
      <c r="D33" s="243"/>
      <c r="E33" s="244"/>
      <c r="F33" s="245"/>
      <c r="G33" s="131"/>
      <c r="H33" s="131"/>
      <c r="I33" s="186"/>
      <c r="J33" s="183"/>
      <c r="K33" s="184"/>
      <c r="L33" s="131"/>
    </row>
    <row r="34" spans="1:12" s="2" customFormat="1" ht="36.75" customHeight="1" thickBot="1">
      <c r="A34" s="187" t="s">
        <v>56</v>
      </c>
      <c r="B34" s="188"/>
      <c r="C34" s="170"/>
      <c r="D34" s="154"/>
      <c r="E34" s="172"/>
      <c r="F34" s="189"/>
      <c r="G34" s="172"/>
      <c r="H34" s="190"/>
      <c r="I34" s="172"/>
      <c r="J34" s="175"/>
      <c r="K34" s="176"/>
      <c r="L34" s="127"/>
    </row>
    <row r="35" spans="1:12" s="2" customFormat="1" ht="12" thickBot="1">
      <c r="A35" s="127"/>
      <c r="B35" s="127"/>
      <c r="C35" s="127"/>
      <c r="D35" s="127"/>
      <c r="E35" s="127"/>
      <c r="F35" s="127"/>
      <c r="G35" s="127"/>
      <c r="H35" s="127"/>
      <c r="I35" s="127"/>
      <c r="J35" s="127"/>
      <c r="K35" s="127"/>
      <c r="L35" s="127"/>
    </row>
    <row r="36" spans="1:12" s="2" customFormat="1" ht="18.75">
      <c r="A36" s="191" t="s">
        <v>15</v>
      </c>
      <c r="B36" s="192" t="s">
        <v>60</v>
      </c>
      <c r="C36" s="193"/>
      <c r="D36" s="193"/>
      <c r="E36" s="193"/>
      <c r="F36" s="193"/>
      <c r="G36" s="193"/>
      <c r="H36" s="193"/>
      <c r="I36" s="193"/>
      <c r="J36" s="194"/>
      <c r="K36" s="195"/>
      <c r="L36" s="127"/>
    </row>
    <row r="37" spans="1:12" s="2" customFormat="1" ht="9.75" customHeight="1">
      <c r="A37" s="128"/>
      <c r="B37" s="196"/>
      <c r="C37" s="197"/>
      <c r="D37" s="196"/>
      <c r="E37" s="197"/>
      <c r="F37" s="196"/>
      <c r="G37" s="197"/>
      <c r="H37" s="127"/>
      <c r="I37" s="127"/>
      <c r="J37" s="127"/>
      <c r="K37" s="132"/>
      <c r="L37" s="127"/>
    </row>
    <row r="38" spans="1:12" s="2" customFormat="1" ht="45" customHeight="1">
      <c r="A38" s="128"/>
      <c r="B38" s="240" t="s">
        <v>81</v>
      </c>
      <c r="D38" s="158" t="s">
        <v>64</v>
      </c>
      <c r="E38" s="198"/>
      <c r="F38" s="158" t="s">
        <v>69</v>
      </c>
      <c r="G38" s="199"/>
      <c r="H38" s="227" t="s">
        <v>78</v>
      </c>
      <c r="I38" s="143"/>
      <c r="J38" s="200"/>
      <c r="K38" s="132"/>
      <c r="L38" s="127"/>
    </row>
    <row r="39" spans="1:12" s="2" customFormat="1" ht="20.25" customHeight="1" thickBot="1">
      <c r="A39" s="128"/>
      <c r="B39" s="240"/>
      <c r="D39" s="116"/>
      <c r="E39" s="166" t="s">
        <v>8</v>
      </c>
      <c r="F39" s="117"/>
      <c r="G39" s="166" t="s">
        <v>4</v>
      </c>
      <c r="H39" s="137">
        <f>D39*F39</f>
        <v>0</v>
      </c>
      <c r="I39" s="202"/>
      <c r="J39" s="203"/>
      <c r="K39" s="132"/>
      <c r="L39" s="127"/>
    </row>
    <row r="40" spans="1:12" s="2" customFormat="1" ht="9" customHeight="1">
      <c r="A40" s="128"/>
      <c r="B40" s="204"/>
      <c r="C40" s="198"/>
      <c r="D40" s="205"/>
      <c r="E40" s="127"/>
      <c r="F40" s="206"/>
      <c r="G40" s="166"/>
      <c r="H40" s="127"/>
      <c r="I40" s="143"/>
      <c r="J40" s="143"/>
      <c r="K40" s="132"/>
      <c r="L40" s="127"/>
    </row>
    <row r="41" spans="1:12" s="2" customFormat="1" ht="13.5" customHeight="1">
      <c r="A41" s="128"/>
      <c r="B41" s="207" t="s">
        <v>66</v>
      </c>
      <c r="C41" s="208"/>
      <c r="D41" s="208"/>
      <c r="E41" s="208"/>
      <c r="F41" s="208"/>
      <c r="G41" s="208"/>
      <c r="H41" s="127"/>
      <c r="I41" s="127"/>
      <c r="J41" s="127"/>
      <c r="K41" s="132"/>
      <c r="L41" s="127"/>
    </row>
    <row r="42" spans="1:12" s="2" customFormat="1" ht="12.75" customHeight="1">
      <c r="A42" s="128"/>
      <c r="B42" s="127"/>
      <c r="C42" s="127"/>
      <c r="D42" s="209"/>
      <c r="E42" s="198"/>
      <c r="F42" s="210"/>
      <c r="G42" s="127"/>
      <c r="H42" s="127"/>
      <c r="I42" s="127"/>
      <c r="J42" s="127"/>
      <c r="K42" s="132"/>
      <c r="L42" s="127"/>
    </row>
    <row r="43" spans="1:12" s="2" customFormat="1" ht="34.5" customHeight="1">
      <c r="A43" s="128"/>
      <c r="B43" s="241" t="s">
        <v>76</v>
      </c>
      <c r="D43" s="158" t="s">
        <v>68</v>
      </c>
      <c r="E43" s="211"/>
      <c r="F43" s="158" t="s">
        <v>72</v>
      </c>
      <c r="G43" s="127"/>
      <c r="H43" s="227" t="s">
        <v>79</v>
      </c>
      <c r="I43" s="127"/>
      <c r="J43" s="127"/>
      <c r="K43" s="132"/>
      <c r="L43" s="127"/>
    </row>
    <row r="44" spans="1:12" s="2" customFormat="1" ht="20.25" customHeight="1">
      <c r="A44" s="128"/>
      <c r="B44" s="241"/>
      <c r="D44" s="165">
        <f>F9</f>
        <v>0</v>
      </c>
      <c r="E44" s="166" t="s">
        <v>8</v>
      </c>
      <c r="F44" s="137">
        <f>F39</f>
        <v>0</v>
      </c>
      <c r="G44" s="166" t="s">
        <v>4</v>
      </c>
      <c r="H44" s="137">
        <f>D44*F44</f>
        <v>0</v>
      </c>
      <c r="I44" s="127"/>
      <c r="J44" s="127"/>
      <c r="K44" s="132"/>
      <c r="L44" s="127"/>
    </row>
    <row r="45" spans="1:12" s="2" customFormat="1" ht="9" customHeight="1">
      <c r="A45" s="128"/>
      <c r="B45" s="204"/>
      <c r="C45" s="198"/>
      <c r="D45" s="205"/>
      <c r="E45" s="127"/>
      <c r="F45" s="206"/>
      <c r="G45" s="166"/>
      <c r="H45" s="127"/>
      <c r="I45" s="127"/>
      <c r="J45" s="127"/>
      <c r="K45" s="132"/>
      <c r="L45" s="127"/>
    </row>
    <row r="46" spans="1:12" s="2" customFormat="1" ht="13.5" customHeight="1">
      <c r="A46" s="128"/>
      <c r="B46" s="207" t="s">
        <v>67</v>
      </c>
      <c r="C46" s="208"/>
      <c r="D46" s="208"/>
      <c r="E46" s="208"/>
      <c r="F46" s="208"/>
      <c r="G46" s="208"/>
      <c r="H46" s="208"/>
      <c r="I46" s="208"/>
      <c r="J46" s="208"/>
      <c r="K46" s="132"/>
      <c r="L46" s="127"/>
    </row>
    <row r="47" spans="1:12" s="2" customFormat="1" ht="13.5" customHeight="1">
      <c r="A47" s="128"/>
      <c r="B47" s="207"/>
      <c r="C47" s="208"/>
      <c r="D47" s="208"/>
      <c r="E47" s="208"/>
      <c r="F47" s="208"/>
      <c r="G47" s="208"/>
      <c r="H47" s="208"/>
      <c r="I47" s="208"/>
      <c r="J47" s="208"/>
      <c r="K47" s="132"/>
      <c r="L47" s="127"/>
    </row>
    <row r="48" spans="1:12" s="2" customFormat="1" ht="34.5" customHeight="1">
      <c r="A48" s="128"/>
      <c r="B48" s="242" t="s">
        <v>77</v>
      </c>
      <c r="D48" s="158" t="s">
        <v>73</v>
      </c>
      <c r="E48" s="127"/>
      <c r="F48" s="158" t="s">
        <v>74</v>
      </c>
      <c r="G48" s="127"/>
      <c r="H48" s="227" t="s">
        <v>80</v>
      </c>
      <c r="I48" s="127"/>
      <c r="J48" s="127"/>
      <c r="K48" s="132"/>
      <c r="L48" s="127"/>
    </row>
    <row r="49" spans="1:12" s="2" customFormat="1" ht="20.25" customHeight="1">
      <c r="A49" s="128"/>
      <c r="B49" s="242"/>
      <c r="D49" s="137">
        <f>IF(H44&lt;H39,H44,H39)</f>
        <v>0</v>
      </c>
      <c r="E49" s="201" t="s">
        <v>17</v>
      </c>
      <c r="F49" s="137">
        <f>IF(OR(F9=0,F9=""),"",IF(F9&gt;D39,(F9-D39)*12500,0))</f>
      </c>
      <c r="G49" s="166" t="s">
        <v>4</v>
      </c>
      <c r="H49" s="137" t="e">
        <f>D49+F49</f>
        <v>#VALUE!</v>
      </c>
      <c r="I49" s="127"/>
      <c r="J49" s="127"/>
      <c r="K49" s="132"/>
      <c r="L49" s="127"/>
    </row>
    <row r="50" spans="1:12" s="2" customFormat="1" ht="13.5" customHeight="1" thickBot="1">
      <c r="A50" s="212"/>
      <c r="B50" s="213"/>
      <c r="C50" s="213"/>
      <c r="D50" s="213"/>
      <c r="E50" s="213"/>
      <c r="F50" s="213"/>
      <c r="G50" s="214"/>
      <c r="H50" s="215"/>
      <c r="I50" s="215"/>
      <c r="J50" s="215"/>
      <c r="K50" s="156"/>
      <c r="L50" s="127"/>
    </row>
    <row r="51" spans="1:14" s="2" customFormat="1" ht="12" customHeight="1" thickBot="1">
      <c r="A51" s="216"/>
      <c r="B51" s="217"/>
      <c r="C51" s="216"/>
      <c r="D51" s="216"/>
      <c r="E51" s="216"/>
      <c r="F51" s="216"/>
      <c r="G51" s="216"/>
      <c r="H51" s="216"/>
      <c r="I51" s="216"/>
      <c r="J51" s="217"/>
      <c r="K51" s="217"/>
      <c r="L51" s="127"/>
      <c r="N51" s="118"/>
    </row>
    <row r="52" spans="1:12" s="4" customFormat="1" ht="20.25">
      <c r="A52" s="218" t="s">
        <v>59</v>
      </c>
      <c r="B52" s="238" t="s">
        <v>84</v>
      </c>
      <c r="C52" s="238"/>
      <c r="D52" s="238"/>
      <c r="E52" s="238"/>
      <c r="F52" s="238"/>
      <c r="G52" s="238"/>
      <c r="H52" s="238"/>
      <c r="I52" s="238"/>
      <c r="J52" s="194"/>
      <c r="K52" s="195"/>
      <c r="L52" s="131"/>
    </row>
    <row r="53" spans="1:12" s="2" customFormat="1" ht="9" customHeight="1">
      <c r="A53" s="128"/>
      <c r="B53" s="219"/>
      <c r="C53" s="219"/>
      <c r="D53" s="219"/>
      <c r="E53" s="219"/>
      <c r="F53" s="219"/>
      <c r="G53" s="219"/>
      <c r="H53" s="219"/>
      <c r="I53" s="219"/>
      <c r="J53" s="131"/>
      <c r="K53" s="144"/>
      <c r="L53" s="127"/>
    </row>
    <row r="54" spans="1:12" s="2" customFormat="1" ht="9" customHeight="1">
      <c r="A54" s="128"/>
      <c r="B54" s="219"/>
      <c r="C54" s="219"/>
      <c r="D54" s="219"/>
      <c r="E54" s="219"/>
      <c r="F54" s="219"/>
      <c r="G54" s="219"/>
      <c r="H54" s="219"/>
      <c r="I54" s="219"/>
      <c r="J54" s="131"/>
      <c r="K54" s="144"/>
      <c r="L54" s="127"/>
    </row>
    <row r="55" spans="1:12" s="2" customFormat="1" ht="25.5">
      <c r="A55" s="128"/>
      <c r="B55" s="220" t="s">
        <v>82</v>
      </c>
      <c r="C55" s="148"/>
      <c r="D55" s="220" t="s">
        <v>61</v>
      </c>
      <c r="E55" s="163"/>
      <c r="F55" s="161" t="s">
        <v>62</v>
      </c>
      <c r="G55" s="164"/>
      <c r="H55" s="221" t="s">
        <v>16</v>
      </c>
      <c r="I55" s="222"/>
      <c r="J55" s="131"/>
      <c r="K55" s="144"/>
      <c r="L55" s="127"/>
    </row>
    <row r="56" spans="1:12" s="2" customFormat="1" ht="15.75">
      <c r="A56" s="128"/>
      <c r="B56" s="271" t="s">
        <v>87</v>
      </c>
      <c r="C56" s="148"/>
      <c r="D56" s="271" t="s">
        <v>87</v>
      </c>
      <c r="E56" s="163"/>
      <c r="F56" s="272" t="s">
        <v>88</v>
      </c>
      <c r="G56" s="164"/>
      <c r="H56" s="221"/>
      <c r="I56" s="222"/>
      <c r="J56" s="131"/>
      <c r="K56" s="144"/>
      <c r="L56" s="127"/>
    </row>
    <row r="57" spans="1:12" s="2" customFormat="1" ht="20.25" customHeight="1">
      <c r="A57" s="128"/>
      <c r="B57" s="167" t="e">
        <f>SUM(H24:H24)</f>
        <v>#DIV/0!</v>
      </c>
      <c r="C57" s="223" t="s">
        <v>17</v>
      </c>
      <c r="D57" s="167">
        <f>IF(E33="oui",3229,0)</f>
        <v>0</v>
      </c>
      <c r="E57" s="224" t="s">
        <v>17</v>
      </c>
      <c r="F57" s="225" t="e">
        <f>H49</f>
        <v>#VALUE!</v>
      </c>
      <c r="G57" s="226" t="s">
        <v>4</v>
      </c>
      <c r="H57" s="167" t="e">
        <f>B57+D57+F57</f>
        <v>#DIV/0!</v>
      </c>
      <c r="I57" s="226"/>
      <c r="J57" s="131"/>
      <c r="K57" s="144"/>
      <c r="L57" s="127"/>
    </row>
    <row r="58" spans="1:12" s="3" customFormat="1" ht="20.25" customHeight="1">
      <c r="A58" s="139"/>
      <c r="B58" s="267"/>
      <c r="C58" s="268"/>
      <c r="D58" s="267"/>
      <c r="E58" s="269"/>
      <c r="F58" s="267"/>
      <c r="G58" s="270"/>
      <c r="H58" s="267"/>
      <c r="I58" s="270"/>
      <c r="J58" s="143"/>
      <c r="K58" s="144"/>
      <c r="L58" s="145"/>
    </row>
    <row r="59" spans="1:12" s="2" customFormat="1" ht="9" customHeight="1" thickBot="1">
      <c r="A59" s="153"/>
      <c r="B59" s="154"/>
      <c r="C59" s="154"/>
      <c r="D59" s="154"/>
      <c r="E59" s="154"/>
      <c r="F59" s="154"/>
      <c r="G59" s="154"/>
      <c r="H59" s="154"/>
      <c r="I59" s="154"/>
      <c r="J59" s="154"/>
      <c r="K59" s="176"/>
      <c r="L59" s="127"/>
    </row>
    <row r="60" spans="1:14" s="2" customFormat="1" ht="12" customHeight="1">
      <c r="A60" s="216"/>
      <c r="B60" s="217"/>
      <c r="C60" s="216"/>
      <c r="D60" s="216"/>
      <c r="E60" s="216"/>
      <c r="F60" s="216"/>
      <c r="G60" s="216"/>
      <c r="H60" s="216"/>
      <c r="I60" s="216"/>
      <c r="J60" s="217"/>
      <c r="K60" s="217"/>
      <c r="L60" s="127"/>
      <c r="N60" s="118"/>
    </row>
    <row r="61" spans="1:12" ht="23.25" customHeight="1">
      <c r="A61" s="239" t="s">
        <v>63</v>
      </c>
      <c r="B61" s="239"/>
      <c r="C61" s="239"/>
      <c r="D61" s="239"/>
      <c r="E61" s="239"/>
      <c r="F61" s="239"/>
      <c r="G61" s="239"/>
      <c r="H61" s="239"/>
      <c r="I61" s="239"/>
      <c r="J61" s="239"/>
      <c r="K61" s="239"/>
      <c r="L61" s="119"/>
    </row>
  </sheetData>
  <sheetProtection selectLockedCells="1"/>
  <mergeCells count="11">
    <mergeCell ref="E33:F33"/>
    <mergeCell ref="A1:K1"/>
    <mergeCell ref="D29:I29"/>
    <mergeCell ref="D30:I30"/>
    <mergeCell ref="D31:I31"/>
    <mergeCell ref="B52:I52"/>
    <mergeCell ref="A61:K61"/>
    <mergeCell ref="B38:B39"/>
    <mergeCell ref="B43:B44"/>
    <mergeCell ref="B48:B49"/>
    <mergeCell ref="B33:D33"/>
  </mergeCells>
  <printOptions horizontalCentered="1"/>
  <pageMargins left="0.2362204724409449" right="0.2362204724409449" top="0.7480314960629921" bottom="0.7480314960629921" header="0.31496062992125984" footer="0.31496062992125984"/>
  <pageSetup horizontalDpi="300" verticalDpi="300" orientation="portrait" paperSize="9" scale="73" r:id="rId4"/>
  <headerFooter alignWithMargins="0">
    <oddFooter>&amp;L&amp;8SERVICE AFC - CAF DE LA GIRONDE - MAJ LE 09/01/2024&amp;R&amp;8 5/10/2020</oddFooter>
  </headerFooter>
  <rowBreaks count="1" manualBreakCount="1">
    <brk id="3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S25"/>
  <sheetViews>
    <sheetView showGridLines="0" view="pageBreakPreview" zoomScale="90" zoomScaleSheetLayoutView="90" zoomScalePageLayoutView="0" workbookViewId="0" topLeftCell="A1">
      <selection activeCell="H8" sqref="H8"/>
    </sheetView>
  </sheetViews>
  <sheetFormatPr defaultColWidth="11.421875" defaultRowHeight="18" customHeight="1"/>
  <cols>
    <col min="1" max="1" width="8.57421875" style="6" customWidth="1"/>
    <col min="2" max="2" width="9.57421875" style="6" customWidth="1"/>
    <col min="3" max="3" width="16.8515625" style="6" customWidth="1"/>
    <col min="4" max="4" width="14.57421875" style="6" customWidth="1"/>
    <col min="5" max="5" width="13.8515625" style="6" customWidth="1"/>
    <col min="6" max="7" width="14.28125" style="6" customWidth="1"/>
    <col min="8" max="8" width="13.28125" style="6" customWidth="1"/>
    <col min="9" max="9" width="12.7109375" style="6" customWidth="1"/>
    <col min="10" max="10" width="13.28125" style="6" customWidth="1"/>
    <col min="11" max="11" width="13.57421875" style="6" customWidth="1"/>
    <col min="12" max="12" width="14.7109375" style="6" customWidth="1"/>
    <col min="13" max="13" width="13.28125" style="6" customWidth="1"/>
    <col min="14" max="14" width="13.421875" style="6" customWidth="1"/>
    <col min="15" max="15" width="12.28125" style="6" customWidth="1"/>
    <col min="16" max="16" width="13.00390625" style="6" customWidth="1"/>
    <col min="17" max="17" width="13.140625" style="6" customWidth="1"/>
    <col min="18" max="16384" width="11.421875" style="6" customWidth="1"/>
  </cols>
  <sheetData>
    <row r="1" spans="1:17" ht="79.5" customHeight="1">
      <c r="A1" s="262" t="s">
        <v>20</v>
      </c>
      <c r="B1" s="262"/>
      <c r="C1" s="262"/>
      <c r="D1" s="262"/>
      <c r="E1" s="262"/>
      <c r="F1" s="262"/>
      <c r="G1" s="262"/>
      <c r="H1" s="262"/>
      <c r="I1" s="262"/>
      <c r="J1" s="262"/>
      <c r="K1" s="262"/>
      <c r="L1" s="262"/>
      <c r="M1" s="262"/>
      <c r="N1" s="262"/>
      <c r="O1" s="262"/>
      <c r="P1" s="262"/>
      <c r="Q1" s="262"/>
    </row>
    <row r="2" spans="2:12" ht="24" customHeight="1">
      <c r="B2" s="7"/>
      <c r="C2" s="7"/>
      <c r="D2" s="7"/>
      <c r="E2" s="7"/>
      <c r="F2" s="7"/>
      <c r="G2" s="7"/>
      <c r="H2" s="7"/>
      <c r="I2" s="7"/>
      <c r="J2" s="7"/>
      <c r="K2" s="7"/>
      <c r="L2" s="7"/>
    </row>
    <row r="3" spans="1:17" s="13" customFormat="1" ht="25.5" customHeight="1">
      <c r="A3" s="8" t="s">
        <v>21</v>
      </c>
      <c r="B3" s="9"/>
      <c r="C3" s="10"/>
      <c r="D3" s="263" t="e">
        <f>IF(#REF!&gt;0,#REF!,"")</f>
        <v>#REF!</v>
      </c>
      <c r="E3" s="263" t="e">
        <f>IF(#REF!&gt;0,#REF!,"")</f>
        <v>#REF!</v>
      </c>
      <c r="F3" s="11"/>
      <c r="G3" s="11"/>
      <c r="H3" s="11"/>
      <c r="I3" s="11"/>
      <c r="J3" s="11"/>
      <c r="K3" s="8" t="s">
        <v>22</v>
      </c>
      <c r="L3" s="8"/>
      <c r="M3" s="12"/>
      <c r="N3" s="264" t="e">
        <f>IF(#REF!&gt;0,#REF!,"")</f>
        <v>#REF!</v>
      </c>
      <c r="O3" s="264"/>
      <c r="P3" s="264"/>
      <c r="Q3" s="11"/>
    </row>
    <row r="4" spans="1:17" s="13" customFormat="1" ht="6.75" customHeight="1">
      <c r="A4" s="8"/>
      <c r="B4" s="9"/>
      <c r="C4" s="14"/>
      <c r="D4" s="14"/>
      <c r="E4" s="15"/>
      <c r="F4" s="15"/>
      <c r="G4" s="15"/>
      <c r="H4" s="15"/>
      <c r="I4" s="14"/>
      <c r="J4" s="14"/>
      <c r="K4" s="14"/>
      <c r="L4" s="14"/>
      <c r="M4" s="9"/>
      <c r="N4" s="11"/>
      <c r="O4" s="16"/>
      <c r="P4" s="17"/>
      <c r="Q4" s="17"/>
    </row>
    <row r="5" spans="1:17" s="13" customFormat="1" ht="25.5" customHeight="1">
      <c r="A5" s="265" t="s">
        <v>23</v>
      </c>
      <c r="B5" s="265"/>
      <c r="C5" s="265"/>
      <c r="D5" s="263" t="e">
        <f>IF(#REF!&gt;0,#REF!,"")</f>
        <v>#REF!</v>
      </c>
      <c r="E5" s="263" t="e">
        <f>IF(#REF!&gt;0,#REF!,"")</f>
        <v>#REF!</v>
      </c>
      <c r="F5" s="266" t="s">
        <v>24</v>
      </c>
      <c r="G5" s="266"/>
      <c r="H5" s="266"/>
      <c r="I5" s="266"/>
      <c r="J5" s="266"/>
      <c r="K5" s="8" t="s">
        <v>25</v>
      </c>
      <c r="L5" s="8"/>
      <c r="M5" s="12"/>
      <c r="N5" s="264" t="e">
        <f>IF(#REF!&gt;0,#REF!,"")</f>
        <v>#REF!</v>
      </c>
      <c r="O5" s="264"/>
      <c r="P5" s="264"/>
      <c r="Q5" s="11"/>
    </row>
    <row r="6" spans="1:17" s="13" customFormat="1" ht="39" customHeight="1">
      <c r="A6" s="257"/>
      <c r="B6" s="257"/>
      <c r="C6" s="257"/>
      <c r="D6" s="257"/>
      <c r="E6" s="257"/>
      <c r="F6" s="257"/>
      <c r="G6" s="257"/>
      <c r="H6" s="257"/>
      <c r="I6" s="257"/>
      <c r="J6" s="257"/>
      <c r="K6" s="257"/>
      <c r="L6" s="257"/>
      <c r="M6" s="257"/>
      <c r="N6" s="257"/>
      <c r="O6" s="257"/>
      <c r="P6" s="257"/>
      <c r="Q6" s="257"/>
    </row>
    <row r="7" spans="1:17" s="13" customFormat="1" ht="22.5" customHeight="1">
      <c r="A7" s="18" t="s">
        <v>26</v>
      </c>
      <c r="B7" s="19"/>
      <c r="C7" s="20"/>
      <c r="D7" s="20"/>
      <c r="E7" s="21"/>
      <c r="F7" s="22"/>
      <c r="G7" s="22"/>
      <c r="H7" s="11"/>
      <c r="I7" s="23"/>
      <c r="J7" s="23"/>
      <c r="K7" s="258"/>
      <c r="L7" s="258"/>
      <c r="M7" s="258"/>
      <c r="N7" s="258"/>
      <c r="O7" s="258"/>
      <c r="P7" s="258"/>
      <c r="Q7" s="11"/>
    </row>
    <row r="8" spans="1:17" ht="62.25" customHeight="1">
      <c r="A8" s="24"/>
      <c r="B8" s="24"/>
      <c r="C8" s="24"/>
      <c r="D8" s="25"/>
      <c r="E8" s="25"/>
      <c r="F8" s="25"/>
      <c r="G8" s="25"/>
      <c r="H8" s="25"/>
      <c r="I8" s="25"/>
      <c r="J8" s="25"/>
      <c r="K8" s="25"/>
      <c r="L8" s="25"/>
      <c r="M8" s="24"/>
      <c r="N8" s="24"/>
      <c r="O8" s="24"/>
      <c r="P8" s="24"/>
      <c r="Q8" s="24"/>
    </row>
    <row r="9" spans="1:17" ht="34.5" customHeight="1">
      <c r="A9" s="254"/>
      <c r="B9" s="254"/>
      <c r="C9" s="254"/>
      <c r="D9" s="259" t="s">
        <v>27</v>
      </c>
      <c r="E9" s="259"/>
      <c r="F9" s="259"/>
      <c r="G9" s="26"/>
      <c r="H9" s="260" t="s">
        <v>28</v>
      </c>
      <c r="I9" s="260"/>
      <c r="J9" s="260"/>
      <c r="K9" s="260"/>
      <c r="L9" s="27" t="s">
        <v>29</v>
      </c>
      <c r="M9" s="261" t="s">
        <v>30</v>
      </c>
      <c r="N9" s="261"/>
      <c r="O9" s="261"/>
      <c r="P9" s="261"/>
      <c r="Q9" s="261"/>
    </row>
    <row r="10" spans="1:18" s="37" customFormat="1" ht="60.75" customHeight="1">
      <c r="A10" s="254"/>
      <c r="B10" s="254"/>
      <c r="C10" s="254"/>
      <c r="D10" s="28" t="s">
        <v>31</v>
      </c>
      <c r="E10" s="29" t="s">
        <v>32</v>
      </c>
      <c r="F10" s="29" t="s">
        <v>33</v>
      </c>
      <c r="G10" s="30" t="s">
        <v>34</v>
      </c>
      <c r="H10" s="31" t="s">
        <v>35</v>
      </c>
      <c r="I10" s="31" t="s">
        <v>36</v>
      </c>
      <c r="J10" s="32" t="s">
        <v>32</v>
      </c>
      <c r="K10" s="33" t="s">
        <v>37</v>
      </c>
      <c r="L10" s="34" t="s">
        <v>38</v>
      </c>
      <c r="M10" s="35" t="s">
        <v>39</v>
      </c>
      <c r="N10" s="35" t="s">
        <v>40</v>
      </c>
      <c r="O10" s="28" t="s">
        <v>41</v>
      </c>
      <c r="P10" s="28" t="s">
        <v>42</v>
      </c>
      <c r="Q10" s="28" t="s">
        <v>43</v>
      </c>
      <c r="R10" s="36" t="s">
        <v>44</v>
      </c>
    </row>
    <row r="11" spans="1:19" s="46" customFormat="1" ht="31.5" customHeight="1">
      <c r="A11" s="246" t="s">
        <v>18</v>
      </c>
      <c r="B11" s="255" t="s">
        <v>45</v>
      </c>
      <c r="C11" s="255"/>
      <c r="D11" s="38" t="e">
        <f>+#REF!+#REF!+#REF!</f>
        <v>#REF!</v>
      </c>
      <c r="E11" s="39" t="e">
        <f>+#REF!+#REF!+#REF!</f>
        <v>#REF!</v>
      </c>
      <c r="F11" s="39" t="e">
        <f>+#REF!+#REF!+#REF!</f>
        <v>#REF!</v>
      </c>
      <c r="G11" s="40" t="e">
        <f>+#REF!+#REF!+#REF!</f>
        <v>#REF!</v>
      </c>
      <c r="H11" s="41"/>
      <c r="I11" s="40" t="e">
        <f>IF(#REF!+#REF!+#REF!+#REF!+#REF!&gt;0,#REF!+#REF!+#REF!+#REF!+#REF!,"")</f>
        <v>#REF!</v>
      </c>
      <c r="J11" s="38" t="e">
        <f>+#REF!+#REF!+#REF!</f>
        <v>#REF!</v>
      </c>
      <c r="K11" s="42" t="e">
        <f>+#REF!+#REF!+#REF!</f>
        <v>#REF!</v>
      </c>
      <c r="L11" s="38" t="e">
        <f>+#REF!+#REF!+#REF!</f>
        <v>#REF!</v>
      </c>
      <c r="M11" s="43" t="e">
        <f>(+#REF!*#REF!+#REF!*#REF!+#REF!*#REF!)/$L$11*100</f>
        <v>#REF!</v>
      </c>
      <c r="N11" s="43" t="e">
        <f>(+#REF!*#REF!+#REF!*#REF!+#REF!*#REF!)/$L$11*100</f>
        <v>#REF!</v>
      </c>
      <c r="O11" s="43" t="e">
        <f>(+#REF!*#REF!+#REF!*#REF!+#REF!*#REF!)/$L$11*100</f>
        <v>#REF!</v>
      </c>
      <c r="P11" s="43" t="e">
        <f>(+#REF!*#REF!+#REF!*#REF!+#REF!*#REF!)/$L$11*100</f>
        <v>#REF!</v>
      </c>
      <c r="Q11" s="44" t="e">
        <f>IF(M11+N11+O11+P11=100,M11+N11+O11+P11,"ERREUR")</f>
        <v>#REF!</v>
      </c>
      <c r="R11" s="45"/>
      <c r="S11" s="37"/>
    </row>
    <row r="12" spans="1:19" s="46" customFormat="1" ht="24.75" customHeight="1">
      <c r="A12" s="246"/>
      <c r="B12" s="256" t="s">
        <v>46</v>
      </c>
      <c r="C12" s="256"/>
      <c r="D12" s="47" t="e">
        <f>+#REF!+#REF!+#REF!+#REF!</f>
        <v>#REF!</v>
      </c>
      <c r="E12" s="48" t="e">
        <f>+#REF!+#REF!+#REF!+#REF!</f>
        <v>#REF!</v>
      </c>
      <c r="F12" s="48" t="e">
        <f>+#REF!+#REF!+#REF!+#REF!</f>
        <v>#REF!</v>
      </c>
      <c r="G12" s="48" t="e">
        <f>+#REF!+#REF!+#REF!+#REF!</f>
        <v>#REF!</v>
      </c>
      <c r="H12" s="49"/>
      <c r="I12" s="48" t="e">
        <f>IF(#REF!+#REF!+#REF!+#REF!&gt;0,#REF!+#REF!+#REF!+#REF!+#REF!,"")</f>
        <v>#REF!</v>
      </c>
      <c r="J12" s="48" t="e">
        <f>+#REF!+#REF!+#REF!+#REF!</f>
        <v>#REF!</v>
      </c>
      <c r="K12" s="48" t="e">
        <f>+#REF!+#REF!+#REF!+#REF!</f>
        <v>#REF!</v>
      </c>
      <c r="L12" s="48" t="e">
        <f>+#REF!+#REF!+#REF!+#REF!</f>
        <v>#REF!</v>
      </c>
      <c r="M12" s="50" t="e">
        <f>(#REF!*#REF!+#REF!*#REF!+#REF!*#REF!+#REF!*#REF!)/$L$12*100</f>
        <v>#REF!</v>
      </c>
      <c r="N12" s="50" t="e">
        <f>(#REF!*#REF!+#REF!*#REF!+#REF!*#REF!+#REF!*#REF!)/$L$12*100</f>
        <v>#REF!</v>
      </c>
      <c r="O12" s="50" t="e">
        <f>(#REF!*#REF!+#REF!*#REF!+#REF!*#REF!+#REF!*#REF!)/$L$12*100</f>
        <v>#REF!</v>
      </c>
      <c r="P12" s="50" t="e">
        <f>(#REF!*#REF!+#REF!*#REF!+#REF!*#REF!+#REF!*#REF!)/$L$12*100</f>
        <v>#REF!</v>
      </c>
      <c r="Q12" s="51" t="e">
        <f>IF(M12+N12+O12+P12=100,M12+N12+O12+P12,"ERREUR")</f>
        <v>#REF!</v>
      </c>
      <c r="R12" s="45"/>
      <c r="S12" s="37"/>
    </row>
    <row r="13" spans="1:19" s="46" customFormat="1" ht="26.25" customHeight="1">
      <c r="A13" s="246"/>
      <c r="B13" s="256" t="s">
        <v>47</v>
      </c>
      <c r="C13" s="256"/>
      <c r="D13" s="52" t="e">
        <f>+#REF!</f>
        <v>#REF!</v>
      </c>
      <c r="E13" s="53" t="e">
        <f>+#REF!</f>
        <v>#REF!</v>
      </c>
      <c r="F13" s="48" t="e">
        <f>+#REF!</f>
        <v>#REF!</v>
      </c>
      <c r="G13" s="48" t="e">
        <f>+#REF!</f>
        <v>#REF!</v>
      </c>
      <c r="H13" s="49"/>
      <c r="I13" s="48" t="e">
        <f>IF(#REF!+#REF!&gt;0,#REF!+#REF!,"")</f>
        <v>#REF!</v>
      </c>
      <c r="J13" s="48" t="e">
        <f>+#REF!</f>
        <v>#REF!</v>
      </c>
      <c r="K13" s="48" t="e">
        <f>+#REF!</f>
        <v>#REF!</v>
      </c>
      <c r="L13" s="48" t="e">
        <f>+#REF!</f>
        <v>#REF!</v>
      </c>
      <c r="M13" s="54" t="e">
        <f>(+#REF!*'RESERVE CAF'!M30)/'RESERVE CAF'!L13*100</f>
        <v>#REF!</v>
      </c>
      <c r="N13" s="54" t="e">
        <f>(+#REF!*'RESERVE CAF'!N30)/'RESERVE CAF'!M13*100</f>
        <v>#REF!</v>
      </c>
      <c r="O13" s="54" t="e">
        <f>(+#REF!*'RESERVE CAF'!O30)/'RESERVE CAF'!N13*100</f>
        <v>#REF!</v>
      </c>
      <c r="P13" s="54" t="e">
        <f>(+#REF!*'RESERVE CAF'!P30)/'RESERVE CAF'!O13*100</f>
        <v>#REF!</v>
      </c>
      <c r="Q13" s="55" t="e">
        <f>IF(M13+N13+O13+P13=100,M13+N13+O13+P13,"ERREUR")</f>
        <v>#REF!</v>
      </c>
      <c r="R13" s="45"/>
      <c r="S13" s="37"/>
    </row>
    <row r="14" spans="1:19" s="46" customFormat="1" ht="21.75" customHeight="1">
      <c r="A14" s="246"/>
      <c r="B14" s="249" t="s">
        <v>48</v>
      </c>
      <c r="C14" s="249"/>
      <c r="D14" s="56" t="e">
        <f>SUM(D11:D13)</f>
        <v>#REF!</v>
      </c>
      <c r="E14" s="57" t="e">
        <f>SUM(E11:E13)</f>
        <v>#REF!</v>
      </c>
      <c r="F14" s="57" t="e">
        <f>SUM(F11:F13)</f>
        <v>#REF!</v>
      </c>
      <c r="G14" s="57" t="e">
        <f>SUM(G11:G13)</f>
        <v>#REF!</v>
      </c>
      <c r="H14" s="58"/>
      <c r="I14" s="59" t="e">
        <f>SUM(I11:I13)</f>
        <v>#REF!</v>
      </c>
      <c r="J14" s="60" t="e">
        <f>SUM(J11:J13)</f>
        <v>#REF!</v>
      </c>
      <c r="K14" s="60" t="e">
        <f>SUM(K11:K13)</f>
        <v>#REF!</v>
      </c>
      <c r="L14" s="60" t="e">
        <f>SUM(L11:L13)</f>
        <v>#REF!</v>
      </c>
      <c r="M14" s="58"/>
      <c r="N14" s="61"/>
      <c r="O14" s="61"/>
      <c r="P14" s="62"/>
      <c r="Q14" s="63"/>
      <c r="R14" s="45"/>
      <c r="S14" s="37"/>
    </row>
    <row r="15" spans="1:18" s="37" customFormat="1" ht="38.25" customHeight="1" hidden="1">
      <c r="A15" s="64"/>
      <c r="B15" s="250" t="s">
        <v>49</v>
      </c>
      <c r="C15" s="250"/>
      <c r="D15" s="65"/>
      <c r="E15" s="66"/>
      <c r="F15" s="66"/>
      <c r="G15" s="67"/>
      <c r="H15" s="68"/>
      <c r="I15" s="68"/>
      <c r="J15" s="68"/>
      <c r="K15" s="68"/>
      <c r="L15" s="68"/>
      <c r="M15" s="68"/>
      <c r="N15" s="68"/>
      <c r="O15" s="68"/>
      <c r="P15" s="69"/>
      <c r="Q15" s="70"/>
      <c r="R15" s="71"/>
    </row>
    <row r="16" spans="1:18" s="46" customFormat="1" ht="33" customHeight="1" hidden="1">
      <c r="A16" s="64"/>
      <c r="B16" s="251" t="s">
        <v>19</v>
      </c>
      <c r="C16" s="251"/>
      <c r="D16" s="65"/>
      <c r="E16" s="72"/>
      <c r="F16" s="73"/>
      <c r="G16" s="74"/>
      <c r="H16" s="75"/>
      <c r="I16" s="75"/>
      <c r="J16" s="76"/>
      <c r="K16" s="76"/>
      <c r="L16" s="76"/>
      <c r="M16" s="76"/>
      <c r="N16" s="76"/>
      <c r="O16" s="76"/>
      <c r="P16" s="77">
        <f>IF(AND(ISBLANK($G16),ISBLANK($H16),ISBLANK($J16)),"",IF($G16+$H16+$J16=1,1,"ERREUR"))</f>
      </c>
      <c r="Q16" s="78"/>
      <c r="R16" s="79"/>
    </row>
    <row r="17" spans="1:18" s="46" customFormat="1" ht="33" customHeight="1" hidden="1">
      <c r="A17" s="64"/>
      <c r="B17" s="252" t="s">
        <v>18</v>
      </c>
      <c r="C17" s="252"/>
      <c r="D17" s="65"/>
      <c r="E17" s="80"/>
      <c r="F17" s="81"/>
      <c r="G17" s="82"/>
      <c r="H17" s="83"/>
      <c r="I17" s="83"/>
      <c r="J17" s="84"/>
      <c r="K17" s="84"/>
      <c r="L17" s="84"/>
      <c r="M17" s="84"/>
      <c r="N17" s="84"/>
      <c r="O17" s="85"/>
      <c r="P17" s="86">
        <f>IF(AND(ISBLANK($H17),ISBLANK($J17),ISBLANK($N17)),"",IF($H17+$J17+$N17=1,1,"ERREUR"))</f>
      </c>
      <c r="Q17" s="87"/>
      <c r="R17" s="79"/>
    </row>
    <row r="18" spans="1:18" s="37" customFormat="1" ht="46.5" customHeight="1" hidden="1">
      <c r="A18" s="64"/>
      <c r="B18" s="253" t="s">
        <v>50</v>
      </c>
      <c r="C18" s="253"/>
      <c r="D18" s="65"/>
      <c r="E18" s="88"/>
      <c r="F18" s="88"/>
      <c r="G18" s="89"/>
      <c r="H18" s="90"/>
      <c r="I18" s="90"/>
      <c r="J18" s="90"/>
      <c r="K18" s="90"/>
      <c r="L18" s="90"/>
      <c r="M18" s="90"/>
      <c r="N18" s="90"/>
      <c r="O18" s="91"/>
      <c r="P18" s="92"/>
      <c r="Q18" s="93"/>
      <c r="R18" s="71"/>
    </row>
    <row r="19" spans="1:18" s="46" customFormat="1" ht="33" customHeight="1" hidden="1">
      <c r="A19" s="64"/>
      <c r="B19" s="251" t="s">
        <v>19</v>
      </c>
      <c r="C19" s="251"/>
      <c r="D19" s="65"/>
      <c r="E19" s="72"/>
      <c r="F19" s="72"/>
      <c r="G19" s="94"/>
      <c r="H19" s="76"/>
      <c r="I19" s="76"/>
      <c r="J19" s="76"/>
      <c r="K19" s="76"/>
      <c r="L19" s="76"/>
      <c r="M19" s="76"/>
      <c r="N19" s="76"/>
      <c r="O19" s="76"/>
      <c r="P19" s="77">
        <f>IF(AND(ISBLANK($G19),ISBLANK($H19),ISBLANK($J19)),"",IF($G19+$H19+$J19=1,1,"ERREUR"))</f>
      </c>
      <c r="Q19" s="78"/>
      <c r="R19" s="79"/>
    </row>
    <row r="20" spans="1:18" s="46" customFormat="1" ht="33" customHeight="1" hidden="1">
      <c r="A20" s="64"/>
      <c r="B20" s="252" t="s">
        <v>18</v>
      </c>
      <c r="C20" s="252"/>
      <c r="D20" s="65"/>
      <c r="E20" s="80"/>
      <c r="F20" s="80"/>
      <c r="G20" s="95"/>
      <c r="H20" s="96"/>
      <c r="I20" s="96"/>
      <c r="J20" s="96"/>
      <c r="K20" s="96"/>
      <c r="L20" s="96"/>
      <c r="M20" s="96"/>
      <c r="N20" s="96"/>
      <c r="O20" s="97"/>
      <c r="P20" s="86">
        <f>IF(AND(ISBLANK($H20),ISBLANK($J20),ISBLANK($N20)),"",IF($H20+$J20+$N20=1,1,"ERREUR"))</f>
      </c>
      <c r="Q20" s="98"/>
      <c r="R20" s="79"/>
    </row>
    <row r="21" spans="1:17" s="79" customFormat="1" ht="18.75" customHeight="1">
      <c r="A21" s="99"/>
      <c r="B21" s="100"/>
      <c r="C21" s="100"/>
      <c r="D21" s="101"/>
      <c r="E21" s="102"/>
      <c r="F21" s="102"/>
      <c r="G21" s="103"/>
      <c r="H21" s="104"/>
      <c r="I21" s="104"/>
      <c r="J21" s="104"/>
      <c r="K21" s="104"/>
      <c r="L21" s="104"/>
      <c r="M21" s="104"/>
      <c r="N21" s="104"/>
      <c r="O21" s="104"/>
      <c r="P21" s="104"/>
      <c r="Q21" s="105"/>
    </row>
    <row r="22" spans="1:19" s="46" customFormat="1" ht="36.75" customHeight="1">
      <c r="A22" s="246" t="s">
        <v>51</v>
      </c>
      <c r="B22" s="247" t="s">
        <v>45</v>
      </c>
      <c r="C22" s="247"/>
      <c r="D22" s="106" t="e">
        <f>+#REF!+#REF!+#REF!+#REF!+#REF!+#REF!</f>
        <v>#REF!</v>
      </c>
      <c r="E22" s="106" t="e">
        <f>+#REF!+#REF!+#REF!+#REF!+#REF!+#REF!</f>
        <v>#REF!</v>
      </c>
      <c r="F22" s="106" t="e">
        <f>+#REF!+#REF!+#REF!+#REF!+#REF!+#REF!</f>
        <v>#REF!</v>
      </c>
      <c r="G22" s="106" t="e">
        <f>+#REF!+#REF!+#REF!+#REF!+#REF!+#REF!</f>
        <v>#REF!</v>
      </c>
      <c r="H22" s="107"/>
      <c r="I22" s="106" t="e">
        <f>IF(#REF!+#REF!+#REF!+#REF!+#REF!+#REF!+#REF!+#REF!+#REF!+#REF!&gt;0,#REF!+#REF!+#REF!+#REF!+#REF!+#REF!+#REF!+#REF!+#REF!+#REF!,"")</f>
        <v>#REF!</v>
      </c>
      <c r="J22" s="106" t="e">
        <f>+#REF!+#REF!+#REF!+#REF!+#REF!+#REF!</f>
        <v>#REF!</v>
      </c>
      <c r="K22" s="106" t="e">
        <f>+#REF!+#REF!+#REF!+#REF!+#REF!+#REF!</f>
        <v>#REF!</v>
      </c>
      <c r="L22" s="106" t="e">
        <f>+#REF!+#REF!+#REF!+#REF!+#REF!+#REF!</f>
        <v>#REF!</v>
      </c>
      <c r="M22" s="108" t="e">
        <f>(+#REF!*#REF!+#REF!*#REF!+#REF!*#REF!+#REF!*#REF!+#REF!*#REF!+#REF!*#REF!)/$L$22*100</f>
        <v>#REF!</v>
      </c>
      <c r="N22" s="43" t="e">
        <f>(+#REF!*#REF!+#REF!*#REF!+#REF!*#REF!+#REF!*#REF!+#REF!*#REF!+#REF!*#REF!)/$L$22*100</f>
        <v>#REF!</v>
      </c>
      <c r="O22" s="43" t="e">
        <f>(+#REF!*#REF!+#REF!*#REF!+#REF!*#REF!+#REF!*#REF!+#REF!*#REF!+#REF!*#REF!)/$L$22*100</f>
        <v>#REF!</v>
      </c>
      <c r="P22" s="43" t="e">
        <f>(+#REF!*#REF!+#REF!*#REF!+#REF!*#REF!+#REF!*#REF!+#REF!*#REF!+#REF!*#REF!)/$L$22*100</f>
        <v>#REF!</v>
      </c>
      <c r="Q22" s="44" t="e">
        <f>IF(M22+N22+O22+P22=100,M22+N22+O22+P22,"ERREUR")</f>
        <v>#REF!</v>
      </c>
      <c r="R22" s="45"/>
      <c r="S22" s="37"/>
    </row>
    <row r="23" spans="1:19" s="46" customFormat="1" ht="27.75" customHeight="1">
      <c r="A23" s="246"/>
      <c r="B23" s="248" t="s">
        <v>46</v>
      </c>
      <c r="C23" s="248"/>
      <c r="D23" s="109" t="e">
        <f>+#REF!+#REF!+#REF!+#REF!+#REF!+#REF!+#REF!+#REF!</f>
        <v>#REF!</v>
      </c>
      <c r="E23" s="109" t="e">
        <f>+#REF!+#REF!+#REF!+#REF!+#REF!+#REF!+#REF!+#REF!</f>
        <v>#REF!</v>
      </c>
      <c r="F23" s="109" t="e">
        <f>+#REF!+#REF!+#REF!+#REF!+#REF!+#REF!+#REF!+#REF!</f>
        <v>#REF!</v>
      </c>
      <c r="G23" s="109" t="e">
        <f>+#REF!+#REF!+#REF!+#REF!+#REF!+#REF!+#REF!+#REF!</f>
        <v>#REF!</v>
      </c>
      <c r="H23" s="110"/>
      <c r="I23" s="109" t="e">
        <f>IF(#REF!+#REF!+#REF!+#REF!+#REF!+#REF!+#REF!+#REF!+#REF!+#REF!&gt;0,#REF!+#REF!+#REF!+#REF!+#REF!+#REF!+#REF!+#REF!+#REF!+#REF!,"")</f>
        <v>#REF!</v>
      </c>
      <c r="J23" s="109" t="e">
        <f>+#REF!+#REF!+#REF!+#REF!+#REF!+#REF!+#REF!+#REF!</f>
        <v>#REF!</v>
      </c>
      <c r="K23" s="109" t="e">
        <f>+#REF!+#REF!+#REF!+#REF!+#REF!+#REF!+#REF!+#REF!</f>
        <v>#REF!</v>
      </c>
      <c r="L23" s="109" t="e">
        <f>+#REF!+#REF!+#REF!+#REF!+#REF!+#REF!+#REF!+#REF!</f>
        <v>#REF!</v>
      </c>
      <c r="M23" s="111" t="e">
        <f>+(+#REF!*#REF!+#REF!*#REF!+#REF!*#REF!+#REF!*#REF!+#REF!*#REF!+#REF!*#REF!+#REF!*#REF!+#REF!*#REF!)/$L$23*100</f>
        <v>#REF!</v>
      </c>
      <c r="N23" s="50" t="e">
        <f>+(+#REF!*#REF!+#REF!*#REF!+#REF!*#REF!+#REF!*#REF!+#REF!*#REF!+#REF!*#REF!+#REF!*#REF!+#REF!*#REF!)/$L$23*100</f>
        <v>#REF!</v>
      </c>
      <c r="O23" s="50" t="e">
        <f>+(+#REF!*#REF!+#REF!*#REF!+#REF!*#REF!+#REF!*#REF!+#REF!*#REF!+#REF!*#REF!+#REF!*#REF!+#REF!*#REF!)/$L$23*100</f>
        <v>#REF!</v>
      </c>
      <c r="P23" s="50" t="e">
        <f>+(+#REF!*#REF!+#REF!*#REF!+#REF!*#REF!+#REF!*#REF!+#REF!*#REF!+#REF!*#REF!+#REF!*#REF!+#REF!*#REF!)/$L$23*100</f>
        <v>#REF!</v>
      </c>
      <c r="Q23" s="51" t="e">
        <f>IF(M23+N23+O23+P23=100,M23+N23+O23+P23,"ERREUR")</f>
        <v>#REF!</v>
      </c>
      <c r="R23" s="45"/>
      <c r="S23" s="37"/>
    </row>
    <row r="24" spans="1:19" s="46" customFormat="1" ht="26.25" customHeight="1">
      <c r="A24" s="246"/>
      <c r="B24" s="248" t="s">
        <v>47</v>
      </c>
      <c r="C24" s="248"/>
      <c r="D24" s="112" t="e">
        <f>+#REF!+#REF!</f>
        <v>#REF!</v>
      </c>
      <c r="E24" s="112" t="e">
        <f>+#REF!+#REF!</f>
        <v>#REF!</v>
      </c>
      <c r="F24" s="112" t="e">
        <f>+#REF!+#REF!</f>
        <v>#REF!</v>
      </c>
      <c r="G24" s="112" t="e">
        <f>+#REF!+#REF!</f>
        <v>#REF!</v>
      </c>
      <c r="H24" s="113"/>
      <c r="I24" s="109" t="e">
        <f>IF(#REF!+#REF!+#REF!+#REF!&gt;0,#REF!+#REF!+#REF!+#REF!,"")</f>
        <v>#REF!</v>
      </c>
      <c r="J24" s="112" t="e">
        <f>+#REF!+#REF!</f>
        <v>#REF!</v>
      </c>
      <c r="K24" s="112" t="e">
        <f>+#REF!+#REF!</f>
        <v>#REF!</v>
      </c>
      <c r="L24" s="112" t="e">
        <f>+#REF!+#REF!</f>
        <v>#REF!</v>
      </c>
      <c r="M24" s="54" t="e">
        <f>+(+#REF!*#REF!+#REF!*#REF!)/'RESERVE CAF'!$L$24*100</f>
        <v>#REF!</v>
      </c>
      <c r="N24" s="54" t="e">
        <f>+(+#REF!*#REF!+#REF!*#REF!)/'RESERVE CAF'!$L$24*100</f>
        <v>#REF!</v>
      </c>
      <c r="O24" s="54" t="e">
        <f>+(+#REF!*#REF!+#REF!*#REF!)/'RESERVE CAF'!$L$24*100</f>
        <v>#REF!</v>
      </c>
      <c r="P24" s="54" t="e">
        <f>+(+#REF!*#REF!+#REF!*#REF!)/'RESERVE CAF'!$L$24*100</f>
        <v>#REF!</v>
      </c>
      <c r="Q24" s="55" t="e">
        <f>IF(M24+N24+O24+P24=100,M24+N24+O24+P24,"ERREUR")</f>
        <v>#REF!</v>
      </c>
      <c r="R24" s="45"/>
      <c r="S24" s="37"/>
    </row>
    <row r="25" spans="1:19" s="46" customFormat="1" ht="21.75" customHeight="1">
      <c r="A25" s="246"/>
      <c r="B25" s="249" t="s">
        <v>48</v>
      </c>
      <c r="C25" s="249"/>
      <c r="D25" s="56" t="e">
        <f>SUM(D22:D24)</f>
        <v>#REF!</v>
      </c>
      <c r="E25" s="57" t="e">
        <f>SUM(E22:E24)</f>
        <v>#REF!</v>
      </c>
      <c r="F25" s="57" t="e">
        <f>SUM(F22:F24)</f>
        <v>#REF!</v>
      </c>
      <c r="G25" s="57" t="e">
        <f>SUM(G22:G24)</f>
        <v>#REF!</v>
      </c>
      <c r="H25" s="114"/>
      <c r="I25" s="59" t="e">
        <f>SUM(I22:I24)</f>
        <v>#REF!</v>
      </c>
      <c r="J25" s="60" t="e">
        <f>SUM(J22:J24)</f>
        <v>#REF!</v>
      </c>
      <c r="K25" s="60" t="e">
        <f>SUM(K22:K24)</f>
        <v>#REF!</v>
      </c>
      <c r="L25" s="60" t="e">
        <f>SUM(L22:L24)</f>
        <v>#REF!</v>
      </c>
      <c r="M25" s="114"/>
      <c r="N25" s="63"/>
      <c r="O25" s="63"/>
      <c r="P25" s="115"/>
      <c r="Q25" s="63"/>
      <c r="R25" s="45"/>
      <c r="S25" s="37"/>
    </row>
    <row r="26" ht="56.25" customHeight="1"/>
    <row r="27" ht="13.5" customHeight="1"/>
  </sheetData>
  <sheetProtection selectLockedCells="1" selectUnlockedCells="1"/>
  <mergeCells count="30">
    <mergeCell ref="A1:Q1"/>
    <mergeCell ref="D3:E3"/>
    <mergeCell ref="N3:P3"/>
    <mergeCell ref="A5:C5"/>
    <mergeCell ref="D5:E5"/>
    <mergeCell ref="F5:J5"/>
    <mergeCell ref="N5:P5"/>
    <mergeCell ref="A6:Q6"/>
    <mergeCell ref="K7:P7"/>
    <mergeCell ref="A9:C9"/>
    <mergeCell ref="D9:F9"/>
    <mergeCell ref="H9:K9"/>
    <mergeCell ref="M9:Q9"/>
    <mergeCell ref="B20:C20"/>
    <mergeCell ref="A10:C10"/>
    <mergeCell ref="A11:A14"/>
    <mergeCell ref="B11:C11"/>
    <mergeCell ref="B12:C12"/>
    <mergeCell ref="B13:C13"/>
    <mergeCell ref="B14:C14"/>
    <mergeCell ref="A22:A25"/>
    <mergeCell ref="B22:C22"/>
    <mergeCell ref="B23:C23"/>
    <mergeCell ref="B24:C24"/>
    <mergeCell ref="B25:C25"/>
    <mergeCell ref="B15:C15"/>
    <mergeCell ref="B16:C16"/>
    <mergeCell ref="B17:C17"/>
    <mergeCell ref="B18:C18"/>
    <mergeCell ref="B19:C19"/>
  </mergeCells>
  <printOptions horizontalCentered="1"/>
  <pageMargins left="0" right="0.39375" top="0.19027777777777777" bottom="0.11805555555555555" header="0.5118055555555555" footer="0.11805555555555555"/>
  <pageSetup horizontalDpi="300" verticalDpi="300" orientation="landscape" paperSize="9" scale="54" r:id="rId2"/>
  <headerFooter alignWithMargins="0">
    <oddFooter xml:space="preserve">&amp;C&amp;8Service des Aides Collectives - Tél : 05 56 43 51 47
email : aides-collectives.cafbordeaux@cafbordeaux.cnafmail.fr&amp;R&amp;8Modèle processus P02 </oddFooter>
  </headerFooter>
  <rowBreaks count="2" manualBreakCount="2">
    <brk id="27" max="255" man="1"/>
    <brk id="3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Fabienne CARRALOU 331</dc:creator>
  <cp:keywords/>
  <dc:description/>
  <cp:lastModifiedBy>Carole BETHFORT 331</cp:lastModifiedBy>
  <cp:lastPrinted>2024-01-09T14:46:21Z</cp:lastPrinted>
  <dcterms:created xsi:type="dcterms:W3CDTF">2020-02-27T06:57:01Z</dcterms:created>
  <dcterms:modified xsi:type="dcterms:W3CDTF">2024-02-12T14:42:12Z</dcterms:modified>
  <cp:category/>
  <cp:version/>
  <cp:contentType/>
  <cp:contentStatus/>
</cp:coreProperties>
</file>