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66925"/>
  <mc:AlternateContent xmlns:mc="http://schemas.openxmlformats.org/markup-compatibility/2006">
    <mc:Choice Requires="x15">
      <x15ac:absPath xmlns:x15ac="http://schemas.microsoft.com/office/spreadsheetml/2010/11/ac" url="Z:\actsocia\APPUI AU PILOTAGE ET GESTION ACTION SOCIALE\Aides collectives\Imprimés PSO\Calculs\2025\"/>
    </mc:Choice>
  </mc:AlternateContent>
  <xr:revisionPtr revIDLastSave="0" documentId="13_ncr:1_{048A1686-2B49-4903-81A4-77A8F03DB128}" xr6:coauthVersionLast="47" xr6:coauthVersionMax="47" xr10:uidLastSave="{00000000-0000-0000-0000-000000000000}"/>
  <workbookProtection workbookAlgorithmName="SHA-512" workbookHashValue="BVtkCI3Id9O06VZ8SlcG/ASMjLTaxIV4QXFZNehhaYmzdqcLT+tpKf8AZH1EpWFCQeGNWqHrwj5icIQ2lnsGxg==" workbookSaltValue="EDMijAr59k+XCqETmRgyDQ==" workbookSpinCount="100000" lockStructure="1"/>
  <bookViews>
    <workbookView xWindow="25080" yWindow="-120" windowWidth="25440" windowHeight="15270" tabRatio="944" firstSheet="1" activeTab="4" xr2:uid="{00000000-000D-0000-FFFF-FFFF00000000}"/>
  </bookViews>
  <sheets>
    <sheet name="Paramètres PSU 2025" sheetId="24" state="hidden" r:id="rId1"/>
    <sheet name="BONUS Incl Handicap" sheetId="22" r:id="rId2"/>
    <sheet name="BONUS Mixité Sociale" sheetId="23" r:id="rId3"/>
    <sheet name="BONUS Attractivité" sheetId="33" r:id="rId4"/>
    <sheet name="CALCUL PSU 2025" sheetId="32" r:id="rId5"/>
  </sheets>
  <externalReferences>
    <externalReference r:id="rId6"/>
    <externalReference r:id="rId7"/>
    <externalReference r:id="rId8"/>
  </externalReferences>
  <definedNames>
    <definedName name="année2021">#REF!</definedName>
    <definedName name="année2022">'[1]Parametres 2022 BT'!$A$3:$A$537</definedName>
    <definedName name="Années">'[1]CALCUL BONUS TERRITOIRE'!$F$7:$J$7</definedName>
    <definedName name="L_ACTCEJDOSSAFC" localSheetId="4">[2]ListeActionsCej!$T$8:$T$1407</definedName>
    <definedName name="L_ACTCEJDOSSAFC" localSheetId="0">[2]ListeActionsCej!$T$8:$T$1407</definedName>
    <definedName name="L_ACTCEJDOSSAFC">#REF!</definedName>
    <definedName name="L_BDDCOMM" localSheetId="4">OFFSET([3]Parametres!$A$3:$H$3,0,0,COUNTA([3]Parametres!$A:$A))</definedName>
    <definedName name="L_BDDCOMM" localSheetId="0">OFFSET([3]Parametres!$A$3:$H$3,0,0,COUNTA([3]Parametres!$A:$A))</definedName>
    <definedName name="L_BDDCOMM">OFFSET(#REF!,0,0,COUNTA(#REF!))</definedName>
    <definedName name="L_BDDCOMM2021">#REF!</definedName>
    <definedName name="L_BDDCOMM2023">#REF!</definedName>
    <definedName name="L_BDDEPCI" localSheetId="4">OFFSET([3]Parametres!$J$3:$O$3,0,0,COUNTA([3]Parametres!$J:$J))</definedName>
    <definedName name="L_BDDEPCI" localSheetId="0">OFFSET([3]Parametres!$J$3:$O$3,0,0,COUNTA([3]Parametres!$J:$J))</definedName>
    <definedName name="L_BDDEPCI">OFFSET(#REF!,0,0,COUNTA(#REF!))</definedName>
    <definedName name="L_BDDFinal" localSheetId="4">OFFSET([2]OffreExistanteDvpt!$E$4:$AA$4,0,0,COUNTA([2]OffreExistanteDvpt!$E:$E))</definedName>
    <definedName name="L_BDDFinal" localSheetId="0">OFFSET([2]OffreExistanteDvpt!$E$4:$AA$4,0,0,COUNTA([2]OffreExistanteDvpt!$E:$E))</definedName>
    <definedName name="L_BDDFinal">OFFSET(#REF!,0,0,COUNTA(#REF!))</definedName>
    <definedName name="L_BDDGEOLISS_Numdoss" localSheetId="4">OFFSET([2]geolissage!$B$8:$W$8,0,0,COUNTA([2]geolissage!$B:$B))</definedName>
    <definedName name="L_BDDGEOLISS_Numdoss" localSheetId="0">OFFSET([2]geolissage!$B$8:$W$8,0,0,COUNTA([2]geolissage!$B:$B))</definedName>
    <definedName name="L_BDDGEOLISS_Numdoss">OFFSET(#REF!,0,0,COUNTA(#REF!))</definedName>
    <definedName name="L_BDDGeolissage" localSheetId="4">OFFSET([2]geolissage!$A$8:$W$8,0,0,COUNTA([2]geolissage!$A:$A))</definedName>
    <definedName name="L_BDDGeolissage" localSheetId="0">OFFSET([2]geolissage!$A$8:$W$8,0,0,COUNTA([2]geolissage!$A:$A))</definedName>
    <definedName name="L_BDDGeolissage">OFFSET(#REF!,0,0,COUNTA(#REF!))</definedName>
    <definedName name="L_BDDGEST" localSheetId="4">OFFSET([3]Parametres!$W$3:$Y$3,0,0,COUNTA([3]Parametres!$W:$W))</definedName>
    <definedName name="L_BDDGEST" localSheetId="0">OFFSET([3]Parametres!$W$3:$Y$3,0,0,COUNTA([3]Parametres!$W:$W))</definedName>
    <definedName name="L_BDDGEST">OFFSET(#REF!,0,0,COUNTA(#REF!))</definedName>
    <definedName name="L_BDDSIVOM" localSheetId="4">OFFSET([3]Parametres!$Q$3:$U$3,0,0,COUNTA([3]Parametres!$Q:$Q))</definedName>
    <definedName name="L_BDDSIVOM" localSheetId="0">OFFSET([3]Parametres!$Q$3:$U$3,0,0,COUNTA([3]Parametres!$Q:$Q))</definedName>
    <definedName name="L_BDDSIVOM">OFFSET(#REF!,0,0,COUNTA(#REF!))</definedName>
    <definedName name="L_CASODOSSAFC" localSheetId="4">[2]ListeDOM!$D$8:$D$1009</definedName>
    <definedName name="L_CASODOSSAFC" localSheetId="0">[2]ListeDOM!$D$8:$D$1009</definedName>
    <definedName name="L_CASODOSSAFC">#REF!</definedName>
    <definedName name="L_DOSSAFC" localSheetId="4">OFFSET([2]ListeEquip!$B$8,0,0,COUNTA([2]ListeEquip!$B:$B))</definedName>
    <definedName name="L_DOSSAFC" localSheetId="0">OFFSET([2]ListeEquip!$B$8,0,0,COUNTA([2]ListeEquip!$B:$B))</definedName>
    <definedName name="L_DOSSAFC">OFFSET(#REF!,0,0,COUNTA(#REF!))</definedName>
    <definedName name="L_FRTDOSSAFC" localSheetId="4">[2]ListeFrt_QPV!$D$8:$D$1009</definedName>
    <definedName name="L_FRTDOSSAFC" localSheetId="0">[2]ListeFrt_QPV!$D$8:$D$1009</definedName>
    <definedName name="L_FRTDOSSAFC">#REF!</definedName>
    <definedName name="L_GroupesEAJE" localSheetId="4">[3]Parametres!$AG$3:$AL$11</definedName>
    <definedName name="L_GroupesEAJE" localSheetId="0">[3]Parametres!$AG$3:$AL$11</definedName>
    <definedName name="L_GroupesEAJE">#REF!</definedName>
    <definedName name="L_GroupesEAJE2022">#REF!</definedName>
    <definedName name="L_MTACTCEJ" localSheetId="4">[2]ListeActionsCej!$K$8:$K$1407</definedName>
    <definedName name="L_MTACTCEJ" localSheetId="0">[2]ListeActionsCej!$K$8:$K$1407</definedName>
    <definedName name="L_MTACTCEJ">#REF!</definedName>
    <definedName name="L_MTCASO" localSheetId="4">[2]ListeDOM!$C$8:$C$1009</definedName>
    <definedName name="L_MTCASO" localSheetId="0">[2]ListeDOM!$C$8:$C$1009</definedName>
    <definedName name="L_MTCASO">#REF!</definedName>
    <definedName name="L_MTFRT" localSheetId="4">[2]ListeFrt_QPV!$C$8:$C$1009</definedName>
    <definedName name="L_MTFRT" localSheetId="0">[2]ListeFrt_QPV!$C$8:$C$1009</definedName>
    <definedName name="L_MTFRT">#REF!</definedName>
    <definedName name="L_NOMCOM" localSheetId="4">OFFSET([3]Parametres!$A$3,0,0,COUNTA([3]Parametres!$A:$A))</definedName>
    <definedName name="L_NOMCOM" localSheetId="0">OFFSET([3]Parametres!$A$3,0,0,COUNTA([3]Parametres!$A:$A))</definedName>
    <definedName name="L_NOMCOM">OFFSET(#REF!,0,0,COUNTA(#REF!))</definedName>
    <definedName name="L_NOMEPCI" localSheetId="4">OFFSET([3]Parametres!$J$3,0,0,COUNTA([3]Parametres!$J:$J))</definedName>
    <definedName name="L_NOMEPCI" localSheetId="0">OFFSET([3]Parametres!$J$3,0,0,COUNTA([3]Parametres!$J:$J))</definedName>
    <definedName name="L_NOMEPCI">OFFSET(#REF!,0,0,COUNTA(#REF!))</definedName>
    <definedName name="L_NOMGEST" localSheetId="4">OFFSET([3]Parametres!$W$3,0,0,COUNTA([3]Parametres!$W:$W))</definedName>
    <definedName name="L_NOMGEST" localSheetId="0">OFFSET([3]Parametres!$W$3,0,0,COUNTA([3]Parametres!$W:$W))</definedName>
    <definedName name="L_NOMGEST">OFFSET(#REF!,0,0,COUNTA(#REF!))</definedName>
    <definedName name="L_NOMSIVOM" localSheetId="4">OFFSET([3]Parametres!$Q$3,0,0,COUNTA([3]Parametres!$Q:$Q)-1)</definedName>
    <definedName name="L_NOMSIVOM" localSheetId="0">OFFSET([3]Parametres!$Q$3,0,0,COUNTA([3]Parametres!$Q:$Q)-1)</definedName>
    <definedName name="L_NOMSIVOM">OFFSET(#REF!,0,0,COUNTA(#REF!)-1)</definedName>
    <definedName name="L_OKKO">#REF!</definedName>
    <definedName name="L_RaisonRedress">#REF!</definedName>
    <definedName name="L_TerritComp">#REF!</definedName>
    <definedName name="L_VIDE" localSheetId="4">[2]GuideUtilisation!$A$1</definedName>
    <definedName name="L_VIDE" localSheetId="0">[2]GuideUtilisation!$A$1</definedName>
    <definedName name="L_VIDE">#REF!</definedName>
    <definedName name="Listepsuouinon" localSheetId="4">'CALCUL PSU 2025'!$K$6:$K$7</definedName>
    <definedName name="Listepsuouinon">#REF!</definedName>
    <definedName name="Listeqpvon">#REF!</definedName>
    <definedName name="nature">'BONUS Attractivité'!$R$10:$R$11</definedName>
    <definedName name="Numcommune">'[1]CALCUL BONUS TERRITOIRE'!$B$21</definedName>
    <definedName name="Numérocommune">#REF!</definedName>
    <definedName name="Numérocommune2021">#REF!</definedName>
    <definedName name="OUINO">'CALCUL PSU 2025'!$P$6:$P$7</definedName>
    <definedName name="OuiNon">'BONUS Attractivité'!$S$10:$S$11</definedName>
    <definedName name="Table2021">#REF!</definedName>
    <definedName name="Table2022">'[1]Parametres 2022 BT'!$A$1:$AN$541</definedName>
    <definedName name="Table2023">'[1]Parametres 2023 BT'!$A$1:$AN$772</definedName>
    <definedName name="_xlnm.Print_Area" localSheetId="3">'BONUS Attractivité'!$A$1:$P$45</definedName>
    <definedName name="_xlnm.Print_Area" localSheetId="1">'BONUS Incl Handicap'!$A$1:$P$69</definedName>
    <definedName name="_xlnm.Print_Area" localSheetId="2">'BONUS Mixité Sociale'!$A$1:$P$43</definedName>
    <definedName name="_xlnm.Print_Area" localSheetId="4">'CALCUL PSU 2025'!$A$1:$O$63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3" i="33" l="1"/>
  <c r="P32" i="23"/>
  <c r="P35" i="22"/>
  <c r="P34" i="33"/>
  <c r="N41" i="33" s="1"/>
  <c r="H44" i="33"/>
  <c r="N42" i="33"/>
  <c r="G39" i="33"/>
  <c r="N9" i="33"/>
  <c r="E2" i="24"/>
  <c r="N44" i="33" l="1"/>
  <c r="M62" i="32" s="1"/>
  <c r="F10" i="32"/>
  <c r="B18" i="24"/>
  <c r="B19" i="24"/>
  <c r="D13" i="32"/>
  <c r="F13" i="32" s="1"/>
  <c r="E7" i="24"/>
  <c r="E5" i="24"/>
  <c r="F45" i="32"/>
  <c r="B50" i="32" s="1"/>
  <c r="D45" i="32"/>
  <c r="B45" i="32"/>
  <c r="F38" i="32"/>
  <c r="D28" i="32"/>
  <c r="B28" i="32"/>
  <c r="B20" i="32"/>
  <c r="D6" i="24" l="1"/>
  <c r="D3" i="24"/>
  <c r="E3" i="24"/>
  <c r="E6" i="24"/>
  <c r="N5" i="33"/>
  <c r="C23" i="24"/>
  <c r="H55" i="32"/>
  <c r="C24" i="24"/>
  <c r="C22" i="24"/>
  <c r="C21" i="24"/>
  <c r="F28" i="32"/>
  <c r="B33" i="32" s="1"/>
  <c r="B16" i="32"/>
  <c r="C25" i="24" l="1"/>
  <c r="B27" i="24" s="1"/>
  <c r="C27" i="24" s="1"/>
  <c r="H42" i="23"/>
  <c r="N41" i="23"/>
  <c r="G38" i="23"/>
  <c r="M22" i="23"/>
  <c r="P21" i="23"/>
  <c r="M21" i="23"/>
  <c r="N13" i="23"/>
  <c r="N9" i="23"/>
  <c r="H68" i="22"/>
  <c r="N67" i="22"/>
  <c r="G64" i="22"/>
  <c r="D59" i="22"/>
  <c r="D58" i="22"/>
  <c r="J30" i="22"/>
  <c r="N29" i="22"/>
  <c r="J29" i="22"/>
  <c r="H23" i="22"/>
  <c r="N22" i="22"/>
  <c r="H45" i="22" s="1"/>
  <c r="H22" i="22"/>
  <c r="N15" i="22"/>
  <c r="N9" i="22"/>
  <c r="H32" i="23" l="1"/>
  <c r="N40" i="23"/>
  <c r="N42" i="23" s="1"/>
  <c r="H10" i="32"/>
  <c r="N45" i="22"/>
  <c r="N49" i="22" s="1"/>
  <c r="F58" i="22" s="1"/>
  <c r="H35" i="22"/>
  <c r="N5" i="23" l="1"/>
  <c r="J62" i="32"/>
  <c r="N39" i="22"/>
  <c r="L58" i="22" s="1"/>
  <c r="N61" i="22" s="1"/>
  <c r="N62" i="22" s="1"/>
  <c r="N66" i="22" l="1"/>
  <c r="N68" i="22"/>
  <c r="N5" i="22" l="1"/>
  <c r="H62" i="32"/>
  <c r="D16" i="32"/>
  <c r="H16" i="32"/>
  <c r="H33" i="32" s="1"/>
  <c r="H50" i="32" s="1"/>
  <c r="D33" i="32" l="1"/>
  <c r="F16" i="32"/>
  <c r="J16" i="32" l="1"/>
  <c r="D20" i="32" s="1"/>
  <c r="J20" i="32" s="1"/>
  <c r="B62" i="32" s="1"/>
  <c r="F33" i="32"/>
  <c r="D50" i="32"/>
  <c r="F50" i="32" s="1"/>
  <c r="J50" i="32" s="1"/>
  <c r="J33" i="32" l="1"/>
  <c r="H38" i="32" s="1"/>
  <c r="J38" i="32" s="1"/>
  <c r="D62" i="32" l="1"/>
  <c r="J55" i="32"/>
  <c r="M55" i="32" l="1"/>
  <c r="F62" i="32" s="1"/>
  <c r="O62"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Carole BETHFORT 331</author>
    <author>licou331</author>
  </authors>
  <commentList>
    <comment ref="A13" authorId="0" shapeId="0" xr:uid="{7A896EFA-D61C-474B-8D3A-AB1A0386A361}">
      <text>
        <r>
          <rPr>
            <b/>
            <sz val="9"/>
            <color indexed="81"/>
            <rFont val="Tahoma"/>
            <family val="2"/>
          </rPr>
          <t>Carole BETHFORT 331:</t>
        </r>
        <r>
          <rPr>
            <sz val="9"/>
            <color indexed="81"/>
            <rFont val="Tahoma"/>
            <family val="2"/>
          </rPr>
          <t xml:space="preserve">
Type taux
Recherchev B25
Plage B2 C7 : table pour onglet "CALCUL PSU" cellule H10 
Prix plafond
Recherchev H10
Plage C2 F7 : table pour onglet "CALCUL PSU" cellule D16 
</t>
        </r>
      </text>
    </comment>
    <comment ref="C18" authorId="0" shapeId="0" xr:uid="{52A67A65-CB82-45C8-BF0E-24A4AD169C8C}">
      <text>
        <r>
          <rPr>
            <b/>
            <sz val="9"/>
            <color indexed="81"/>
            <rFont val="Tahoma"/>
            <family val="2"/>
          </rPr>
          <t>Carole BETHFORT 331:</t>
        </r>
        <r>
          <rPr>
            <sz val="9"/>
            <color indexed="81"/>
            <rFont val="Tahoma"/>
            <family val="2"/>
          </rPr>
          <t xml:space="preserve">
Donnée source "CALCUL PSU" cellule G6</t>
        </r>
      </text>
    </comment>
    <comment ref="C19" authorId="0" shapeId="0" xr:uid="{2DF7A6DF-B1E1-449F-A541-36FBAEE10BD1}">
      <text>
        <r>
          <rPr>
            <b/>
            <sz val="9"/>
            <color indexed="81"/>
            <rFont val="Tahoma"/>
            <family val="2"/>
          </rPr>
          <t>Carole BETHFORT 331:</t>
        </r>
        <r>
          <rPr>
            <sz val="9"/>
            <color indexed="81"/>
            <rFont val="Tahoma"/>
            <family val="2"/>
          </rPr>
          <t xml:space="preserve">
Donnée source "CALCUL PSU" cellule I6</t>
        </r>
      </text>
    </comment>
    <comment ref="C21" authorId="1" shapeId="0" xr:uid="{5B15284B-13EF-4D80-AAB3-4CE65D878741}">
      <text>
        <r>
          <rPr>
            <b/>
            <sz val="8"/>
            <color indexed="81"/>
            <rFont val="Tahoma"/>
            <family val="2"/>
          </rPr>
          <t>licou331:</t>
        </r>
        <r>
          <rPr>
            <sz val="8"/>
            <color indexed="81"/>
            <rFont val="Tahoma"/>
            <family val="2"/>
          </rPr>
          <t xml:space="preserve">
test si couches et repas alors 1 sinon 0</t>
        </r>
      </text>
    </comment>
    <comment ref="C25" authorId="1" shapeId="0" xr:uid="{8791CC83-7B25-4837-B7B5-392B9CA7B45E}">
      <text>
        <r>
          <rPr>
            <sz val="8"/>
            <color indexed="81"/>
            <rFont val="Tahoma"/>
            <family val="2"/>
          </rPr>
          <t xml:space="preserve">valeurs possibles :
1 Ni couches ou repas et taux &lt;= 107 %
…
...
8 Couches et repas et Tf &gt; 120 %
Base test : BAREMES SANS COUCHE SANS REPAS
Il rajoute 1 si couche et repas (ligne 21)
Donc si &lt;=107% sans couche (B = 1) alors avec couche B = 1 + 1 = 2
</t>
        </r>
      </text>
    </comment>
    <comment ref="C27" authorId="0" shapeId="0" xr:uid="{98A37713-5BD1-42F7-9DF4-41D1700D4675}">
      <text>
        <r>
          <rPr>
            <b/>
            <sz val="9"/>
            <color indexed="81"/>
            <rFont val="Tahoma"/>
            <family val="2"/>
          </rPr>
          <t>Carole BETHFORT 331:</t>
        </r>
        <r>
          <rPr>
            <sz val="9"/>
            <color indexed="81"/>
            <rFont val="Tahoma"/>
            <family val="2"/>
          </rPr>
          <t xml:space="preserve">
Impact B41 : 1 de plus pour les couches et repas. Base Test ligne 42 à 46 : sur sans couches sans repas (ne pas cumuler les situations sans et avec)
Résultat 120 : sans couches sans repas
Résultat 121 : avec couche et avec repas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Carole BETHFORT 331</author>
  </authors>
  <commentList>
    <comment ref="M11" authorId="0" shapeId="0" xr:uid="{5B66DA0A-45B6-4403-AE2E-03BAEA937EEC}">
      <text>
        <r>
          <rPr>
            <b/>
            <sz val="9"/>
            <color indexed="81"/>
            <rFont val="Tahoma"/>
            <family val="2"/>
          </rPr>
          <t>reconnus ou en cours de détection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Carole BETHFORT 331</author>
  </authors>
  <commentList>
    <comment ref="B36" authorId="0" shapeId="0" xr:uid="{E824951F-775B-4F94-BA16-F9F900D93280}">
      <text>
        <r>
          <rPr>
            <sz val="9"/>
            <color indexed="81"/>
            <rFont val="Tahoma"/>
            <family val="2"/>
          </rPr>
          <t xml:space="preserve">"Le nombre d’enfants retenus correspond au nombre d’enfants inscrits ayant fréquenté au moins une fois dans l’année la structure et mentionné dans le registre de présence de l’équipement à ce titre". 
</t>
        </r>
        <r>
          <rPr>
            <i/>
            <sz val="8"/>
            <color indexed="81"/>
            <rFont val="Tahoma"/>
            <family val="2"/>
          </rPr>
          <t>C 2024-013</t>
        </r>
      </text>
    </comment>
    <comment ref="O60" authorId="0" shapeId="0" xr:uid="{FDCC6418-B2B4-4015-89D1-994E4084D4F7}">
      <text>
        <r>
          <rPr>
            <b/>
            <sz val="9"/>
            <color indexed="81"/>
            <rFont val="Tahoma"/>
            <family val="2"/>
          </rPr>
          <t xml:space="preserve">Le montant total du droit doit correspondre au montant total du droit de l'exercice et </t>
        </r>
        <r>
          <rPr>
            <b/>
            <u/>
            <sz val="9"/>
            <color indexed="81"/>
            <rFont val="Tahoma"/>
            <family val="2"/>
          </rPr>
          <t>non au montant encaissé</t>
        </r>
      </text>
    </comment>
  </commentList>
</comments>
</file>

<file path=xl/sharedStrings.xml><?xml version="1.0" encoding="utf-8"?>
<sst xmlns="http://schemas.openxmlformats.org/spreadsheetml/2006/main" count="317" uniqueCount="170">
  <si>
    <t>-</t>
  </si>
  <si>
    <t>BONUS "INCLUSION HANDICAP"</t>
  </si>
  <si>
    <t>Seules les cellules en bleu sont à saisir.</t>
  </si>
  <si>
    <t>SIMULATION</t>
  </si>
  <si>
    <t xml:space="preserve">Année : </t>
  </si>
  <si>
    <t>Les calculs se font automatiquement.</t>
  </si>
  <si>
    <t>Montant total bonus Eaje</t>
  </si>
  <si>
    <t>Attention :</t>
  </si>
  <si>
    <t>Ne modifier aucune formule de calcul.</t>
  </si>
  <si>
    <t>Ne supprimer aucune formule de calcul.</t>
  </si>
  <si>
    <t xml:space="preserve">EAJE </t>
  </si>
  <si>
    <t>financé par la Psu</t>
  </si>
  <si>
    <t>N'appuyer pas sur la touche "Supprimer" en dehors des cellules bleues.</t>
  </si>
  <si>
    <t>Au cours de l'année</t>
  </si>
  <si>
    <t>Nombre total d'enfants inscrits</t>
  </si>
  <si>
    <t>dont nombre enfants porteurs de handicap inscrits</t>
  </si>
  <si>
    <t>Nombre de places figurant dans l'agrément Pmi</t>
  </si>
  <si>
    <t>(Retenir le nombre maximum de places de l'année</t>
  </si>
  <si>
    <t>en cas d'augmentation ou diminution de l'agrément)</t>
  </si>
  <si>
    <t>Au 31/12/</t>
  </si>
  <si>
    <t xml:space="preserve">Total dépenses de la structure </t>
  </si>
  <si>
    <t>y compris contributions volontaires (compte 86)</t>
  </si>
  <si>
    <t>Etape 1</t>
  </si>
  <si>
    <t>Détermination du pourcentage d'enfants porteurs de handicap à retenir dans le calcul</t>
  </si>
  <si>
    <t>nb enfants Aeeh inscrits</t>
  </si>
  <si>
    <t>=</t>
  </si>
  <si>
    <t>nb total enfants inscrits</t>
  </si>
  <si>
    <t>Etape 2</t>
  </si>
  <si>
    <t>Détermination du coût par place à retenir dans le calcul</t>
  </si>
  <si>
    <t>Coût par place et par an de l'Eaje</t>
  </si>
  <si>
    <t>Total dépenses de la structure</t>
  </si>
  <si>
    <t>Coût par place et par an plafonné</t>
  </si>
  <si>
    <t>% enfants porteurs de handicap</t>
  </si>
  <si>
    <t>Plafonds</t>
  </si>
  <si>
    <t>grille nationale</t>
  </si>
  <si>
    <t>retenu</t>
  </si>
  <si>
    <t>&gt;= 7,5%</t>
  </si>
  <si>
    <t>&gt;= 5% et &lt; 7,5%</t>
  </si>
  <si>
    <t>&lt; 5%</t>
  </si>
  <si>
    <t>Pour la fourchette d’enfants Aeeh compris entre 5 % et 7,5%, l’équation retenue conduit à un montant plafond du coût par place compris entre 16 000 € et 20 000€</t>
  </si>
  <si>
    <t>Coût par place et par an retenu</t>
  </si>
  <si>
    <t>Etape 3</t>
  </si>
  <si>
    <t>Détermination du taux de financement à retenir dans le calcul</t>
  </si>
  <si>
    <t>Taux de fnancement</t>
  </si>
  <si>
    <t>Taux de financement retenu</t>
  </si>
  <si>
    <t>Etape 4</t>
  </si>
  <si>
    <t>Montant bonus par place  à retenir</t>
  </si>
  <si>
    <t>Plafond montant bonus</t>
  </si>
  <si>
    <t>x</t>
  </si>
  <si>
    <t>taux financement retenu</t>
  </si>
  <si>
    <t>Montant bonus par place retenu</t>
  </si>
  <si>
    <t>Montant bonus par place retenu plafonné</t>
  </si>
  <si>
    <t>Etape 5</t>
  </si>
  <si>
    <t>Montant total bonus Eaje pour</t>
  </si>
  <si>
    <t>BONUS "MIXITE SOCIALE"</t>
  </si>
  <si>
    <t>Nombre Heures facturées</t>
  </si>
  <si>
    <t xml:space="preserve">Montant total des participations familiales </t>
  </si>
  <si>
    <t>Psu et tous régimes confondus - compte 70641</t>
  </si>
  <si>
    <t>Détermination du montant horaire moyen des participations familiales</t>
  </si>
  <si>
    <t>Montant total des participations familialles (compte 70641)</t>
  </si>
  <si>
    <t>nb Heures facturées</t>
  </si>
  <si>
    <t>Montant horaire moyen</t>
  </si>
  <si>
    <t xml:space="preserve"> des participations familiales</t>
  </si>
  <si>
    <t>Codes</t>
  </si>
  <si>
    <t>Taux</t>
  </si>
  <si>
    <t>Montant plafond</t>
  </si>
  <si>
    <t>Montant PSU</t>
  </si>
  <si>
    <t>Normal</t>
  </si>
  <si>
    <t>Couche</t>
  </si>
  <si>
    <t>Couches ?</t>
  </si>
  <si>
    <t>Repas</t>
  </si>
  <si>
    <t>Repas ?</t>
  </si>
  <si>
    <t>Test 1 : Couche et Repas</t>
  </si>
  <si>
    <t>Somme des tests</t>
  </si>
  <si>
    <t>Taux pratiqué</t>
  </si>
  <si>
    <t></t>
  </si>
  <si>
    <t>Prestation de service unique</t>
  </si>
  <si>
    <t>Couches fournies ?</t>
  </si>
  <si>
    <t xml:space="preserve">      Repas fournis ?</t>
  </si>
  <si>
    <t xml:space="preserve">Nb heures facturées </t>
  </si>
  <si>
    <t>Nb heures de présence</t>
  </si>
  <si>
    <t>Taux de facturation</t>
  </si>
  <si>
    <t>Type taux</t>
  </si>
  <si>
    <t>/</t>
  </si>
  <si>
    <t>Prix de revient</t>
  </si>
  <si>
    <t>Prix plafond</t>
  </si>
  <si>
    <t>Prix retenu</t>
  </si>
  <si>
    <t>Taux PS</t>
  </si>
  <si>
    <t>PS unitaire</t>
  </si>
  <si>
    <t>==&gt;</t>
  </si>
  <si>
    <t>Nb heures facturées</t>
  </si>
  <si>
    <t>Participations familiales</t>
  </si>
  <si>
    <t>% Régime Général</t>
  </si>
  <si>
    <t>Montant du droit (A)</t>
  </si>
  <si>
    <t>(</t>
  </si>
  <si>
    <t>)   x</t>
  </si>
  <si>
    <t></t>
  </si>
  <si>
    <t>Dépenses de fonctionnement</t>
  </si>
  <si>
    <t>Nb places agréées</t>
  </si>
  <si>
    <t>+</t>
  </si>
  <si>
    <t>- Ce document est une aide et ne constitue en aucun cas une pièce justificative -</t>
  </si>
  <si>
    <t>Montant Total du droit</t>
  </si>
  <si>
    <t>oui</t>
  </si>
  <si>
    <t>non</t>
  </si>
  <si>
    <t>Compte 70623</t>
  </si>
  <si>
    <t>Montant total du droit</t>
  </si>
  <si>
    <t>Journées pédagogiques</t>
  </si>
  <si>
    <t>Forfait de 10 heures facturées</t>
  </si>
  <si>
    <t>Montant du droit (C)</t>
  </si>
  <si>
    <t></t>
  </si>
  <si>
    <t></t>
  </si>
  <si>
    <t>Pente</t>
  </si>
  <si>
    <t>Constante</t>
  </si>
  <si>
    <t>Prix plafond constant</t>
  </si>
  <si>
    <t>ZONE TEST</t>
  </si>
  <si>
    <t>BAREMES PSU</t>
  </si>
  <si>
    <t>AVEC couches et repas</t>
  </si>
  <si>
    <t>SANS couches et repas</t>
  </si>
  <si>
    <r>
      <t xml:space="preserve">Tf &lt;=107% </t>
    </r>
    <r>
      <rPr>
        <b/>
        <sz val="10"/>
        <color rgb="FF7030A0"/>
        <rFont val="Arial"/>
        <family val="2"/>
      </rPr>
      <t>avec</t>
    </r>
    <r>
      <rPr>
        <sz val="10"/>
        <color rgb="FF7030A0"/>
        <rFont val="Arial"/>
        <family val="2"/>
      </rPr>
      <t xml:space="preserve"> C et R</t>
    </r>
  </si>
  <si>
    <r>
      <t xml:space="preserve">Tf &gt;107% </t>
    </r>
    <r>
      <rPr>
        <b/>
        <sz val="10"/>
        <color rgb="FF7030A0"/>
        <rFont val="Arial"/>
        <family val="2"/>
      </rPr>
      <t>avec</t>
    </r>
    <r>
      <rPr>
        <sz val="10"/>
        <color rgb="FF7030A0"/>
        <rFont val="Arial"/>
        <family val="2"/>
      </rPr>
      <t xml:space="preserve"> C et R &lt;120%</t>
    </r>
  </si>
  <si>
    <r>
      <t xml:space="preserve">Tf &gt;=120% </t>
    </r>
    <r>
      <rPr>
        <b/>
        <sz val="10"/>
        <color rgb="FF7030A0"/>
        <rFont val="Arial"/>
        <family val="2"/>
      </rPr>
      <t>avec</t>
    </r>
    <r>
      <rPr>
        <sz val="10"/>
        <color rgb="FF7030A0"/>
        <rFont val="Arial"/>
        <family val="2"/>
      </rPr>
      <t xml:space="preserve"> C et R</t>
    </r>
  </si>
  <si>
    <r>
      <t xml:space="preserve">Tf &lt;=107% </t>
    </r>
    <r>
      <rPr>
        <b/>
        <sz val="10"/>
        <color rgb="FF006600"/>
        <rFont val="Arial"/>
        <family val="2"/>
      </rPr>
      <t>sans</t>
    </r>
    <r>
      <rPr>
        <sz val="10"/>
        <color rgb="FF006600"/>
        <rFont val="Arial"/>
        <family val="2"/>
      </rPr>
      <t xml:space="preserve"> C ou R</t>
    </r>
  </si>
  <si>
    <r>
      <t xml:space="preserve">Tf &gt;107% </t>
    </r>
    <r>
      <rPr>
        <b/>
        <sz val="10"/>
        <color rgb="FF006600"/>
        <rFont val="Arial"/>
        <family val="2"/>
      </rPr>
      <t>sans</t>
    </r>
    <r>
      <rPr>
        <sz val="10"/>
        <color rgb="FF006600"/>
        <rFont val="Arial"/>
        <family val="2"/>
      </rPr>
      <t xml:space="preserve"> C et R &lt;120%</t>
    </r>
  </si>
  <si>
    <r>
      <t xml:space="preserve">Tf &gt;120% </t>
    </r>
    <r>
      <rPr>
        <b/>
        <sz val="10"/>
        <color rgb="FF006600"/>
        <rFont val="Arial"/>
        <family val="2"/>
      </rPr>
      <t>sans</t>
    </r>
    <r>
      <rPr>
        <sz val="10"/>
        <color rgb="FF006600"/>
        <rFont val="Arial"/>
        <family val="2"/>
      </rPr>
      <t xml:space="preserve"> C ou R</t>
    </r>
  </si>
  <si>
    <r>
      <t xml:space="preserve">Tf &gt;=120% </t>
    </r>
    <r>
      <rPr>
        <b/>
        <sz val="10"/>
        <color rgb="FF006600"/>
        <rFont val="Arial"/>
        <family val="2"/>
      </rPr>
      <t>sans</t>
    </r>
    <r>
      <rPr>
        <sz val="10"/>
        <color rgb="FF006600"/>
        <rFont val="Arial"/>
        <family val="2"/>
      </rPr>
      <t xml:space="preserve"> C ou R</t>
    </r>
  </si>
  <si>
    <t></t>
  </si>
  <si>
    <t>Bonus Inclusion handicap</t>
  </si>
  <si>
    <t>Bonus Mixité sociale</t>
  </si>
  <si>
    <t>Nb d'enfants inscrits</t>
  </si>
  <si>
    <r>
      <t xml:space="preserve">Total des charges
</t>
    </r>
    <r>
      <rPr>
        <sz val="10"/>
        <rFont val="Calibri"/>
        <family val="2"/>
      </rPr>
      <t>(et contributions volontaires)</t>
    </r>
  </si>
  <si>
    <r>
      <rPr>
        <b/>
        <sz val="9"/>
        <color theme="0"/>
        <rFont val="Wingdings 2"/>
        <family val="1"/>
        <charset val="2"/>
      </rPr>
      <t></t>
    </r>
    <r>
      <rPr>
        <b/>
        <sz val="9"/>
        <color theme="0"/>
        <rFont val="Arial"/>
        <family val="2"/>
      </rPr>
      <t xml:space="preserve"> Zone couches et zone repas vides = NON</t>
    </r>
  </si>
  <si>
    <r>
      <t>Nb journées pédagogiques</t>
    </r>
    <r>
      <rPr>
        <b/>
        <sz val="13"/>
        <color rgb="FF0000FF"/>
        <rFont val="Calibri"/>
        <family val="2"/>
      </rPr>
      <t xml:space="preserve"> 
(ne pas dépasser 3)</t>
    </r>
  </si>
  <si>
    <r>
      <t xml:space="preserve">Prix plafond </t>
    </r>
    <r>
      <rPr>
        <b/>
        <i/>
        <sz val="10"/>
        <color rgb="FF0000FF"/>
        <rFont val="Arial"/>
        <family val="2"/>
      </rPr>
      <t>VARIABLE</t>
    </r>
  </si>
  <si>
    <t>Heures de préparation à l'accueil de l'enfant</t>
  </si>
  <si>
    <t>Bonus Attractivité</t>
  </si>
  <si>
    <t>BONUS "ATTRACTIVITE"</t>
  </si>
  <si>
    <t>Détermination du montant horaire forfaitaire</t>
  </si>
  <si>
    <t>Nature juridique du gestionnaire</t>
  </si>
  <si>
    <t>PRIVE</t>
  </si>
  <si>
    <t>PUBLIC</t>
  </si>
  <si>
    <t>Association</t>
  </si>
  <si>
    <t>Entreprise privée</t>
  </si>
  <si>
    <t>Organisme mutualiste</t>
  </si>
  <si>
    <t>Commune et commune nouvelle</t>
  </si>
  <si>
    <t>Etablissement public de coopération intercommunale (EPCI)</t>
  </si>
  <si>
    <t>Centre Communal d'Action Sociale (CCAS)</t>
  </si>
  <si>
    <t>Etabissement Public Administratif</t>
  </si>
  <si>
    <t>Administration de l'Etat</t>
  </si>
  <si>
    <t>Privé</t>
  </si>
  <si>
    <t>Public</t>
  </si>
  <si>
    <t>Le montant forfaitaire dépend de la nature juridique du gestionnaire de l'équipement/service</t>
  </si>
  <si>
    <t>Montant forfaitaire Secteur Privé</t>
  </si>
  <si>
    <t>Montant forfaitaire Secteur Public</t>
  </si>
  <si>
    <t>Oui</t>
  </si>
  <si>
    <t>Non</t>
  </si>
  <si>
    <t>Nombre de mois d'éligibilité /12</t>
  </si>
  <si>
    <t>Nombre de mois d'éligibilité dans l'année
(déduction faite des mois non ouverts de la structure)</t>
  </si>
  <si>
    <t>&lt;= 0,89 €</t>
  </si>
  <si>
    <t>&gt;0,89 € et &lt;= 1,18 €</t>
  </si>
  <si>
    <t>&gt; 1,18 € et &lt;= 1,49 €</t>
  </si>
  <si>
    <t>&gt; 1,49 €</t>
  </si>
  <si>
    <t>= 8 812 € + (% enfants Aeeh x 176 236 €)</t>
  </si>
  <si>
    <t>PSU EAJE
(A)</t>
  </si>
  <si>
    <t>Heures de préparation
(B)</t>
  </si>
  <si>
    <t>Journées pédagogiques
(C)</t>
  </si>
  <si>
    <t>compléter les onglets précédents</t>
  </si>
  <si>
    <t>1ère année de mise en œuvre</t>
  </si>
  <si>
    <t>8 heures</t>
  </si>
  <si>
    <t>version : décembre 2018 maj 02 12 2025</t>
  </si>
  <si>
    <t>Montant du droit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</si>
</sst>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 &quot;€&quot;"/>
    <numFmt numFmtId="166" formatCode="#,##0.00\ &quot;€&quot;"/>
    <numFmt numFmtId="167" formatCode="#,##0.00\ _€"/>
    <numFmt numFmtId="168" formatCode="0.0%"/>
    <numFmt numFmtId="169" formatCode="#,##0.00&quot; €&quot;"/>
    <numFmt numFmtId="170" formatCode="_-* #,##0.00\ _F_-;\-* #,##0.00\ _F_-;_-* &quot;-&quot;??\ _F_-;_-@_-"/>
    <numFmt numFmtId="171" formatCode="0.000"/>
  </numFmts>
  <fonts count="93">
    <font>
      <sz val="11"/>
      <color theme="1"/>
      <name val="Calibri"/>
      <family val="2"/>
      <scheme val="minor"/>
    </font>
    <font>
      <sz val="11"/>
      <color theme="1"/>
      <name val="Calibri"/>
      <family val="2"/>
      <scheme val="minor"/>
    </font>
    <font>
      <b/>
      <sz val="8"/>
      <color indexed="81"/>
      <name val="Tahoma"/>
      <family val="2"/>
    </font>
    <font>
      <b/>
      <sz val="9"/>
      <color indexed="81"/>
      <name val="Tahoma"/>
      <family val="2"/>
    </font>
    <font>
      <sz val="11"/>
      <name val="Calibri"/>
      <family val="2"/>
    </font>
    <font>
      <sz val="11"/>
      <color theme="1"/>
      <name val="Arial"/>
      <family val="2"/>
    </font>
    <font>
      <b/>
      <sz val="14"/>
      <color rgb="FF0070C0"/>
      <name val="Arial"/>
      <family val="2"/>
    </font>
    <font>
      <b/>
      <sz val="11"/>
      <color theme="1"/>
      <name val="Arial"/>
      <family val="2"/>
    </font>
    <font>
      <b/>
      <sz val="13"/>
      <color rgb="FF0070C0"/>
      <name val="Arial"/>
      <family val="2"/>
    </font>
    <font>
      <b/>
      <sz val="11"/>
      <color rgb="FFFF0000"/>
      <name val="Arial"/>
      <family val="2"/>
    </font>
    <font>
      <b/>
      <sz val="11"/>
      <color rgb="FF0070C0"/>
      <name val="Arial"/>
      <family val="2"/>
    </font>
    <font>
      <i/>
      <sz val="11"/>
      <color theme="1"/>
      <name val="Arial"/>
      <family val="2"/>
    </font>
    <font>
      <sz val="11"/>
      <color rgb="FF0070C0"/>
      <name val="Arial"/>
      <family val="2"/>
    </font>
    <font>
      <b/>
      <sz val="11"/>
      <name val="Arial"/>
      <family val="2"/>
    </font>
    <font>
      <b/>
      <sz val="12"/>
      <color rgb="FF0070C0"/>
      <name val="Arial"/>
      <family val="2"/>
    </font>
    <font>
      <b/>
      <sz val="14"/>
      <color rgb="FF6600CC"/>
      <name val="Arial"/>
      <family val="2"/>
    </font>
    <font>
      <b/>
      <sz val="13"/>
      <color rgb="FF6600CC"/>
      <name val="Arial"/>
      <family val="2"/>
    </font>
    <font>
      <b/>
      <sz val="11"/>
      <color rgb="FF6600CC"/>
      <name val="Arial"/>
      <family val="2"/>
    </font>
    <font>
      <sz val="11"/>
      <name val="Arial"/>
      <family val="2"/>
    </font>
    <font>
      <sz val="11"/>
      <color rgb="FF6600CC"/>
      <name val="Arial"/>
      <family val="2"/>
    </font>
    <font>
      <b/>
      <sz val="12"/>
      <color rgb="FF6600CC"/>
      <name val="Arial"/>
      <family val="2"/>
    </font>
    <font>
      <sz val="10"/>
      <name val="Arial"/>
      <family val="2"/>
    </font>
    <font>
      <sz val="12"/>
      <name val="Times New Roman"/>
      <family val="1"/>
    </font>
    <font>
      <b/>
      <sz val="12"/>
      <name val="Times New Roman"/>
      <family val="1"/>
    </font>
    <font>
      <sz val="8"/>
      <color indexed="81"/>
      <name val="Tahoma"/>
      <family val="2"/>
    </font>
    <font>
      <sz val="12"/>
      <name val="Wingdings"/>
      <charset val="2"/>
    </font>
    <font>
      <sz val="8"/>
      <name val="Arial"/>
      <family val="2"/>
    </font>
    <font>
      <b/>
      <sz val="13"/>
      <name val="Arial"/>
      <family val="2"/>
    </font>
    <font>
      <sz val="8"/>
      <name val="Times New Roman"/>
      <family val="1"/>
    </font>
    <font>
      <b/>
      <sz val="10"/>
      <name val="Calibri"/>
      <family val="2"/>
    </font>
    <font>
      <b/>
      <sz val="13"/>
      <name val="Calibri"/>
      <family val="2"/>
    </font>
    <font>
      <b/>
      <sz val="12"/>
      <name val="Calibri"/>
      <family val="2"/>
    </font>
    <font>
      <sz val="12"/>
      <name val="Calibri"/>
      <family val="2"/>
    </font>
    <font>
      <sz val="13"/>
      <name val="Arial"/>
      <family val="2"/>
    </font>
    <font>
      <b/>
      <sz val="14"/>
      <name val="Calibri"/>
      <family val="2"/>
    </font>
    <font>
      <sz val="14"/>
      <name val="Arial"/>
      <family val="2"/>
    </font>
    <font>
      <sz val="12"/>
      <name val="Wingdings 2"/>
      <family val="1"/>
      <charset val="2"/>
    </font>
    <font>
      <sz val="10"/>
      <name val="Calibri"/>
      <family val="2"/>
    </font>
    <font>
      <sz val="14"/>
      <name val="Calibri"/>
      <family val="2"/>
    </font>
    <font>
      <sz val="14"/>
      <name val="Times New Roman"/>
      <family val="1"/>
    </font>
    <font>
      <sz val="13"/>
      <name val="Calibri"/>
      <family val="2"/>
    </font>
    <font>
      <b/>
      <sz val="10"/>
      <color rgb="FF002060"/>
      <name val="Arial"/>
      <family val="2"/>
    </font>
    <font>
      <sz val="12"/>
      <name val="Arial"/>
      <family val="2"/>
    </font>
    <font>
      <b/>
      <sz val="12"/>
      <name val="Arial"/>
      <family val="2"/>
    </font>
    <font>
      <b/>
      <i/>
      <sz val="10"/>
      <name val="DejaVu Serif Condensed"/>
      <family val="1"/>
    </font>
    <font>
      <b/>
      <sz val="14"/>
      <name val="Arial"/>
      <family val="2"/>
    </font>
    <font>
      <b/>
      <sz val="16"/>
      <name val="Arial"/>
      <family val="2"/>
    </font>
    <font>
      <b/>
      <sz val="18"/>
      <name val="Calibri"/>
      <family val="2"/>
      <scheme val="minor"/>
    </font>
    <font>
      <b/>
      <sz val="8"/>
      <name val="Times New Roman"/>
      <family val="1"/>
    </font>
    <font>
      <b/>
      <sz val="8"/>
      <name val="Arial"/>
      <family val="2"/>
    </font>
    <font>
      <b/>
      <sz val="18"/>
      <name val="Calibri"/>
      <family val="2"/>
    </font>
    <font>
      <b/>
      <sz val="18"/>
      <name val="PMingLiU-ExtB"/>
      <family val="1"/>
    </font>
    <font>
      <b/>
      <sz val="10"/>
      <name val="Arial"/>
      <family val="2"/>
    </font>
    <font>
      <b/>
      <sz val="9"/>
      <name val="Arial"/>
      <family val="2"/>
    </font>
    <font>
      <sz val="9"/>
      <color rgb="FF7030A0"/>
      <name val="Arial"/>
      <family val="2"/>
    </font>
    <font>
      <i/>
      <sz val="10"/>
      <color rgb="FF7030A0"/>
      <name val="Arial"/>
      <family val="2"/>
    </font>
    <font>
      <b/>
      <sz val="10"/>
      <color rgb="FF7030A0"/>
      <name val="Arial"/>
      <family val="2"/>
    </font>
    <font>
      <i/>
      <sz val="8"/>
      <color theme="6" tint="-0.249977111117893"/>
      <name val="Times New Roman"/>
      <family val="1"/>
    </font>
    <font>
      <sz val="11"/>
      <color rgb="FF008080"/>
      <name val="Arial"/>
      <family val="2"/>
    </font>
    <font>
      <b/>
      <sz val="11"/>
      <color rgb="FF008080"/>
      <name val="Arial"/>
      <family val="2"/>
    </font>
    <font>
      <b/>
      <i/>
      <sz val="10"/>
      <color theme="0"/>
      <name val="Arial"/>
      <family val="2"/>
    </font>
    <font>
      <b/>
      <sz val="13"/>
      <color rgb="FF0000FF"/>
      <name val="Calibri"/>
      <family val="2"/>
    </font>
    <font>
      <b/>
      <sz val="12"/>
      <color rgb="FF0000FF"/>
      <name val="Arial"/>
      <family val="2"/>
    </font>
    <font>
      <b/>
      <sz val="12"/>
      <color rgb="FFC00000"/>
      <name val="Arial"/>
      <family val="2"/>
    </font>
    <font>
      <i/>
      <sz val="10"/>
      <name val="Arial"/>
      <family val="2"/>
    </font>
    <font>
      <b/>
      <i/>
      <sz val="10"/>
      <color rgb="FF7030A0"/>
      <name val="Arial"/>
      <family val="2"/>
    </font>
    <font>
      <b/>
      <sz val="10"/>
      <color rgb="FF006600"/>
      <name val="Arial"/>
      <family val="2"/>
    </font>
    <font>
      <i/>
      <sz val="12"/>
      <name val="Times New Roman"/>
      <family val="1"/>
    </font>
    <font>
      <b/>
      <i/>
      <sz val="10"/>
      <color rgb="FF006600"/>
      <name val="Arial"/>
      <family val="2"/>
    </font>
    <font>
      <sz val="9"/>
      <color indexed="81"/>
      <name val="Tahoma"/>
      <family val="2"/>
    </font>
    <font>
      <sz val="10"/>
      <color rgb="FF7030A0"/>
      <name val="Arial"/>
      <family val="2"/>
    </font>
    <font>
      <sz val="10"/>
      <color rgb="FF006600"/>
      <name val="Arial"/>
      <family val="2"/>
    </font>
    <font>
      <b/>
      <i/>
      <sz val="11"/>
      <name val="Arial"/>
      <family val="2"/>
    </font>
    <font>
      <i/>
      <sz val="10"/>
      <color theme="0" tint="-0.34998626667073579"/>
      <name val="Arial"/>
      <family val="2"/>
    </font>
    <font>
      <sz val="13"/>
      <name val="Wingdings"/>
      <charset val="2"/>
    </font>
    <font>
      <b/>
      <sz val="11"/>
      <color rgb="FF006666"/>
      <name val="Arial"/>
      <family val="2"/>
    </font>
    <font>
      <sz val="11"/>
      <color rgb="FF990099"/>
      <name val="Arial"/>
      <family val="2"/>
    </font>
    <font>
      <b/>
      <sz val="11"/>
      <color rgb="FF990099"/>
      <name val="Arial"/>
      <family val="2"/>
    </font>
    <font>
      <i/>
      <sz val="10"/>
      <color theme="9" tint="-0.249977111117893"/>
      <name val="Arial"/>
      <family val="2"/>
    </font>
    <font>
      <b/>
      <i/>
      <sz val="10"/>
      <color theme="9" tint="-0.249977111117893"/>
      <name val="Arial"/>
      <family val="2"/>
    </font>
    <font>
      <b/>
      <sz val="9"/>
      <color theme="0"/>
      <name val="Arial"/>
      <family val="1"/>
      <charset val="2"/>
    </font>
    <font>
      <b/>
      <sz val="9"/>
      <color theme="0"/>
      <name val="Wingdings 2"/>
      <family val="1"/>
      <charset val="2"/>
    </font>
    <font>
      <b/>
      <sz val="9"/>
      <color theme="0"/>
      <name val="Arial"/>
      <family val="2"/>
    </font>
    <font>
      <sz val="8"/>
      <color theme="0"/>
      <name val="Times New Roman"/>
      <family val="1"/>
    </font>
    <font>
      <b/>
      <i/>
      <sz val="10"/>
      <color rgb="FF0000FF"/>
      <name val="Arial"/>
      <family val="2"/>
    </font>
    <font>
      <b/>
      <sz val="10"/>
      <color rgb="FF0000FF"/>
      <name val="Arial"/>
      <family val="2"/>
    </font>
    <font>
      <i/>
      <sz val="8"/>
      <color indexed="81"/>
      <name val="Tahoma"/>
      <family val="2"/>
    </font>
    <font>
      <b/>
      <u/>
      <sz val="9"/>
      <color indexed="81"/>
      <name val="Tahoma"/>
      <family val="2"/>
    </font>
    <font>
      <u/>
      <sz val="11"/>
      <name val="Arial"/>
      <family val="2"/>
    </font>
    <font>
      <sz val="11"/>
      <color rgb="FF7030A0"/>
      <name val="Calibri"/>
      <family val="2"/>
      <scheme val="minor"/>
    </font>
    <font>
      <b/>
      <i/>
      <sz val="12"/>
      <color theme="0"/>
      <name val="Calibri"/>
      <family val="2"/>
      <charset val="2"/>
    </font>
    <font>
      <b/>
      <i/>
      <sz val="12"/>
      <color theme="0"/>
      <name val="Calibri"/>
      <family val="2"/>
    </font>
    <font>
      <sz val="11"/>
      <color theme="0" tint="-0.14999847407452621"/>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CCFFFF"/>
        <bgColor indexed="64"/>
      </patternFill>
    </fill>
    <fill>
      <patternFill patternType="solid">
        <fgColor theme="4" tint="0.79998168889431442"/>
        <bgColor indexed="43"/>
      </patternFill>
    </fill>
    <fill>
      <patternFill patternType="solid">
        <fgColor indexed="27"/>
        <bgColor indexed="64"/>
      </patternFill>
    </fill>
    <fill>
      <patternFill patternType="solid">
        <fgColor indexed="9"/>
        <bgColor indexed="64"/>
      </patternFill>
    </fill>
    <fill>
      <patternFill patternType="solid">
        <fgColor indexed="9"/>
        <bgColor indexed="9"/>
      </patternFill>
    </fill>
    <fill>
      <patternFill patternType="solid">
        <fgColor theme="0" tint="-0.14999847407452621"/>
        <bgColor indexed="42"/>
      </patternFill>
    </fill>
    <fill>
      <patternFill patternType="solid">
        <fgColor theme="0" tint="-4.9989318521683403E-2"/>
        <bgColor indexed="64"/>
      </patternFill>
    </fill>
    <fill>
      <patternFill patternType="solid">
        <fgColor rgb="FFFFFFCC"/>
        <bgColor indexed="64"/>
      </patternFill>
    </fill>
    <fill>
      <patternFill patternType="solid">
        <fgColor rgb="FFFFE7FF"/>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theme="4" tint="-0.249977111117893"/>
        <bgColor auto="1"/>
      </patternFill>
    </fill>
    <fill>
      <patternFill patternType="solid">
        <fgColor theme="0"/>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rgb="FF0000FF"/>
      </left>
      <right style="medium">
        <color rgb="FF0000FF"/>
      </right>
      <top style="medium">
        <color rgb="FF0000FF"/>
      </top>
      <bottom style="thin">
        <color indexed="64"/>
      </bottom>
      <diagonal/>
    </border>
    <border>
      <left style="medium">
        <color rgb="FF0000FF"/>
      </left>
      <right style="medium">
        <color rgb="FF0000FF"/>
      </right>
      <top style="thin">
        <color indexed="64"/>
      </top>
      <bottom style="thin">
        <color indexed="64"/>
      </bottom>
      <diagonal/>
    </border>
    <border>
      <left style="medium">
        <color rgb="FF0000FF"/>
      </left>
      <right style="medium">
        <color rgb="FF0000FF"/>
      </right>
      <top style="thin">
        <color indexed="64"/>
      </top>
      <bottom/>
      <diagonal/>
    </border>
    <border>
      <left style="medium">
        <color rgb="FF0000FF"/>
      </left>
      <right style="medium">
        <color rgb="FF0000FF"/>
      </right>
      <top/>
      <bottom/>
      <diagonal/>
    </border>
    <border>
      <left style="medium">
        <color rgb="FF0000FF"/>
      </left>
      <right style="medium">
        <color rgb="FF0000FF"/>
      </right>
      <top/>
      <bottom style="medium">
        <color rgb="FF0000FF"/>
      </bottom>
      <diagonal/>
    </border>
    <border>
      <left style="medium">
        <color rgb="FF0000FF"/>
      </left>
      <right style="medium">
        <color rgb="FF0000FF"/>
      </right>
      <top style="medium">
        <color rgb="FF0000FF"/>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rgb="FF0000FF"/>
      </left>
      <right style="medium">
        <color rgb="FF0000FF"/>
      </right>
      <top style="medium">
        <color rgb="FF0000FF"/>
      </top>
      <bottom style="medium">
        <color rgb="FF0000FF"/>
      </bottom>
      <diagonal/>
    </border>
    <border>
      <left style="medium">
        <color rgb="FF0000FF"/>
      </left>
      <right style="medium">
        <color rgb="FF0000FF"/>
      </right>
      <top style="medium">
        <color indexed="64"/>
      </top>
      <bottom style="medium">
        <color rgb="FF0000FF"/>
      </bottom>
      <diagonal/>
    </border>
    <border>
      <left/>
      <right style="medium">
        <color indexed="64"/>
      </right>
      <top/>
      <bottom style="thin">
        <color auto="1"/>
      </bottom>
      <diagonal/>
    </border>
    <border>
      <left style="thin">
        <color indexed="22"/>
      </left>
      <right style="thin">
        <color indexed="8"/>
      </right>
      <top style="thin">
        <color indexed="22"/>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rgb="FF0000FF"/>
      </left>
      <right style="thin">
        <color rgb="FF0000FF"/>
      </right>
      <top style="medium">
        <color rgb="FF0000FF"/>
      </top>
      <bottom style="thin">
        <color rgb="FF0000FF"/>
      </bottom>
      <diagonal/>
    </border>
    <border>
      <left style="medium">
        <color rgb="FF0000FF"/>
      </left>
      <right style="thin">
        <color rgb="FF0000FF"/>
      </right>
      <top style="thin">
        <color rgb="FF0000FF"/>
      </top>
      <bottom style="thin">
        <color rgb="FF0000FF"/>
      </bottom>
      <diagonal/>
    </border>
    <border>
      <left style="thin">
        <color rgb="FF0000FF"/>
      </left>
      <right style="medium">
        <color rgb="FF0000FF"/>
      </right>
      <top style="thin">
        <color rgb="FF0000FF"/>
      </top>
      <bottom style="thin">
        <color rgb="FF0000FF"/>
      </bottom>
      <diagonal/>
    </border>
    <border>
      <left style="medium">
        <color rgb="FF0000FF"/>
      </left>
      <right style="thin">
        <color rgb="FF0000FF"/>
      </right>
      <top style="thin">
        <color rgb="FF0000FF"/>
      </top>
      <bottom style="medium">
        <color rgb="FF0000FF"/>
      </bottom>
      <diagonal/>
    </border>
    <border>
      <left style="thin">
        <color rgb="FF0000FF"/>
      </left>
      <right style="medium">
        <color rgb="FF0000FF"/>
      </right>
      <top style="thin">
        <color rgb="FF0000FF"/>
      </top>
      <bottom style="medium">
        <color rgb="FF0000FF"/>
      </bottom>
      <diagonal/>
    </border>
    <border>
      <left style="thin">
        <color rgb="FF0000FF"/>
      </left>
      <right style="medium">
        <color rgb="FF0000FF"/>
      </right>
      <top style="medium">
        <color rgb="FF0000FF"/>
      </top>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medium">
        <color rgb="FF0000FF"/>
      </bottom>
      <diagonal/>
    </border>
    <border>
      <left/>
      <right style="medium">
        <color indexed="64"/>
      </right>
      <top style="hair">
        <color theme="0" tint="-0.499984740745262"/>
      </top>
      <bottom style="thin">
        <color auto="1"/>
      </bottom>
      <diagonal/>
    </border>
    <border>
      <left style="medium">
        <color indexed="64"/>
      </left>
      <right style="thin">
        <color indexed="64"/>
      </right>
      <top/>
      <bottom style="thin">
        <color indexed="64"/>
      </bottom>
      <diagonal/>
    </border>
    <border>
      <left style="medium">
        <color rgb="FF0000FF"/>
      </left>
      <right style="thin">
        <color rgb="FF0000FF"/>
      </right>
      <top/>
      <bottom style="thin">
        <color rgb="FF0000FF"/>
      </bottom>
      <diagonal/>
    </border>
    <border>
      <left style="thin">
        <color rgb="FF0000FF"/>
      </left>
      <right style="medium">
        <color rgb="FF0000FF"/>
      </right>
      <top/>
      <bottom style="thin">
        <color rgb="FF0000FF"/>
      </bottom>
      <diagonal/>
    </border>
    <border>
      <left style="medium">
        <color indexed="64"/>
      </left>
      <right style="thin">
        <color indexed="64"/>
      </right>
      <top style="thin">
        <color indexed="64"/>
      </top>
      <bottom style="medium">
        <color theme="0" tint="-0.499984740745262"/>
      </bottom>
      <diagonal/>
    </border>
    <border>
      <left/>
      <right style="thin">
        <color indexed="64"/>
      </right>
      <top style="thin">
        <color indexed="64"/>
      </top>
      <bottom style="medium">
        <color theme="0" tint="-0.499984740745262"/>
      </bottom>
      <diagonal/>
    </border>
    <border>
      <left/>
      <right/>
      <top style="thin">
        <color indexed="64"/>
      </top>
      <bottom style="medium">
        <color theme="0" tint="-0.499984740745262"/>
      </bottom>
      <diagonal/>
    </border>
    <border>
      <left style="medium">
        <color rgb="FF0000FF"/>
      </left>
      <right style="thin">
        <color rgb="FF0000FF"/>
      </right>
      <top style="thin">
        <color rgb="FF0000FF"/>
      </top>
      <bottom style="medium">
        <color theme="0" tint="-0.499984740745262"/>
      </bottom>
      <diagonal/>
    </border>
    <border>
      <left style="thin">
        <color rgb="FF0000FF"/>
      </left>
      <right style="medium">
        <color rgb="FF0000FF"/>
      </right>
      <top style="thin">
        <color rgb="FF0000FF"/>
      </top>
      <bottom style="medium">
        <color theme="0" tint="-0.499984740745262"/>
      </bottom>
      <diagonal/>
    </border>
    <border>
      <left/>
      <right style="medium">
        <color indexed="64"/>
      </right>
      <top style="thin">
        <color indexed="64"/>
      </top>
      <bottom style="medium">
        <color theme="0" tint="-0.499984740745262"/>
      </bottom>
      <diagonal/>
    </border>
    <border>
      <left style="hair">
        <color theme="0" tint="-0.499984740745262"/>
      </left>
      <right/>
      <top/>
      <bottom/>
      <diagonal/>
    </border>
    <border>
      <left/>
      <right style="medium">
        <color rgb="FF0000FF"/>
      </right>
      <top style="thin">
        <color indexed="64"/>
      </top>
      <bottom style="thin">
        <color indexed="64"/>
      </bottom>
      <diagonal/>
    </border>
    <border>
      <left style="hair">
        <color theme="0" tint="-0.14996795556505021"/>
      </left>
      <right/>
      <top style="hair">
        <color theme="0" tint="-0.14996795556505021"/>
      </top>
      <bottom/>
      <diagonal/>
    </border>
    <border>
      <left/>
      <right style="hair">
        <color theme="0" tint="-0.14996795556505021"/>
      </right>
      <top style="hair">
        <color theme="0" tint="-0.14996795556505021"/>
      </top>
      <bottom/>
      <diagonal/>
    </border>
    <border>
      <left style="hair">
        <color theme="0" tint="-0.14996795556505021"/>
      </left>
      <right/>
      <top/>
      <bottom style="hair">
        <color theme="0" tint="-0.14996795556505021"/>
      </bottom>
      <diagonal/>
    </border>
    <border>
      <left/>
      <right style="hair">
        <color theme="0" tint="-0.14996795556505021"/>
      </right>
      <top/>
      <bottom style="hair">
        <color theme="0" tint="-0.14996795556505021"/>
      </bottom>
      <diagonal/>
    </border>
  </borders>
  <cellStyleXfs count="10">
    <xf numFmtId="0" fontId="0" fillId="0" borderId="0"/>
    <xf numFmtId="164"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21" fillId="0" borderId="0"/>
    <xf numFmtId="9" fontId="21" fillId="0" borderId="0" applyFont="0" applyFill="0" applyBorder="0" applyAlignment="0" applyProtection="0"/>
    <xf numFmtId="170"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cellStyleXfs>
  <cellXfs count="453">
    <xf numFmtId="0" fontId="0" fillId="0" borderId="0" xfId="0"/>
    <xf numFmtId="0" fontId="5" fillId="2" borderId="0" xfId="3" applyFont="1" applyFill="1" applyAlignment="1">
      <alignment vertical="center"/>
    </xf>
    <xf numFmtId="0" fontId="6" fillId="2" borderId="0" xfId="3" applyFont="1" applyFill="1" applyAlignment="1">
      <alignment horizontal="right" vertical="center"/>
    </xf>
    <xf numFmtId="0" fontId="7" fillId="2" borderId="0" xfId="3" applyFont="1" applyFill="1" applyAlignment="1">
      <alignment vertical="center"/>
    </xf>
    <xf numFmtId="0" fontId="5" fillId="2" borderId="18" xfId="3" applyFont="1" applyFill="1" applyBorder="1" applyAlignment="1">
      <alignment horizontal="center" vertical="center"/>
    </xf>
    <xf numFmtId="0" fontId="5" fillId="2" borderId="19" xfId="3" applyFont="1" applyFill="1" applyBorder="1" applyAlignment="1">
      <alignment horizontal="right" vertical="center"/>
    </xf>
    <xf numFmtId="0" fontId="9" fillId="2" borderId="0" xfId="3" applyFont="1" applyFill="1" applyAlignment="1">
      <alignment vertical="center"/>
    </xf>
    <xf numFmtId="0" fontId="10" fillId="2" borderId="0" xfId="3" applyFont="1" applyFill="1" applyAlignment="1">
      <alignment vertical="center"/>
    </xf>
    <xf numFmtId="0" fontId="7" fillId="2" borderId="0" xfId="3" applyFont="1" applyFill="1" applyAlignment="1">
      <alignment horizontal="right" vertical="center"/>
    </xf>
    <xf numFmtId="0" fontId="7" fillId="2" borderId="0" xfId="3" applyFont="1" applyFill="1" applyAlignment="1">
      <alignment horizontal="left" vertical="center"/>
    </xf>
    <xf numFmtId="0" fontId="5" fillId="2" borderId="18" xfId="3" applyFont="1" applyFill="1" applyBorder="1" applyAlignment="1">
      <alignment vertical="center"/>
    </xf>
    <xf numFmtId="0" fontId="5" fillId="2" borderId="19" xfId="3" applyFont="1" applyFill="1" applyBorder="1" applyAlignment="1">
      <alignment vertical="center"/>
    </xf>
    <xf numFmtId="0" fontId="5" fillId="2" borderId="10" xfId="3" applyFont="1" applyFill="1" applyBorder="1" applyAlignment="1">
      <alignment vertical="center"/>
    </xf>
    <xf numFmtId="0" fontId="5" fillId="2" borderId="11" xfId="3" applyFont="1" applyFill="1" applyBorder="1" applyAlignment="1">
      <alignment vertical="center"/>
    </xf>
    <xf numFmtId="0" fontId="11" fillId="2" borderId="13" xfId="3" applyFont="1" applyFill="1" applyBorder="1" applyAlignment="1">
      <alignment vertical="center"/>
    </xf>
    <xf numFmtId="0" fontId="11" fillId="2" borderId="0" xfId="3" applyFont="1" applyFill="1" applyAlignment="1">
      <alignment vertical="center"/>
    </xf>
    <xf numFmtId="0" fontId="11" fillId="2" borderId="15" xfId="3" applyFont="1" applyFill="1" applyBorder="1" applyAlignment="1">
      <alignment vertical="center"/>
    </xf>
    <xf numFmtId="0" fontId="11" fillId="2" borderId="16" xfId="3" applyFont="1" applyFill="1" applyBorder="1" applyAlignment="1">
      <alignment vertical="center"/>
    </xf>
    <xf numFmtId="0" fontId="5" fillId="2" borderId="16" xfId="3" applyFont="1" applyFill="1" applyBorder="1" applyAlignment="1">
      <alignment vertical="center"/>
    </xf>
    <xf numFmtId="0" fontId="5" fillId="2" borderId="15" xfId="3" applyFont="1" applyFill="1" applyBorder="1" applyAlignment="1">
      <alignment vertical="center"/>
    </xf>
    <xf numFmtId="166" fontId="5" fillId="2" borderId="12" xfId="3" applyNumberFormat="1" applyFont="1" applyFill="1" applyBorder="1" applyAlignment="1">
      <alignment vertical="center"/>
    </xf>
    <xf numFmtId="0" fontId="5" fillId="2" borderId="22" xfId="3" applyFont="1" applyFill="1" applyBorder="1" applyAlignment="1">
      <alignment vertical="center"/>
    </xf>
    <xf numFmtId="0" fontId="5" fillId="2" borderId="5" xfId="3" applyFont="1" applyFill="1" applyBorder="1" applyAlignment="1">
      <alignment vertical="center"/>
    </xf>
    <xf numFmtId="3" fontId="5" fillId="2" borderId="21" xfId="3" applyNumberFormat="1" applyFont="1" applyFill="1" applyBorder="1" applyAlignment="1">
      <alignment vertical="center"/>
    </xf>
    <xf numFmtId="0" fontId="14" fillId="2" borderId="16" xfId="3" applyFont="1" applyFill="1" applyBorder="1" applyAlignment="1">
      <alignment vertical="center"/>
    </xf>
    <xf numFmtId="0" fontId="5" fillId="2" borderId="34" xfId="3" applyFont="1" applyFill="1" applyBorder="1" applyAlignment="1">
      <alignment vertical="center"/>
    </xf>
    <xf numFmtId="0" fontId="15" fillId="2" borderId="0" xfId="3" applyFont="1" applyFill="1" applyAlignment="1">
      <alignment horizontal="left" vertical="center"/>
    </xf>
    <xf numFmtId="0" fontId="16" fillId="2" borderId="19" xfId="3" applyFont="1" applyFill="1" applyBorder="1" applyAlignment="1">
      <alignment horizontal="right" vertical="center"/>
    </xf>
    <xf numFmtId="0" fontId="17" fillId="2" borderId="0" xfId="3" applyFont="1" applyFill="1" applyAlignment="1">
      <alignment vertical="center"/>
    </xf>
    <xf numFmtId="0" fontId="5" fillId="2" borderId="31" xfId="3" applyFont="1" applyFill="1" applyBorder="1" applyAlignment="1">
      <alignment vertical="center"/>
    </xf>
    <xf numFmtId="0" fontId="17" fillId="2" borderId="9" xfId="3" applyFont="1" applyFill="1" applyBorder="1" applyAlignment="1">
      <alignment horizontal="center" vertical="center"/>
    </xf>
    <xf numFmtId="0" fontId="5" fillId="2" borderId="11" xfId="3" quotePrefix="1" applyFont="1" applyFill="1" applyBorder="1" applyAlignment="1">
      <alignment horizontal="center" vertical="center"/>
    </xf>
    <xf numFmtId="166" fontId="19" fillId="2" borderId="11" xfId="3" quotePrefix="1" applyNumberFormat="1" applyFont="1" applyFill="1" applyBorder="1" applyAlignment="1">
      <alignment horizontal="center" vertical="center"/>
    </xf>
    <xf numFmtId="165" fontId="5" fillId="2" borderId="0" xfId="3" applyNumberFormat="1" applyFont="1" applyFill="1" applyAlignment="1">
      <alignment horizontal="center" vertical="center"/>
    </xf>
    <xf numFmtId="165" fontId="19" fillId="2" borderId="0" xfId="3" applyNumberFormat="1" applyFont="1" applyFill="1" applyAlignment="1">
      <alignment horizontal="center" vertical="center"/>
    </xf>
    <xf numFmtId="0" fontId="20" fillId="2" borderId="15" xfId="3" applyFont="1" applyFill="1" applyBorder="1" applyAlignment="1">
      <alignment vertical="center"/>
    </xf>
    <xf numFmtId="0" fontId="20" fillId="2" borderId="16" xfId="3" applyFont="1" applyFill="1" applyBorder="1" applyAlignment="1">
      <alignment horizontal="left" vertical="center"/>
    </xf>
    <xf numFmtId="0" fontId="20" fillId="2" borderId="16" xfId="3" applyFont="1" applyFill="1" applyBorder="1" applyAlignment="1">
      <alignment vertical="center"/>
    </xf>
    <xf numFmtId="166" fontId="20" fillId="2" borderId="17" xfId="3" applyNumberFormat="1" applyFont="1" applyFill="1" applyBorder="1" applyAlignment="1">
      <alignment vertical="center"/>
    </xf>
    <xf numFmtId="0" fontId="22" fillId="0" borderId="0" xfId="5" applyFont="1"/>
    <xf numFmtId="10" fontId="22" fillId="0" borderId="0" xfId="5" applyNumberFormat="1" applyFont="1" applyAlignment="1">
      <alignment horizontal="left"/>
    </xf>
    <xf numFmtId="0" fontId="22" fillId="0" borderId="0" xfId="5" applyFont="1" applyAlignment="1">
      <alignment horizontal="left"/>
    </xf>
    <xf numFmtId="10" fontId="22" fillId="0" borderId="0" xfId="5" applyNumberFormat="1" applyFont="1"/>
    <xf numFmtId="0" fontId="23" fillId="0" borderId="0" xfId="5" applyFont="1" applyAlignment="1">
      <alignment horizontal="left"/>
    </xf>
    <xf numFmtId="0" fontId="23" fillId="0" borderId="0" xfId="5" applyFont="1" applyAlignment="1">
      <alignment horizontal="center"/>
    </xf>
    <xf numFmtId="0" fontId="21" fillId="0" borderId="0" xfId="5"/>
    <xf numFmtId="0" fontId="25" fillId="5" borderId="1" xfId="5" applyFont="1" applyFill="1" applyBorder="1" applyAlignment="1">
      <alignment vertical="center"/>
    </xf>
    <xf numFmtId="0" fontId="26" fillId="5" borderId="2" xfId="5" applyFont="1" applyFill="1" applyBorder="1" applyAlignment="1">
      <alignment vertical="center"/>
    </xf>
    <xf numFmtId="0" fontId="27" fillId="5" borderId="2" xfId="5" applyFont="1" applyFill="1" applyBorder="1" applyAlignment="1">
      <alignment horizontal="center" vertical="center"/>
    </xf>
    <xf numFmtId="0" fontId="28" fillId="3" borderId="3" xfId="5" applyFont="1" applyFill="1" applyBorder="1" applyAlignment="1">
      <alignment vertical="center"/>
    </xf>
    <xf numFmtId="0" fontId="28" fillId="0" borderId="0" xfId="5" applyFont="1" applyAlignment="1" applyProtection="1">
      <alignment vertical="center"/>
      <protection locked="0"/>
    </xf>
    <xf numFmtId="0" fontId="29" fillId="0" borderId="7" xfId="5" applyFont="1" applyBorder="1"/>
    <xf numFmtId="0" fontId="30" fillId="0" borderId="0" xfId="5" applyFont="1" applyAlignment="1">
      <alignment horizontal="center" wrapText="1"/>
    </xf>
    <xf numFmtId="0" fontId="30" fillId="0" borderId="0" xfId="5" applyFont="1"/>
    <xf numFmtId="0" fontId="29" fillId="0" borderId="8" xfId="5" applyFont="1" applyBorder="1"/>
    <xf numFmtId="0" fontId="29" fillId="0" borderId="0" xfId="5" applyFont="1"/>
    <xf numFmtId="0" fontId="31" fillId="0" borderId="0" xfId="5" applyFont="1"/>
    <xf numFmtId="0" fontId="31" fillId="0" borderId="0" xfId="5" applyFont="1" applyAlignment="1">
      <alignment vertical="center" wrapText="1"/>
    </xf>
    <xf numFmtId="0" fontId="31" fillId="0" borderId="0" xfId="5" applyFont="1" applyAlignment="1">
      <alignment horizontal="center"/>
    </xf>
    <xf numFmtId="4" fontId="32" fillId="6" borderId="36" xfId="5" applyNumberFormat="1" applyFont="1" applyFill="1" applyBorder="1" applyAlignment="1" applyProtection="1">
      <alignment horizontal="center" vertical="center"/>
      <protection locked="0"/>
    </xf>
    <xf numFmtId="0" fontId="33" fillId="0" borderId="0" xfId="5" quotePrefix="1" applyFont="1" applyAlignment="1">
      <alignment horizontal="center" vertical="center"/>
    </xf>
    <xf numFmtId="10" fontId="32" fillId="2" borderId="17" xfId="5" applyNumberFormat="1" applyFont="1" applyFill="1" applyBorder="1" applyAlignment="1">
      <alignment horizontal="center" vertical="center"/>
    </xf>
    <xf numFmtId="0" fontId="33" fillId="0" borderId="0" xfId="5" applyFont="1"/>
    <xf numFmtId="0" fontId="30" fillId="0" borderId="0" xfId="5" applyFont="1" applyAlignment="1">
      <alignment horizontal="center"/>
    </xf>
    <xf numFmtId="166" fontId="32" fillId="6" borderId="36" xfId="5" applyNumberFormat="1" applyFont="1" applyFill="1" applyBorder="1" applyAlignment="1" applyProtection="1">
      <alignment horizontal="center" vertical="center"/>
      <protection locked="0"/>
    </xf>
    <xf numFmtId="4" fontId="32" fillId="2" borderId="17" xfId="5" applyNumberFormat="1" applyFont="1" applyFill="1" applyBorder="1" applyAlignment="1">
      <alignment horizontal="center" vertical="center"/>
    </xf>
    <xf numFmtId="167" fontId="31" fillId="2" borderId="17" xfId="5" applyNumberFormat="1" applyFont="1" applyFill="1" applyBorder="1" applyAlignment="1">
      <alignment horizontal="center" vertical="center"/>
    </xf>
    <xf numFmtId="0" fontId="33" fillId="7" borderId="0" xfId="5" quotePrefix="1" applyFont="1" applyFill="1" applyAlignment="1">
      <alignment horizontal="center" vertical="center"/>
    </xf>
    <xf numFmtId="4" fontId="32" fillId="8" borderId="0" xfId="5" applyNumberFormat="1" applyFont="1" applyFill="1" applyAlignment="1">
      <alignment horizontal="center" vertical="center"/>
    </xf>
    <xf numFmtId="0" fontId="33" fillId="0" borderId="0" xfId="5" applyFont="1" applyAlignment="1">
      <alignment horizontal="center" vertical="center"/>
    </xf>
    <xf numFmtId="167" fontId="32" fillId="2" borderId="17" xfId="5" applyNumberFormat="1" applyFont="1" applyFill="1" applyBorder="1" applyAlignment="1">
      <alignment horizontal="center" vertical="center"/>
    </xf>
    <xf numFmtId="0" fontId="35" fillId="0" borderId="7" xfId="5" applyFont="1" applyBorder="1" applyAlignment="1">
      <alignment vertical="center"/>
    </xf>
    <xf numFmtId="10" fontId="32" fillId="6" borderId="36" xfId="5" applyNumberFormat="1" applyFont="1" applyFill="1" applyBorder="1" applyAlignment="1" applyProtection="1">
      <alignment horizontal="center" vertical="center"/>
      <protection locked="0"/>
    </xf>
    <xf numFmtId="166" fontId="32" fillId="8" borderId="5" xfId="5" applyNumberFormat="1" applyFont="1" applyFill="1" applyBorder="1" applyAlignment="1">
      <alignment horizontal="center" vertical="center"/>
    </xf>
    <xf numFmtId="0" fontId="35" fillId="7" borderId="5" xfId="5" applyFont="1" applyFill="1" applyBorder="1" applyAlignment="1">
      <alignment horizontal="center" vertical="center"/>
    </xf>
    <xf numFmtId="10" fontId="32" fillId="8" borderId="5" xfId="5" applyNumberFormat="1" applyFont="1" applyFill="1" applyBorder="1" applyAlignment="1">
      <alignment horizontal="center" vertical="center"/>
    </xf>
    <xf numFmtId="0" fontId="35" fillId="7" borderId="5" xfId="5" quotePrefix="1" applyFont="1" applyFill="1" applyBorder="1" applyAlignment="1">
      <alignment horizontal="center" vertical="center"/>
    </xf>
    <xf numFmtId="166" fontId="31" fillId="8" borderId="5" xfId="5" applyNumberFormat="1" applyFont="1" applyFill="1" applyBorder="1" applyAlignment="1">
      <alignment horizontal="center" vertical="center"/>
    </xf>
    <xf numFmtId="166" fontId="32" fillId="8" borderId="0" xfId="5" applyNumberFormat="1" applyFont="1" applyFill="1" applyAlignment="1">
      <alignment horizontal="center" vertical="center"/>
    </xf>
    <xf numFmtId="0" fontId="35" fillId="7" borderId="0" xfId="5" applyFont="1" applyFill="1" applyAlignment="1">
      <alignment horizontal="center" vertical="center"/>
    </xf>
    <xf numFmtId="10" fontId="32" fillId="8" borderId="0" xfId="5" applyNumberFormat="1" applyFont="1" applyFill="1" applyAlignment="1">
      <alignment horizontal="center" vertical="center"/>
    </xf>
    <xf numFmtId="0" fontId="35" fillId="7" borderId="0" xfId="5" quotePrefix="1" applyFont="1" applyFill="1" applyAlignment="1">
      <alignment horizontal="center" vertical="center"/>
    </xf>
    <xf numFmtId="166" fontId="31" fillId="8" borderId="0" xfId="5" applyNumberFormat="1" applyFont="1" applyFill="1" applyAlignment="1">
      <alignment horizontal="center" vertical="center"/>
    </xf>
    <xf numFmtId="0" fontId="36" fillId="5" borderId="1" xfId="5" applyFont="1" applyFill="1" applyBorder="1" applyAlignment="1">
      <alignment vertical="center"/>
    </xf>
    <xf numFmtId="0" fontId="37" fillId="0" borderId="7" xfId="5" applyFont="1" applyBorder="1" applyAlignment="1">
      <alignment vertical="center"/>
    </xf>
    <xf numFmtId="166" fontId="32" fillId="2" borderId="17" xfId="5" applyNumberFormat="1" applyFont="1" applyFill="1" applyBorder="1" applyAlignment="1">
      <alignment horizontal="center" vertical="center"/>
    </xf>
    <xf numFmtId="0" fontId="35" fillId="0" borderId="0" xfId="5" quotePrefix="1" applyFont="1" applyAlignment="1">
      <alignment horizontal="center" vertical="center"/>
    </xf>
    <xf numFmtId="0" fontId="38" fillId="0" borderId="0" xfId="5" quotePrefix="1" applyFont="1" applyAlignment="1">
      <alignment horizontal="center" vertical="center"/>
    </xf>
    <xf numFmtId="0" fontId="38" fillId="7" borderId="0" xfId="5" quotePrefix="1" applyFont="1" applyFill="1" applyAlignment="1">
      <alignment horizontal="center" vertical="center"/>
    </xf>
    <xf numFmtId="4" fontId="31" fillId="8" borderId="8" xfId="5" applyNumberFormat="1" applyFont="1" applyFill="1" applyBorder="1" applyAlignment="1">
      <alignment horizontal="center" vertical="center"/>
    </xf>
    <xf numFmtId="0" fontId="37" fillId="0" borderId="0" xfId="5" applyFont="1" applyAlignment="1">
      <alignment vertical="center"/>
    </xf>
    <xf numFmtId="0" fontId="39" fillId="0" borderId="0" xfId="5" applyFont="1"/>
    <xf numFmtId="4" fontId="31" fillId="2" borderId="17" xfId="5" applyNumberFormat="1" applyFont="1" applyFill="1" applyBorder="1" applyAlignment="1">
      <alignment horizontal="center" vertical="center"/>
    </xf>
    <xf numFmtId="0" fontId="38" fillId="0" borderId="0" xfId="5" applyFont="1" applyAlignment="1">
      <alignment horizontal="center" vertical="center"/>
    </xf>
    <xf numFmtId="0" fontId="32" fillId="2" borderId="17" xfId="5" applyFont="1" applyFill="1" applyBorder="1" applyAlignment="1">
      <alignment horizontal="center" vertical="center"/>
    </xf>
    <xf numFmtId="4" fontId="31" fillId="2" borderId="38" xfId="5" applyNumberFormat="1" applyFont="1" applyFill="1" applyBorder="1" applyAlignment="1">
      <alignment horizontal="center" vertical="center"/>
    </xf>
    <xf numFmtId="0" fontId="29" fillId="0" borderId="7" xfId="5" applyFont="1" applyBorder="1" applyAlignment="1">
      <alignment horizontal="center" vertical="center"/>
    </xf>
    <xf numFmtId="0" fontId="29" fillId="0" borderId="0" xfId="5" applyFont="1" applyAlignment="1">
      <alignment horizontal="center" vertical="center"/>
    </xf>
    <xf numFmtId="0" fontId="30" fillId="0" borderId="0" xfId="5" applyFont="1" applyAlignment="1">
      <alignment horizontal="center" vertical="center"/>
    </xf>
    <xf numFmtId="3" fontId="32" fillId="6" borderId="36" xfId="5" applyNumberFormat="1" applyFont="1" applyFill="1" applyBorder="1" applyAlignment="1" applyProtection="1">
      <alignment horizontal="center" vertical="center"/>
      <protection locked="0"/>
    </xf>
    <xf numFmtId="0" fontId="40" fillId="0" borderId="0" xfId="5" applyFont="1" applyAlignment="1">
      <alignment horizontal="center" vertical="center"/>
    </xf>
    <xf numFmtId="0" fontId="40" fillId="0" borderId="0" xfId="5" quotePrefix="1" applyFont="1" applyAlignment="1">
      <alignment horizontal="center" vertical="center"/>
    </xf>
    <xf numFmtId="0" fontId="28" fillId="0" borderId="0" xfId="5" applyFont="1" applyAlignment="1">
      <alignment vertical="center"/>
    </xf>
    <xf numFmtId="0" fontId="26" fillId="0" borderId="0" xfId="5" applyFont="1" applyAlignment="1">
      <alignment horizontal="right" vertical="center"/>
    </xf>
    <xf numFmtId="0" fontId="21" fillId="0" borderId="0" xfId="5" applyAlignment="1">
      <alignment horizontal="center" vertical="center"/>
    </xf>
    <xf numFmtId="0" fontId="41" fillId="0" borderId="0" xfId="5" applyFont="1" applyAlignment="1">
      <alignment horizontal="center" vertical="center" wrapText="1"/>
    </xf>
    <xf numFmtId="3" fontId="42" fillId="0" borderId="0" xfId="5" applyNumberFormat="1" applyFont="1" applyAlignment="1">
      <alignment horizontal="center" vertical="center"/>
    </xf>
    <xf numFmtId="10" fontId="42" fillId="0" borderId="0" xfId="6" applyNumberFormat="1" applyFont="1" applyFill="1" applyBorder="1" applyAlignment="1" applyProtection="1">
      <alignment horizontal="center" vertical="center"/>
    </xf>
    <xf numFmtId="169" fontId="42" fillId="0" borderId="0" xfId="5" applyNumberFormat="1" applyFont="1" applyAlignment="1">
      <alignment horizontal="center" vertical="center"/>
    </xf>
    <xf numFmtId="169" fontId="43" fillId="0" borderId="0" xfId="5" applyNumberFormat="1" applyFont="1" applyAlignment="1">
      <alignment horizontal="center" vertical="center"/>
    </xf>
    <xf numFmtId="0" fontId="28" fillId="3" borderId="3" xfId="0" applyFont="1" applyFill="1" applyBorder="1" applyAlignment="1">
      <alignment vertical="center"/>
    </xf>
    <xf numFmtId="0" fontId="28" fillId="0" borderId="0" xfId="0" applyFont="1" applyAlignment="1" applyProtection="1">
      <alignment vertical="center"/>
      <protection locked="0"/>
    </xf>
    <xf numFmtId="169" fontId="31" fillId="9" borderId="39" xfId="0" applyNumberFormat="1" applyFont="1" applyFill="1" applyBorder="1" applyAlignment="1">
      <alignment horizontal="center" vertical="center"/>
    </xf>
    <xf numFmtId="0" fontId="5" fillId="2" borderId="19" xfId="3" applyFont="1" applyFill="1" applyBorder="1" applyAlignment="1">
      <alignment horizontal="center" vertical="center"/>
    </xf>
    <xf numFmtId="165" fontId="5" fillId="2" borderId="11" xfId="3" applyNumberFormat="1" applyFont="1" applyFill="1" applyBorder="1" applyAlignment="1">
      <alignment horizontal="center" vertical="center"/>
    </xf>
    <xf numFmtId="0" fontId="5" fillId="2" borderId="0" xfId="3" applyFont="1" applyFill="1" applyAlignment="1" applyProtection="1">
      <alignment vertical="center"/>
    </xf>
    <xf numFmtId="0" fontId="6" fillId="2" borderId="0" xfId="3" applyFont="1" applyFill="1" applyAlignment="1" applyProtection="1">
      <alignment horizontal="left" vertical="center"/>
    </xf>
    <xf numFmtId="0" fontId="6" fillId="2" borderId="0" xfId="3" applyFont="1" applyFill="1" applyAlignment="1" applyProtection="1">
      <alignment horizontal="right" vertical="center"/>
    </xf>
    <xf numFmtId="0" fontId="5" fillId="2" borderId="18" xfId="3" applyFont="1" applyFill="1" applyBorder="1" applyAlignment="1" applyProtection="1">
      <alignment horizontal="center" vertical="center"/>
    </xf>
    <xf numFmtId="0" fontId="5" fillId="2" borderId="19" xfId="3" applyFont="1" applyFill="1" applyBorder="1" applyAlignment="1" applyProtection="1">
      <alignment horizontal="center" vertical="center"/>
    </xf>
    <xf numFmtId="0" fontId="5" fillId="2" borderId="19" xfId="3" applyFont="1" applyFill="1" applyBorder="1" applyAlignment="1" applyProtection="1">
      <alignment horizontal="right" vertical="center"/>
    </xf>
    <xf numFmtId="0" fontId="10" fillId="2" borderId="0" xfId="3" applyFont="1" applyFill="1" applyAlignment="1" applyProtection="1">
      <alignment vertical="center"/>
    </xf>
    <xf numFmtId="0" fontId="7" fillId="2" borderId="0" xfId="3" applyFont="1" applyFill="1" applyAlignment="1" applyProtection="1">
      <alignment horizontal="right" vertical="center"/>
    </xf>
    <xf numFmtId="0" fontId="7" fillId="2" borderId="0" xfId="3" applyFont="1" applyFill="1" applyAlignment="1" applyProtection="1">
      <alignment horizontal="left" vertical="center"/>
    </xf>
    <xf numFmtId="0" fontId="5" fillId="2" borderId="18" xfId="3" applyFont="1" applyFill="1" applyBorder="1" applyAlignment="1" applyProtection="1">
      <alignment vertical="center"/>
    </xf>
    <xf numFmtId="0" fontId="5" fillId="2" borderId="19" xfId="3" applyFont="1" applyFill="1" applyBorder="1" applyAlignment="1" applyProtection="1">
      <alignment vertical="center"/>
    </xf>
    <xf numFmtId="0" fontId="10" fillId="2" borderId="18" xfId="3" applyFont="1" applyFill="1" applyBorder="1" applyAlignment="1" applyProtection="1">
      <alignment horizontal="left" vertical="center"/>
    </xf>
    <xf numFmtId="0" fontId="10" fillId="2" borderId="19" xfId="3" applyFont="1" applyFill="1" applyBorder="1" applyAlignment="1" applyProtection="1">
      <alignment horizontal="left" vertical="center"/>
    </xf>
    <xf numFmtId="0" fontId="5" fillId="2" borderId="10" xfId="3" applyFont="1" applyFill="1" applyBorder="1" applyAlignment="1" applyProtection="1">
      <alignment vertical="center"/>
    </xf>
    <xf numFmtId="0" fontId="5" fillId="2" borderId="11" xfId="3" applyFont="1" applyFill="1" applyBorder="1" applyAlignment="1" applyProtection="1">
      <alignment vertical="center"/>
    </xf>
    <xf numFmtId="0" fontId="11" fillId="2" borderId="13" xfId="3" applyFont="1" applyFill="1" applyBorder="1" applyAlignment="1" applyProtection="1">
      <alignment vertical="center"/>
    </xf>
    <xf numFmtId="0" fontId="11" fillId="2" borderId="0" xfId="3" applyFont="1" applyFill="1" applyAlignment="1" applyProtection="1">
      <alignment vertical="center"/>
    </xf>
    <xf numFmtId="0" fontId="11" fillId="2" borderId="15" xfId="3" applyFont="1" applyFill="1" applyBorder="1" applyAlignment="1" applyProtection="1">
      <alignment vertical="center"/>
    </xf>
    <xf numFmtId="0" fontId="11" fillId="2" borderId="16" xfId="3" applyFont="1" applyFill="1" applyBorder="1" applyAlignment="1" applyProtection="1">
      <alignment vertical="center"/>
    </xf>
    <xf numFmtId="0" fontId="5" fillId="2" borderId="16" xfId="3" applyFont="1" applyFill="1" applyBorder="1" applyAlignment="1" applyProtection="1">
      <alignment vertical="center"/>
    </xf>
    <xf numFmtId="0" fontId="5" fillId="2" borderId="15" xfId="3" applyFont="1" applyFill="1" applyBorder="1" applyAlignment="1" applyProtection="1">
      <alignment vertical="center"/>
    </xf>
    <xf numFmtId="0" fontId="12" fillId="2" borderId="30" xfId="3" applyFont="1" applyFill="1" applyBorder="1" applyAlignment="1" applyProtection="1">
      <alignment horizontal="center" vertical="center"/>
    </xf>
    <xf numFmtId="3" fontId="12" fillId="2" borderId="31" xfId="3" applyNumberFormat="1" applyFont="1" applyFill="1" applyBorder="1" applyAlignment="1" applyProtection="1">
      <alignment horizontal="center" vertical="center"/>
    </xf>
    <xf numFmtId="0" fontId="5" fillId="2" borderId="11" xfId="3" applyFont="1" applyFill="1" applyBorder="1" applyAlignment="1" applyProtection="1">
      <alignment horizontal="center" vertical="center"/>
    </xf>
    <xf numFmtId="0" fontId="5" fillId="2" borderId="12" xfId="3" applyFont="1" applyFill="1" applyBorder="1" applyAlignment="1" applyProtection="1">
      <alignment vertical="center"/>
    </xf>
    <xf numFmtId="0" fontId="5" fillId="2" borderId="15" xfId="3" applyFont="1" applyFill="1" applyBorder="1" applyAlignment="1" applyProtection="1">
      <alignment horizontal="center" vertical="center"/>
    </xf>
    <xf numFmtId="3" fontId="5" fillId="2" borderId="16" xfId="3" applyNumberFormat="1" applyFont="1" applyFill="1" applyBorder="1" applyAlignment="1" applyProtection="1">
      <alignment horizontal="center" vertical="center"/>
    </xf>
    <xf numFmtId="0" fontId="5" fillId="2" borderId="16" xfId="3" applyFont="1" applyFill="1" applyBorder="1" applyAlignment="1" applyProtection="1">
      <alignment horizontal="center" vertical="center"/>
    </xf>
    <xf numFmtId="0" fontId="5" fillId="2" borderId="17" xfId="3" applyFont="1" applyFill="1" applyBorder="1" applyAlignment="1" applyProtection="1">
      <alignment vertical="center"/>
    </xf>
    <xf numFmtId="3" fontId="5" fillId="2" borderId="16" xfId="3" applyNumberFormat="1" applyFont="1" applyFill="1" applyBorder="1" applyAlignment="1" applyProtection="1">
      <alignment vertical="center"/>
    </xf>
    <xf numFmtId="0" fontId="10" fillId="2" borderId="9" xfId="3" applyFont="1" applyFill="1" applyBorder="1" applyAlignment="1" applyProtection="1">
      <alignment horizontal="center" vertical="center"/>
    </xf>
    <xf numFmtId="0" fontId="10" fillId="2" borderId="18" xfId="3" applyFont="1" applyFill="1" applyBorder="1" applyAlignment="1" applyProtection="1">
      <alignment vertical="center"/>
    </xf>
    <xf numFmtId="0" fontId="5" fillId="2" borderId="20" xfId="3" applyFont="1" applyFill="1" applyBorder="1" applyAlignment="1" applyProtection="1">
      <alignment vertical="center"/>
    </xf>
    <xf numFmtId="165" fontId="10" fillId="2" borderId="9" xfId="3" applyNumberFormat="1" applyFont="1" applyFill="1" applyBorder="1" applyAlignment="1" applyProtection="1">
      <alignment vertical="center"/>
    </xf>
    <xf numFmtId="9" fontId="10" fillId="2" borderId="9" xfId="3" applyNumberFormat="1" applyFont="1" applyFill="1" applyBorder="1" applyAlignment="1" applyProtection="1">
      <alignment horizontal="center" vertical="center"/>
    </xf>
    <xf numFmtId="3" fontId="12" fillId="2" borderId="30" xfId="3" applyNumberFormat="1" applyFont="1" applyFill="1" applyBorder="1" applyAlignment="1" applyProtection="1">
      <alignment horizontal="center" vertical="center"/>
    </xf>
    <xf numFmtId="3" fontId="5" fillId="2" borderId="15" xfId="3" applyNumberFormat="1" applyFont="1" applyFill="1" applyBorder="1" applyAlignment="1" applyProtection="1">
      <alignment horizontal="center" vertical="center"/>
    </xf>
    <xf numFmtId="0" fontId="12" fillId="2" borderId="18" xfId="3" applyFont="1" applyFill="1" applyBorder="1" applyAlignment="1" applyProtection="1">
      <alignment vertical="center"/>
    </xf>
    <xf numFmtId="166" fontId="12" fillId="2" borderId="9" xfId="3" applyNumberFormat="1" applyFont="1" applyFill="1" applyBorder="1" applyAlignment="1" applyProtection="1">
      <alignment horizontal="center" vertical="center"/>
    </xf>
    <xf numFmtId="166" fontId="10" fillId="2" borderId="9" xfId="3" applyNumberFormat="1" applyFont="1" applyFill="1" applyBorder="1" applyAlignment="1" applyProtection="1">
      <alignment horizontal="center" vertical="center"/>
    </xf>
    <xf numFmtId="166" fontId="5" fillId="2" borderId="12" xfId="3" applyNumberFormat="1" applyFont="1" applyFill="1" applyBorder="1" applyAlignment="1" applyProtection="1">
      <alignment vertical="center"/>
    </xf>
    <xf numFmtId="0" fontId="5" fillId="2" borderId="22" xfId="3" applyFont="1" applyFill="1" applyBorder="1" applyAlignment="1" applyProtection="1">
      <alignment vertical="center"/>
    </xf>
    <xf numFmtId="0" fontId="5" fillId="2" borderId="5" xfId="3" applyFont="1" applyFill="1" applyBorder="1" applyAlignment="1" applyProtection="1">
      <alignment vertical="center"/>
    </xf>
    <xf numFmtId="3" fontId="5" fillId="2" borderId="21" xfId="3" applyNumberFormat="1" applyFont="1" applyFill="1" applyBorder="1" applyAlignment="1" applyProtection="1">
      <alignment vertical="center"/>
    </xf>
    <xf numFmtId="0" fontId="14" fillId="2" borderId="15" xfId="3" applyFont="1" applyFill="1" applyBorder="1" applyAlignment="1" applyProtection="1">
      <alignment vertical="center"/>
    </xf>
    <xf numFmtId="0" fontId="14" fillId="2" borderId="16" xfId="3" applyFont="1" applyFill="1" applyBorder="1" applyAlignment="1" applyProtection="1">
      <alignment vertical="center"/>
    </xf>
    <xf numFmtId="0" fontId="14" fillId="2" borderId="16" xfId="3" applyFont="1" applyFill="1" applyBorder="1" applyAlignment="1" applyProtection="1">
      <alignment horizontal="left" vertical="center"/>
    </xf>
    <xf numFmtId="0" fontId="5" fillId="2" borderId="34" xfId="3" applyFont="1" applyFill="1" applyBorder="1" applyAlignment="1" applyProtection="1">
      <alignment vertical="center"/>
    </xf>
    <xf numFmtId="166" fontId="14" fillId="2" borderId="17" xfId="3" applyNumberFormat="1" applyFont="1" applyFill="1" applyBorder="1" applyAlignment="1" applyProtection="1">
      <alignment vertical="center"/>
    </xf>
    <xf numFmtId="3" fontId="5" fillId="4" borderId="24" xfId="3" applyNumberFormat="1" applyFont="1" applyFill="1" applyBorder="1" applyAlignment="1" applyProtection="1">
      <alignment vertical="center"/>
      <protection locked="0"/>
    </xf>
    <xf numFmtId="3" fontId="10" fillId="4" borderId="25" xfId="3" applyNumberFormat="1" applyFont="1" applyFill="1" applyBorder="1" applyAlignment="1" applyProtection="1">
      <alignment vertical="center"/>
      <protection locked="0"/>
    </xf>
    <xf numFmtId="0" fontId="45" fillId="5" borderId="2" xfId="5" applyFont="1" applyFill="1" applyBorder="1" applyAlignment="1">
      <alignment vertical="center"/>
    </xf>
    <xf numFmtId="0" fontId="28" fillId="0" borderId="0" xfId="0" applyFont="1" applyProtection="1">
      <protection locked="0"/>
    </xf>
    <xf numFmtId="0" fontId="48" fillId="0" borderId="0" xfId="0" applyFont="1" applyAlignment="1" applyProtection="1">
      <alignment horizontal="center"/>
      <protection locked="0"/>
    </xf>
    <xf numFmtId="0" fontId="49" fillId="0" borderId="0" xfId="0" applyFont="1" applyAlignment="1" applyProtection="1">
      <alignment horizontal="center"/>
      <protection locked="0"/>
    </xf>
    <xf numFmtId="0" fontId="26" fillId="0" borderId="0" xfId="0" applyFont="1" applyProtection="1">
      <protection locked="0"/>
    </xf>
    <xf numFmtId="0" fontId="51" fillId="0" borderId="0" xfId="0" applyFont="1" applyAlignment="1" applyProtection="1">
      <alignment horizontal="center" vertical="center"/>
      <protection locked="0"/>
    </xf>
    <xf numFmtId="0" fontId="34" fillId="6" borderId="37" xfId="5" applyFont="1" applyFill="1" applyBorder="1" applyAlignment="1" applyProtection="1">
      <alignment horizontal="center" vertical="center"/>
      <protection locked="0"/>
    </xf>
    <xf numFmtId="0" fontId="21" fillId="0" borderId="7" xfId="5" applyFont="1" applyBorder="1"/>
    <xf numFmtId="0" fontId="21" fillId="0" borderId="0" xfId="5" applyFont="1" applyAlignment="1">
      <alignment vertical="center"/>
    </xf>
    <xf numFmtId="0" fontId="21" fillId="0" borderId="0" xfId="5" applyFont="1"/>
    <xf numFmtId="0" fontId="21" fillId="0" borderId="8" xfId="5" applyFont="1" applyBorder="1"/>
    <xf numFmtId="0" fontId="21" fillId="0" borderId="4" xfId="5" applyFont="1" applyBorder="1"/>
    <xf numFmtId="0" fontId="21" fillId="7" borderId="5" xfId="5" applyFont="1" applyFill="1" applyBorder="1"/>
    <xf numFmtId="0" fontId="21" fillId="0" borderId="5" xfId="5" applyFont="1" applyBorder="1"/>
    <xf numFmtId="0" fontId="21" fillId="0" borderId="6" xfId="5" applyFont="1" applyBorder="1"/>
    <xf numFmtId="0" fontId="21" fillId="0" borderId="7" xfId="5" applyFont="1" applyBorder="1" applyAlignment="1">
      <alignment horizontal="center" vertical="center"/>
    </xf>
    <xf numFmtId="0" fontId="21" fillId="0" borderId="0" xfId="5" applyFont="1" applyAlignment="1">
      <alignment horizontal="center" vertical="center"/>
    </xf>
    <xf numFmtId="0" fontId="52" fillId="0" borderId="0" xfId="5" applyFont="1" applyAlignment="1">
      <alignment horizontal="center" vertical="center" wrapText="1"/>
    </xf>
    <xf numFmtId="0" fontId="53" fillId="0" borderId="0" xfId="5" applyFont="1" applyAlignment="1">
      <alignment horizontal="center"/>
    </xf>
    <xf numFmtId="0" fontId="54" fillId="0" borderId="0" xfId="5" applyFont="1" applyAlignment="1">
      <alignment horizontal="center" vertical="center"/>
    </xf>
    <xf numFmtId="0" fontId="21" fillId="0" borderId="0" xfId="5" applyFont="1" applyAlignment="1">
      <alignment horizontal="left" vertical="center"/>
    </xf>
    <xf numFmtId="10" fontId="21" fillId="0" borderId="0" xfId="5" applyNumberFormat="1" applyFont="1" applyAlignment="1">
      <alignment horizontal="left" vertical="center"/>
    </xf>
    <xf numFmtId="0" fontId="21" fillId="3" borderId="9" xfId="5" applyFont="1" applyFill="1" applyBorder="1" applyAlignment="1">
      <alignment horizontal="left"/>
    </xf>
    <xf numFmtId="0" fontId="21" fillId="3" borderId="9" xfId="5" applyFont="1" applyFill="1" applyBorder="1"/>
    <xf numFmtId="0" fontId="13" fillId="3" borderId="9" xfId="5" applyFont="1" applyFill="1" applyBorder="1"/>
    <xf numFmtId="0" fontId="56" fillId="12" borderId="9" xfId="5" applyFont="1" applyFill="1" applyBorder="1" applyAlignment="1">
      <alignment horizontal="left"/>
    </xf>
    <xf numFmtId="0" fontId="56" fillId="12" borderId="9" xfId="5" applyFont="1" applyFill="1" applyBorder="1"/>
    <xf numFmtId="0" fontId="52" fillId="13" borderId="9" xfId="5" applyFont="1" applyFill="1" applyBorder="1" applyAlignment="1">
      <alignment horizontal="center"/>
    </xf>
    <xf numFmtId="0" fontId="21" fillId="13" borderId="9" xfId="5" applyFont="1" applyFill="1" applyBorder="1" applyAlignment="1">
      <alignment horizontal="center" vertical="center"/>
    </xf>
    <xf numFmtId="0" fontId="21" fillId="13" borderId="9" xfId="5" applyFont="1" applyFill="1" applyBorder="1" applyAlignment="1">
      <alignment vertical="center"/>
    </xf>
    <xf numFmtId="0" fontId="52" fillId="13" borderId="9" xfId="5" applyFont="1" applyFill="1" applyBorder="1" applyAlignment="1">
      <alignment horizontal="center" vertical="center"/>
    </xf>
    <xf numFmtId="0" fontId="52" fillId="3" borderId="14" xfId="5" applyFont="1" applyFill="1" applyBorder="1" applyAlignment="1">
      <alignment horizontal="center" vertical="center"/>
    </xf>
    <xf numFmtId="0" fontId="52" fillId="3" borderId="20" xfId="5" applyFont="1" applyFill="1" applyBorder="1" applyAlignment="1">
      <alignment horizontal="center" vertical="center"/>
    </xf>
    <xf numFmtId="0" fontId="52" fillId="3" borderId="21" xfId="5" applyFont="1" applyFill="1" applyBorder="1" applyAlignment="1">
      <alignment horizontal="center" vertical="center"/>
    </xf>
    <xf numFmtId="0" fontId="57" fillId="0" borderId="0" xfId="5" applyFont="1"/>
    <xf numFmtId="0" fontId="57" fillId="0" borderId="0" xfId="5" applyFont="1" applyAlignment="1">
      <alignment horizontal="left"/>
    </xf>
    <xf numFmtId="10" fontId="57" fillId="0" borderId="0" xfId="5" applyNumberFormat="1" applyFont="1" applyAlignment="1">
      <alignment horizontal="left"/>
    </xf>
    <xf numFmtId="0" fontId="13" fillId="13" borderId="9" xfId="5" applyFont="1" applyFill="1" applyBorder="1" applyAlignment="1">
      <alignment horizontal="center"/>
    </xf>
    <xf numFmtId="0" fontId="13" fillId="13" borderId="9" xfId="5" applyFont="1" applyFill="1" applyBorder="1"/>
    <xf numFmtId="9" fontId="21" fillId="3" borderId="45" xfId="9" applyFont="1" applyFill="1" applyBorder="1" applyAlignment="1">
      <alignment horizontal="center" vertical="center"/>
    </xf>
    <xf numFmtId="9" fontId="21" fillId="3" borderId="46" xfId="9" applyFont="1" applyFill="1" applyBorder="1" applyAlignment="1">
      <alignment horizontal="center" vertical="center"/>
    </xf>
    <xf numFmtId="0" fontId="58" fillId="2" borderId="0" xfId="3" applyFont="1" applyFill="1" applyAlignment="1">
      <alignment vertical="center"/>
    </xf>
    <xf numFmtId="0" fontId="21" fillId="0" borderId="7" xfId="5" applyFont="1" applyBorder="1" applyAlignment="1">
      <alignment vertical="center"/>
    </xf>
    <xf numFmtId="0" fontId="40" fillId="0" borderId="0" xfId="5" applyFont="1" applyAlignment="1">
      <alignment vertical="center"/>
    </xf>
    <xf numFmtId="0" fontId="21" fillId="0" borderId="0" xfId="5" applyAlignment="1">
      <alignment vertical="center"/>
    </xf>
    <xf numFmtId="0" fontId="30" fillId="0" borderId="0" xfId="5" applyFont="1" applyAlignment="1">
      <alignment horizontal="center" vertical="center" wrapText="1"/>
    </xf>
    <xf numFmtId="0" fontId="50" fillId="0" borderId="0" xfId="0" applyFont="1" applyAlignment="1" applyProtection="1">
      <alignment horizontal="center" wrapText="1"/>
      <protection locked="0"/>
    </xf>
    <xf numFmtId="0" fontId="21" fillId="0" borderId="0" xfId="5" applyFont="1" applyBorder="1"/>
    <xf numFmtId="0" fontId="29" fillId="0" borderId="0" xfId="5" applyFont="1" applyBorder="1"/>
    <xf numFmtId="0" fontId="38" fillId="7" borderId="0" xfId="5" quotePrefix="1" applyFont="1" applyFill="1" applyBorder="1" applyAlignment="1">
      <alignment horizontal="center" vertical="center"/>
    </xf>
    <xf numFmtId="0" fontId="30" fillId="0" borderId="0" xfId="5" applyFont="1" applyBorder="1" applyAlignment="1">
      <alignment horizontal="center"/>
    </xf>
    <xf numFmtId="0" fontId="38" fillId="0" borderId="0" xfId="5" quotePrefix="1" applyFont="1" applyBorder="1" applyAlignment="1">
      <alignment horizontal="center" vertical="center"/>
    </xf>
    <xf numFmtId="0" fontId="30" fillId="0" borderId="0" xfId="5" applyFont="1" applyBorder="1" applyAlignment="1">
      <alignment horizontal="center" vertical="center"/>
    </xf>
    <xf numFmtId="0" fontId="40" fillId="0" borderId="0" xfId="5" applyFont="1" applyBorder="1" applyAlignment="1">
      <alignment horizontal="center" vertical="center"/>
    </xf>
    <xf numFmtId="0" fontId="28" fillId="3" borderId="2" xfId="5" applyFont="1" applyFill="1" applyBorder="1" applyAlignment="1">
      <alignment vertical="center"/>
    </xf>
    <xf numFmtId="4" fontId="31" fillId="8" borderId="0" xfId="5" applyNumberFormat="1" applyFont="1" applyFill="1" applyBorder="1" applyAlignment="1">
      <alignment horizontal="center" vertical="center"/>
    </xf>
    <xf numFmtId="4" fontId="31" fillId="2" borderId="16" xfId="5" applyNumberFormat="1" applyFont="1" applyFill="1" applyBorder="1" applyAlignment="1">
      <alignment horizontal="center" vertical="center"/>
    </xf>
    <xf numFmtId="0" fontId="30" fillId="0" borderId="0" xfId="5" applyFont="1" applyBorder="1" applyAlignment="1">
      <alignment horizontal="center" vertical="center" wrapText="1"/>
    </xf>
    <xf numFmtId="0" fontId="62" fillId="5" borderId="2" xfId="5" applyFont="1" applyFill="1" applyBorder="1" applyAlignment="1">
      <alignment vertical="center"/>
    </xf>
    <xf numFmtId="0" fontId="62" fillId="5" borderId="2" xfId="5" applyFont="1" applyFill="1" applyBorder="1" applyAlignment="1">
      <alignment horizontal="right" vertical="center"/>
    </xf>
    <xf numFmtId="0" fontId="21" fillId="7" borderId="0" xfId="5" applyFill="1"/>
    <xf numFmtId="0" fontId="63" fillId="5" borderId="2" xfId="5" applyFont="1" applyFill="1" applyBorder="1" applyAlignment="1">
      <alignment horizontal="right" vertical="center"/>
    </xf>
    <xf numFmtId="0" fontId="37" fillId="0" borderId="0" xfId="5" applyFont="1" applyBorder="1" applyAlignment="1">
      <alignment vertical="center"/>
    </xf>
    <xf numFmtId="0" fontId="29" fillId="0" borderId="0" xfId="5" applyFont="1" applyBorder="1" applyAlignment="1">
      <alignment horizontal="center" vertical="center"/>
    </xf>
    <xf numFmtId="166" fontId="31" fillId="2" borderId="17" xfId="5" applyNumberFormat="1" applyFont="1" applyFill="1" applyBorder="1" applyAlignment="1">
      <alignment horizontal="center" vertical="center"/>
    </xf>
    <xf numFmtId="0" fontId="21" fillId="0" borderId="0" xfId="5" applyFont="1" applyBorder="1" applyAlignment="1">
      <alignment vertical="center"/>
    </xf>
    <xf numFmtId="0" fontId="28" fillId="3" borderId="2" xfId="0" applyFont="1" applyFill="1" applyBorder="1" applyAlignment="1">
      <alignment vertical="center"/>
    </xf>
    <xf numFmtId="2" fontId="31" fillId="2" borderId="17" xfId="5" applyNumberFormat="1" applyFont="1" applyFill="1" applyBorder="1" applyAlignment="1">
      <alignment horizontal="center" vertical="center"/>
    </xf>
    <xf numFmtId="2" fontId="52" fillId="11" borderId="51" xfId="7" applyNumberFormat="1" applyFont="1" applyFill="1" applyBorder="1" applyAlignment="1">
      <alignment horizontal="center" vertical="center"/>
    </xf>
    <xf numFmtId="2" fontId="52" fillId="11" borderId="48" xfId="7" applyNumberFormat="1" applyFont="1" applyFill="1" applyBorder="1" applyAlignment="1">
      <alignment horizontal="center" vertical="center"/>
    </xf>
    <xf numFmtId="171" fontId="21" fillId="3" borderId="53" xfId="7" applyNumberFormat="1" applyFont="1" applyFill="1" applyBorder="1" applyAlignment="1">
      <alignment horizontal="center" vertical="center"/>
    </xf>
    <xf numFmtId="171" fontId="21" fillId="3" borderId="50" xfId="7" applyNumberFormat="1" applyFont="1" applyFill="1" applyBorder="1" applyAlignment="1">
      <alignment horizontal="center" vertical="center"/>
    </xf>
    <xf numFmtId="171" fontId="21" fillId="3" borderId="52" xfId="7" applyNumberFormat="1" applyFont="1" applyFill="1" applyBorder="1" applyAlignment="1">
      <alignment horizontal="center" vertical="center"/>
    </xf>
    <xf numFmtId="0" fontId="67" fillId="0" borderId="0" xfId="5" applyFont="1"/>
    <xf numFmtId="0" fontId="64" fillId="3" borderId="9" xfId="5" applyFont="1" applyFill="1" applyBorder="1" applyAlignment="1">
      <alignment horizontal="left" vertical="center"/>
    </xf>
    <xf numFmtId="0" fontId="64" fillId="3" borderId="9" xfId="5" applyFont="1" applyFill="1" applyBorder="1" applyAlignment="1">
      <alignment vertical="center"/>
    </xf>
    <xf numFmtId="0" fontId="52" fillId="3" borderId="9" xfId="5" applyFont="1" applyFill="1" applyBorder="1" applyAlignment="1">
      <alignment vertical="center"/>
    </xf>
    <xf numFmtId="0" fontId="21" fillId="3" borderId="23" xfId="5" applyFont="1" applyFill="1" applyBorder="1" applyAlignment="1">
      <alignment vertical="center"/>
    </xf>
    <xf numFmtId="164" fontId="22" fillId="0" borderId="0" xfId="1" applyFont="1" applyAlignment="1">
      <alignment horizontal="left"/>
    </xf>
    <xf numFmtId="2" fontId="52" fillId="11" borderId="54" xfId="7" applyNumberFormat="1" applyFont="1" applyFill="1" applyBorder="1" applyAlignment="1">
      <alignment horizontal="center" vertical="center"/>
    </xf>
    <xf numFmtId="2" fontId="52" fillId="11" borderId="55" xfId="7" applyNumberFormat="1" applyFont="1" applyFill="1" applyBorder="1" applyAlignment="1">
      <alignment horizontal="center" vertical="center"/>
    </xf>
    <xf numFmtId="0" fontId="65" fillId="0" borderId="0" xfId="5" applyFont="1"/>
    <xf numFmtId="0" fontId="68" fillId="0" borderId="0" xfId="5" applyFont="1"/>
    <xf numFmtId="0" fontId="70" fillId="3" borderId="0" xfId="5" applyFont="1" applyFill="1" applyBorder="1" applyAlignment="1">
      <alignment vertical="center"/>
    </xf>
    <xf numFmtId="0" fontId="70" fillId="3" borderId="19" xfId="5" applyFont="1" applyFill="1" applyBorder="1" applyAlignment="1">
      <alignment vertical="center"/>
    </xf>
    <xf numFmtId="0" fontId="71" fillId="3" borderId="19" xfId="5" applyFont="1" applyFill="1" applyBorder="1" applyAlignment="1">
      <alignment vertical="center"/>
    </xf>
    <xf numFmtId="0" fontId="71" fillId="3" borderId="5" xfId="5" applyFont="1" applyFill="1" applyBorder="1" applyAlignment="1">
      <alignment vertical="center"/>
    </xf>
    <xf numFmtId="0" fontId="71" fillId="3" borderId="20" xfId="5" applyFont="1" applyFill="1" applyBorder="1" applyAlignment="1">
      <alignment vertical="center"/>
    </xf>
    <xf numFmtId="0" fontId="74" fillId="0" borderId="0" xfId="5" quotePrefix="1" applyFont="1" applyAlignment="1">
      <alignment horizontal="center" vertical="center"/>
    </xf>
    <xf numFmtId="165" fontId="77" fillId="2" borderId="9" xfId="3" applyNumberFormat="1" applyFont="1" applyFill="1" applyBorder="1" applyAlignment="1" applyProtection="1">
      <alignment vertical="center"/>
    </xf>
    <xf numFmtId="166" fontId="34" fillId="0" borderId="0" xfId="0" applyNumberFormat="1" applyFont="1" applyAlignment="1">
      <alignment horizontal="center" vertical="center"/>
    </xf>
    <xf numFmtId="0" fontId="21" fillId="0" borderId="4" xfId="5" applyBorder="1"/>
    <xf numFmtId="0" fontId="21" fillId="0" borderId="5" xfId="5" applyBorder="1"/>
    <xf numFmtId="0" fontId="21" fillId="0" borderId="5" xfId="5" applyBorder="1" applyAlignment="1">
      <alignment horizontal="center" vertical="center"/>
    </xf>
    <xf numFmtId="0" fontId="21" fillId="0" borderId="6" xfId="5" applyBorder="1"/>
    <xf numFmtId="0" fontId="44" fillId="0" borderId="0" xfId="0" applyFont="1" applyAlignment="1">
      <alignment vertical="center"/>
    </xf>
    <xf numFmtId="0" fontId="30" fillId="0" borderId="8" xfId="5" applyFont="1" applyBorder="1" applyAlignment="1">
      <alignment horizontal="center" vertical="center"/>
    </xf>
    <xf numFmtId="0" fontId="60" fillId="14" borderId="56" xfId="0" applyFont="1" applyFill="1" applyBorder="1" applyAlignment="1">
      <alignment horizontal="center" vertical="center" wrapText="1"/>
    </xf>
    <xf numFmtId="0" fontId="52" fillId="3" borderId="17" xfId="5" applyFont="1" applyFill="1" applyBorder="1" applyAlignment="1">
      <alignment horizontal="center" vertical="center"/>
    </xf>
    <xf numFmtId="0" fontId="71" fillId="3" borderId="16" xfId="5" applyFont="1" applyFill="1" applyBorder="1" applyAlignment="1">
      <alignment vertical="center"/>
    </xf>
    <xf numFmtId="2" fontId="52" fillId="11" borderId="58" xfId="7" applyNumberFormat="1" applyFont="1" applyFill="1" applyBorder="1" applyAlignment="1">
      <alignment horizontal="center" vertical="center"/>
    </xf>
    <xf numFmtId="171" fontId="21" fillId="3" borderId="59" xfId="7" applyNumberFormat="1" applyFont="1" applyFill="1" applyBorder="1" applyAlignment="1">
      <alignment horizontal="center" vertical="center"/>
    </xf>
    <xf numFmtId="9" fontId="21" fillId="3" borderId="38" xfId="9" applyFont="1" applyFill="1" applyBorder="1" applyAlignment="1">
      <alignment horizontal="center" vertical="center"/>
    </xf>
    <xf numFmtId="0" fontId="52" fillId="3" borderId="61" xfId="5" applyFont="1" applyFill="1" applyBorder="1" applyAlignment="1">
      <alignment horizontal="center" vertical="center"/>
    </xf>
    <xf numFmtId="0" fontId="70" fillId="3" borderId="62" xfId="5" applyFont="1" applyFill="1" applyBorder="1" applyAlignment="1">
      <alignment vertical="center"/>
    </xf>
    <xf numFmtId="2" fontId="52" fillId="11" borderId="63" xfId="7" applyNumberFormat="1" applyFont="1" applyFill="1" applyBorder="1" applyAlignment="1">
      <alignment horizontal="center" vertical="center"/>
    </xf>
    <xf numFmtId="171" fontId="21" fillId="3" borderId="64" xfId="7" applyNumberFormat="1" applyFont="1" applyFill="1" applyBorder="1" applyAlignment="1">
      <alignment horizontal="center" vertical="center"/>
    </xf>
    <xf numFmtId="9" fontId="21" fillId="3" borderId="65" xfId="9" applyFont="1" applyFill="1" applyBorder="1" applyAlignment="1">
      <alignment horizontal="center" vertical="center"/>
    </xf>
    <xf numFmtId="0" fontId="55" fillId="3" borderId="40" xfId="5" applyFont="1" applyFill="1" applyBorder="1" applyAlignment="1">
      <alignment horizontal="left" vertical="center"/>
    </xf>
    <xf numFmtId="0" fontId="65" fillId="3" borderId="40" xfId="5" applyFont="1" applyFill="1" applyBorder="1" applyAlignment="1">
      <alignment horizontal="left" vertical="center"/>
    </xf>
    <xf numFmtId="0" fontId="55" fillId="3" borderId="60" xfId="5" applyFont="1" applyFill="1" applyBorder="1" applyAlignment="1">
      <alignment horizontal="left" vertical="center"/>
    </xf>
    <xf numFmtId="0" fontId="78" fillId="3" borderId="57" xfId="5" applyFont="1" applyFill="1" applyBorder="1" applyAlignment="1">
      <alignment horizontal="left" vertical="center"/>
    </xf>
    <xf numFmtId="0" fontId="79" fillId="3" borderId="40" xfId="5" applyFont="1" applyFill="1" applyBorder="1" applyAlignment="1">
      <alignment horizontal="left" vertical="center"/>
    </xf>
    <xf numFmtId="0" fontId="78" fillId="3" borderId="44" xfId="5" applyFont="1" applyFill="1" applyBorder="1" applyAlignment="1">
      <alignment horizontal="left" vertical="center"/>
    </xf>
    <xf numFmtId="0" fontId="72" fillId="10" borderId="41" xfId="5" applyFont="1" applyFill="1" applyBorder="1" applyAlignment="1">
      <alignment horizontal="center" vertical="center" wrapText="1"/>
    </xf>
    <xf numFmtId="0" fontId="53" fillId="10" borderId="43" xfId="5" applyFont="1" applyFill="1" applyBorder="1" applyAlignment="1">
      <alignment horizontal="center" vertical="center" wrapText="1"/>
    </xf>
    <xf numFmtId="0" fontId="53" fillId="10" borderId="47" xfId="5" applyFont="1" applyFill="1" applyBorder="1" applyAlignment="1">
      <alignment horizontal="center" vertical="center" wrapText="1"/>
    </xf>
    <xf numFmtId="0" fontId="53" fillId="10" borderId="42" xfId="5" applyFont="1" applyFill="1" applyBorder="1" applyAlignment="1">
      <alignment horizontal="center" vertical="center" wrapText="1"/>
    </xf>
    <xf numFmtId="0" fontId="80" fillId="16" borderId="2" xfId="5" applyFont="1" applyFill="1" applyBorder="1" applyAlignment="1">
      <alignment horizontal="left" vertical="center"/>
    </xf>
    <xf numFmtId="0" fontId="83" fillId="16" borderId="3" xfId="5" applyFont="1" applyFill="1" applyBorder="1" applyAlignment="1">
      <alignment vertical="center"/>
    </xf>
    <xf numFmtId="2" fontId="85" fillId="3" borderId="49" xfId="7" applyNumberFormat="1" applyFont="1" applyFill="1" applyBorder="1" applyAlignment="1">
      <alignment horizontal="center" vertical="center"/>
    </xf>
    <xf numFmtId="0" fontId="30" fillId="0" borderId="0" xfId="5" applyFont="1" applyBorder="1" applyAlignment="1">
      <alignment horizontal="center" vertical="center" wrapText="1"/>
    </xf>
    <xf numFmtId="0" fontId="30" fillId="0" borderId="8" xfId="5" applyFont="1" applyBorder="1" applyAlignment="1">
      <alignment horizontal="center" vertical="center" wrapText="1"/>
    </xf>
    <xf numFmtId="0" fontId="5" fillId="2" borderId="0" xfId="3" applyFont="1" applyFill="1" applyBorder="1" applyAlignment="1">
      <alignment vertical="center"/>
    </xf>
    <xf numFmtId="0" fontId="5" fillId="2" borderId="12" xfId="3" applyFont="1" applyFill="1" applyBorder="1" applyAlignment="1">
      <alignment vertical="center"/>
    </xf>
    <xf numFmtId="0" fontId="5" fillId="2" borderId="20" xfId="3" applyFont="1" applyFill="1" applyBorder="1" applyAlignment="1">
      <alignment vertical="center"/>
    </xf>
    <xf numFmtId="166" fontId="5" fillId="2" borderId="0" xfId="3" applyNumberFormat="1" applyFont="1" applyFill="1" applyBorder="1" applyAlignment="1" applyProtection="1">
      <alignment horizontal="right" vertical="center"/>
      <protection locked="0"/>
    </xf>
    <xf numFmtId="3" fontId="5" fillId="4" borderId="36" xfId="3" applyNumberFormat="1" applyFont="1" applyFill="1" applyBorder="1" applyAlignment="1" applyProtection="1">
      <alignment horizontal="center" vertical="center"/>
      <protection locked="0"/>
    </xf>
    <xf numFmtId="0" fontId="5" fillId="2" borderId="13" xfId="3" applyFont="1" applyFill="1" applyBorder="1" applyAlignment="1">
      <alignment vertical="center"/>
    </xf>
    <xf numFmtId="3" fontId="5" fillId="2" borderId="14" xfId="3" applyNumberFormat="1" applyFont="1" applyFill="1" applyBorder="1" applyAlignment="1">
      <alignment vertical="center"/>
    </xf>
    <xf numFmtId="0" fontId="7" fillId="2" borderId="0" xfId="3" applyFont="1" applyFill="1" applyBorder="1" applyAlignment="1">
      <alignment horizontal="center" vertical="center"/>
    </xf>
    <xf numFmtId="9" fontId="5" fillId="2" borderId="21" xfId="9" applyFont="1" applyFill="1" applyBorder="1" applyAlignment="1">
      <alignment horizontal="right" vertical="center"/>
    </xf>
    <xf numFmtId="4" fontId="31" fillId="2" borderId="0" xfId="5" applyNumberFormat="1" applyFont="1" applyFill="1" applyBorder="1" applyAlignment="1">
      <alignment horizontal="center" vertical="center"/>
    </xf>
    <xf numFmtId="167" fontId="32" fillId="0" borderId="0" xfId="5" applyNumberFormat="1" applyFont="1" applyFill="1" applyBorder="1" applyAlignment="1">
      <alignment horizontal="center" vertical="center"/>
    </xf>
    <xf numFmtId="167" fontId="32" fillId="0" borderId="8" xfId="5" applyNumberFormat="1" applyFont="1" applyFill="1" applyBorder="1" applyAlignment="1">
      <alignment horizontal="center" vertical="center"/>
    </xf>
    <xf numFmtId="0" fontId="73" fillId="0" borderId="0" xfId="5" applyFont="1" applyFill="1" applyBorder="1" applyAlignment="1">
      <alignment horizontal="right"/>
    </xf>
    <xf numFmtId="0" fontId="29" fillId="0" borderId="0" xfId="5" applyFont="1" applyFill="1" applyBorder="1"/>
    <xf numFmtId="0" fontId="21" fillId="0" borderId="0" xfId="5" applyFont="1" applyFill="1" applyBorder="1"/>
    <xf numFmtId="0" fontId="21" fillId="0" borderId="5" xfId="5" applyFont="1" applyFill="1" applyBorder="1"/>
    <xf numFmtId="0" fontId="7" fillId="2" borderId="0" xfId="3" applyFont="1" applyFill="1" applyAlignment="1">
      <alignment horizontal="center" vertical="center"/>
    </xf>
    <xf numFmtId="166" fontId="5" fillId="2" borderId="0" xfId="3" applyNumberFormat="1" applyFont="1" applyFill="1" applyAlignment="1">
      <alignment vertical="center"/>
    </xf>
    <xf numFmtId="0" fontId="30" fillId="0" borderId="0" xfId="5" applyFont="1" applyAlignment="1">
      <alignment horizontal="center" vertical="center" wrapText="1"/>
    </xf>
    <xf numFmtId="0" fontId="89" fillId="3" borderId="2" xfId="5" applyFont="1" applyFill="1" applyBorder="1" applyAlignment="1">
      <alignment horizontal="center" vertical="center"/>
    </xf>
    <xf numFmtId="0" fontId="5" fillId="2" borderId="12" xfId="3" applyNumberFormat="1" applyFont="1" applyFill="1" applyBorder="1" applyAlignment="1">
      <alignment vertical="center"/>
    </xf>
    <xf numFmtId="0" fontId="92" fillId="2" borderId="68" xfId="3" applyFont="1" applyFill="1" applyBorder="1" applyAlignment="1">
      <alignment horizontal="center" vertical="center"/>
    </xf>
    <xf numFmtId="0" fontId="92" fillId="2" borderId="69" xfId="3" applyFont="1" applyFill="1" applyBorder="1" applyAlignment="1">
      <alignment horizontal="center" vertical="center"/>
    </xf>
    <xf numFmtId="0" fontId="92" fillId="2" borderId="70" xfId="3" applyFont="1" applyFill="1" applyBorder="1" applyAlignment="1">
      <alignment horizontal="center" vertical="center"/>
    </xf>
    <xf numFmtId="0" fontId="92" fillId="2" borderId="71" xfId="3" applyFont="1" applyFill="1" applyBorder="1" applyAlignment="1">
      <alignment horizontal="center" vertical="center"/>
    </xf>
    <xf numFmtId="0" fontId="5" fillId="2" borderId="18" xfId="3" applyFont="1" applyFill="1" applyBorder="1" applyAlignment="1">
      <alignment horizontal="left" vertical="center"/>
    </xf>
    <xf numFmtId="0" fontId="5" fillId="2" borderId="67" xfId="3" applyFont="1" applyFill="1" applyBorder="1" applyAlignment="1">
      <alignment vertical="center"/>
    </xf>
    <xf numFmtId="0" fontId="22" fillId="2" borderId="0" xfId="5" applyFont="1" applyFill="1"/>
    <xf numFmtId="0" fontId="55" fillId="2" borderId="0" xfId="5" applyFont="1" applyFill="1" applyAlignment="1">
      <alignment horizontal="left"/>
    </xf>
    <xf numFmtId="0" fontId="21" fillId="2" borderId="0" xfId="5" applyFont="1" applyFill="1" applyAlignment="1">
      <alignment vertical="center"/>
    </xf>
    <xf numFmtId="0" fontId="30" fillId="18" borderId="0" xfId="5" applyFont="1" applyFill="1" applyBorder="1" applyAlignment="1">
      <alignment horizontal="center" vertical="center" wrapText="1"/>
    </xf>
    <xf numFmtId="0" fontId="30" fillId="18" borderId="8" xfId="5" applyFont="1" applyFill="1" applyBorder="1" applyAlignment="1">
      <alignment horizontal="center" vertical="center" wrapText="1"/>
    </xf>
    <xf numFmtId="0" fontId="29" fillId="18" borderId="0" xfId="5" applyFont="1" applyFill="1" applyBorder="1"/>
    <xf numFmtId="167" fontId="32" fillId="18" borderId="0" xfId="5" applyNumberFormat="1" applyFont="1" applyFill="1" applyBorder="1" applyAlignment="1">
      <alignment horizontal="center" vertical="center"/>
    </xf>
    <xf numFmtId="4" fontId="32" fillId="18" borderId="0" xfId="5" applyNumberFormat="1" applyFont="1" applyFill="1" applyBorder="1" applyAlignment="1" applyProtection="1">
      <alignment horizontal="center" vertical="center"/>
      <protection locked="0"/>
    </xf>
    <xf numFmtId="166" fontId="31" fillId="18" borderId="8" xfId="5" applyNumberFormat="1" applyFont="1" applyFill="1" applyBorder="1" applyAlignment="1">
      <alignment horizontal="center" vertical="center"/>
    </xf>
    <xf numFmtId="169" fontId="31" fillId="9" borderId="39" xfId="0" applyNumberFormat="1" applyFont="1" applyFill="1" applyBorder="1" applyAlignment="1" applyProtection="1">
      <alignment horizontal="center" vertical="center"/>
    </xf>
    <xf numFmtId="0" fontId="22" fillId="2" borderId="13" xfId="5" applyFont="1" applyFill="1" applyBorder="1" applyAlignment="1">
      <alignment horizontal="center" wrapText="1"/>
    </xf>
    <xf numFmtId="0" fontId="22" fillId="2" borderId="0" xfId="5" applyFont="1" applyFill="1" applyAlignment="1">
      <alignment horizontal="center" wrapText="1"/>
    </xf>
    <xf numFmtId="0" fontId="64" fillId="15" borderId="0" xfId="5" applyFont="1" applyFill="1" applyAlignment="1">
      <alignment horizontal="center"/>
    </xf>
    <xf numFmtId="0" fontId="7" fillId="2" borderId="18" xfId="3" applyFont="1" applyFill="1" applyBorder="1" applyAlignment="1" applyProtection="1">
      <alignment horizontal="center" vertical="center"/>
    </xf>
    <xf numFmtId="0" fontId="7" fillId="2" borderId="19" xfId="3" applyFont="1" applyFill="1" applyBorder="1" applyAlignment="1" applyProtection="1">
      <alignment horizontal="center" vertical="center"/>
    </xf>
    <xf numFmtId="0" fontId="7" fillId="2" borderId="20" xfId="3" applyFont="1" applyFill="1" applyBorder="1" applyAlignment="1" applyProtection="1">
      <alignment horizontal="center" vertical="center"/>
    </xf>
    <xf numFmtId="0" fontId="77" fillId="2" borderId="9" xfId="3" quotePrefix="1" applyFont="1" applyFill="1" applyBorder="1" applyAlignment="1" applyProtection="1">
      <alignment horizontal="center" vertical="center"/>
    </xf>
    <xf numFmtId="168" fontId="12" fillId="2" borderId="32" xfId="3" quotePrefix="1" applyNumberFormat="1" applyFont="1" applyFill="1" applyBorder="1" applyAlignment="1" applyProtection="1">
      <alignment horizontal="center" vertical="center"/>
    </xf>
    <xf numFmtId="0" fontId="12" fillId="2" borderId="35" xfId="3" quotePrefix="1" applyFont="1" applyFill="1" applyBorder="1" applyAlignment="1" applyProtection="1">
      <alignment horizontal="center" vertical="center"/>
    </xf>
    <xf numFmtId="0" fontId="12" fillId="2" borderId="23" xfId="3" quotePrefix="1" applyFont="1" applyFill="1" applyBorder="1" applyAlignment="1" applyProtection="1">
      <alignment horizontal="center" vertical="center"/>
    </xf>
    <xf numFmtId="9" fontId="77" fillId="2" borderId="18" xfId="3" applyNumberFormat="1" applyFont="1" applyFill="1" applyBorder="1" applyAlignment="1" applyProtection="1">
      <alignment horizontal="center" vertical="center"/>
    </xf>
    <xf numFmtId="0" fontId="77" fillId="2" borderId="19" xfId="3" applyFont="1" applyFill="1" applyBorder="1" applyAlignment="1" applyProtection="1">
      <alignment horizontal="center" vertical="center"/>
    </xf>
    <xf numFmtId="0" fontId="77" fillId="2" borderId="20" xfId="3" applyFont="1" applyFill="1" applyBorder="1" applyAlignment="1" applyProtection="1">
      <alignment horizontal="center" vertical="center"/>
    </xf>
    <xf numFmtId="0" fontId="5" fillId="2" borderId="12" xfId="3" applyFont="1" applyFill="1" applyBorder="1" applyAlignment="1" applyProtection="1">
      <alignment horizontal="left" vertical="center"/>
    </xf>
    <xf numFmtId="0" fontId="5" fillId="2" borderId="17" xfId="3" applyFont="1" applyFill="1" applyBorder="1" applyAlignment="1" applyProtection="1">
      <alignment horizontal="left" vertical="center"/>
    </xf>
    <xf numFmtId="0" fontId="5" fillId="2" borderId="11" xfId="3" applyFont="1" applyFill="1" applyBorder="1" applyAlignment="1" applyProtection="1">
      <alignment horizontal="center" vertical="center"/>
    </xf>
    <xf numFmtId="0" fontId="5" fillId="2" borderId="16" xfId="3" applyFont="1" applyFill="1" applyBorder="1" applyAlignment="1" applyProtection="1">
      <alignment horizontal="center" vertical="center"/>
    </xf>
    <xf numFmtId="9" fontId="5" fillId="2" borderId="11" xfId="3" applyNumberFormat="1" applyFont="1" applyFill="1" applyBorder="1" applyAlignment="1" applyProtection="1">
      <alignment horizontal="center" vertical="center"/>
    </xf>
    <xf numFmtId="9" fontId="5" fillId="2" borderId="16" xfId="3" applyNumberFormat="1" applyFont="1" applyFill="1" applyBorder="1" applyAlignment="1" applyProtection="1">
      <alignment horizontal="center" vertical="center"/>
    </xf>
    <xf numFmtId="165" fontId="5" fillId="2" borderId="11" xfId="3" applyNumberFormat="1" applyFont="1" applyFill="1" applyBorder="1" applyAlignment="1" applyProtection="1">
      <alignment horizontal="center" vertical="center"/>
    </xf>
    <xf numFmtId="0" fontId="10" fillId="2" borderId="0" xfId="3" applyFont="1" applyFill="1" applyAlignment="1" applyProtection="1">
      <alignment horizontal="left" vertical="center"/>
    </xf>
    <xf numFmtId="9" fontId="77" fillId="2" borderId="32" xfId="3" applyNumberFormat="1" applyFont="1" applyFill="1" applyBorder="1" applyAlignment="1" applyProtection="1">
      <alignment horizontal="center" vertical="center"/>
    </xf>
    <xf numFmtId="9" fontId="77" fillId="2" borderId="35" xfId="3" applyNumberFormat="1" applyFont="1" applyFill="1" applyBorder="1" applyAlignment="1" applyProtection="1">
      <alignment horizontal="center" vertical="center"/>
    </xf>
    <xf numFmtId="9" fontId="77" fillId="2" borderId="23" xfId="3" applyNumberFormat="1" applyFont="1" applyFill="1" applyBorder="1" applyAlignment="1" applyProtection="1">
      <alignment horizontal="center" vertical="center"/>
    </xf>
    <xf numFmtId="0" fontId="7" fillId="2" borderId="9" xfId="3" applyFont="1" applyFill="1" applyBorder="1" applyAlignment="1" applyProtection="1">
      <alignment horizontal="center" vertical="center"/>
    </xf>
    <xf numFmtId="0" fontId="13" fillId="2" borderId="18" xfId="3" applyFont="1" applyFill="1" applyBorder="1" applyAlignment="1" applyProtection="1">
      <alignment horizontal="center" vertical="center"/>
    </xf>
    <xf numFmtId="0" fontId="13" fillId="2" borderId="19" xfId="3" applyFont="1" applyFill="1" applyBorder="1" applyAlignment="1" applyProtection="1">
      <alignment horizontal="center" vertical="center"/>
    </xf>
    <xf numFmtId="0" fontId="13" fillId="2" borderId="20" xfId="3" applyFont="1" applyFill="1" applyBorder="1" applyAlignment="1" applyProtection="1">
      <alignment horizontal="center" vertical="center"/>
    </xf>
    <xf numFmtId="165" fontId="77" fillId="2" borderId="9" xfId="3" applyNumberFormat="1" applyFont="1" applyFill="1" applyBorder="1" applyAlignment="1">
      <alignment horizontal="center" vertical="center"/>
    </xf>
    <xf numFmtId="165" fontId="77" fillId="2" borderId="32" xfId="3" applyNumberFormat="1" applyFont="1" applyFill="1" applyBorder="1" applyAlignment="1" applyProtection="1">
      <alignment horizontal="center" vertical="center"/>
    </xf>
    <xf numFmtId="165" fontId="77" fillId="2" borderId="35" xfId="3" applyNumberFormat="1" applyFont="1" applyFill="1" applyBorder="1" applyAlignment="1" applyProtection="1">
      <alignment horizontal="center" vertical="center"/>
    </xf>
    <xf numFmtId="165" fontId="77" fillId="2" borderId="23" xfId="3" applyNumberFormat="1" applyFont="1" applyFill="1" applyBorder="1" applyAlignment="1" applyProtection="1">
      <alignment horizontal="center" vertical="center"/>
    </xf>
    <xf numFmtId="0" fontId="77" fillId="2" borderId="9" xfId="3" quotePrefix="1" applyFont="1" applyFill="1" applyBorder="1" applyAlignment="1">
      <alignment horizontal="center" vertical="center"/>
    </xf>
    <xf numFmtId="0" fontId="5" fillId="2" borderId="11" xfId="3" applyFont="1" applyFill="1" applyBorder="1" applyAlignment="1" applyProtection="1">
      <alignment horizontal="left" vertical="center" wrapText="1"/>
    </xf>
    <xf numFmtId="10" fontId="10" fillId="2" borderId="32" xfId="4" applyNumberFormat="1" applyFont="1" applyFill="1" applyBorder="1" applyAlignment="1" applyProtection="1">
      <alignment horizontal="center" vertical="center"/>
    </xf>
    <xf numFmtId="10" fontId="10" fillId="2" borderId="23" xfId="4" applyNumberFormat="1" applyFont="1" applyFill="1" applyBorder="1" applyAlignment="1" applyProtection="1">
      <alignment horizontal="center" vertical="center"/>
    </xf>
    <xf numFmtId="0" fontId="5" fillId="2" borderId="30" xfId="3" applyFont="1" applyFill="1" applyBorder="1" applyAlignment="1" applyProtection="1">
      <alignment horizontal="center" vertical="center"/>
    </xf>
    <xf numFmtId="0" fontId="5" fillId="2" borderId="31" xfId="3" applyFont="1" applyFill="1" applyBorder="1" applyAlignment="1" applyProtection="1">
      <alignment horizontal="center" vertical="center"/>
    </xf>
    <xf numFmtId="165" fontId="5" fillId="2" borderId="31" xfId="3" applyNumberFormat="1" applyFont="1" applyFill="1" applyBorder="1" applyAlignment="1" applyProtection="1">
      <alignment horizontal="center" vertical="center"/>
    </xf>
    <xf numFmtId="0" fontId="5" fillId="2" borderId="12" xfId="3" applyFont="1" applyFill="1" applyBorder="1" applyAlignment="1" applyProtection="1">
      <alignment horizontal="center" vertical="center"/>
    </xf>
    <xf numFmtId="0" fontId="5" fillId="2" borderId="17" xfId="3" applyFont="1" applyFill="1" applyBorder="1" applyAlignment="1" applyProtection="1">
      <alignment horizontal="center" vertical="center"/>
    </xf>
    <xf numFmtId="165" fontId="12" fillId="2" borderId="32" xfId="3" applyNumberFormat="1" applyFont="1" applyFill="1" applyBorder="1" applyAlignment="1" applyProtection="1">
      <alignment horizontal="center" vertical="center"/>
    </xf>
    <xf numFmtId="165" fontId="12" fillId="2" borderId="23" xfId="3" applyNumberFormat="1" applyFont="1" applyFill="1" applyBorder="1" applyAlignment="1" applyProtection="1">
      <alignment horizontal="center" vertical="center"/>
    </xf>
    <xf numFmtId="0" fontId="5" fillId="2" borderId="33" xfId="3" applyFont="1" applyFill="1" applyBorder="1" applyAlignment="1" applyProtection="1">
      <alignment horizontal="center" vertical="center"/>
    </xf>
    <xf numFmtId="0" fontId="5" fillId="2" borderId="34" xfId="3" applyFont="1" applyFill="1" applyBorder="1" applyAlignment="1" applyProtection="1">
      <alignment horizontal="center" vertical="center"/>
    </xf>
    <xf numFmtId="0" fontId="5" fillId="2" borderId="11" xfId="3" applyFont="1" applyFill="1" applyBorder="1" applyAlignment="1" applyProtection="1">
      <alignment horizontal="left" vertical="center"/>
    </xf>
    <xf numFmtId="0" fontId="5" fillId="2" borderId="16" xfId="3" applyFont="1" applyFill="1" applyBorder="1" applyAlignment="1" applyProtection="1">
      <alignment horizontal="left" vertical="center"/>
    </xf>
    <xf numFmtId="165" fontId="5" fillId="4" borderId="29" xfId="3" applyNumberFormat="1" applyFont="1" applyFill="1" applyBorder="1" applyAlignment="1" applyProtection="1">
      <alignment horizontal="right" vertical="center"/>
      <protection locked="0"/>
    </xf>
    <xf numFmtId="165" fontId="5" fillId="4" borderId="28" xfId="3" applyNumberFormat="1" applyFont="1" applyFill="1" applyBorder="1" applyAlignment="1" applyProtection="1">
      <alignment horizontal="right" vertical="center"/>
      <protection locked="0"/>
    </xf>
    <xf numFmtId="0" fontId="8" fillId="2" borderId="9" xfId="3" applyFont="1" applyFill="1" applyBorder="1" applyAlignment="1" applyProtection="1">
      <alignment horizontal="right" vertical="center"/>
    </xf>
    <xf numFmtId="0" fontId="59" fillId="2" borderId="9" xfId="3" applyFont="1" applyFill="1" applyBorder="1" applyAlignment="1" applyProtection="1">
      <alignment horizontal="center" vertical="center"/>
    </xf>
    <xf numFmtId="0" fontId="8" fillId="2" borderId="18" xfId="3" applyFont="1" applyFill="1" applyBorder="1" applyAlignment="1" applyProtection="1">
      <alignment horizontal="center" vertical="center"/>
    </xf>
    <xf numFmtId="0" fontId="8" fillId="2" borderId="19" xfId="3" applyFont="1" applyFill="1" applyBorder="1" applyAlignment="1" applyProtection="1">
      <alignment horizontal="center" vertical="center"/>
    </xf>
    <xf numFmtId="0" fontId="8" fillId="2" borderId="20" xfId="3" applyFont="1" applyFill="1" applyBorder="1" applyAlignment="1" applyProtection="1">
      <alignment horizontal="center" vertical="center"/>
    </xf>
    <xf numFmtId="166" fontId="6" fillId="2" borderId="23" xfId="3" applyNumberFormat="1" applyFont="1" applyFill="1" applyBorder="1" applyAlignment="1" applyProtection="1">
      <alignment horizontal="center" vertical="center"/>
    </xf>
    <xf numFmtId="3" fontId="5" fillId="4" borderId="26" xfId="3" applyNumberFormat="1" applyFont="1" applyFill="1" applyBorder="1" applyAlignment="1" applyProtection="1">
      <alignment horizontal="right" vertical="center"/>
      <protection locked="0"/>
    </xf>
    <xf numFmtId="3" fontId="5" fillId="4" borderId="27" xfId="3" applyNumberFormat="1" applyFont="1" applyFill="1" applyBorder="1" applyAlignment="1" applyProtection="1">
      <alignment horizontal="right" vertical="center"/>
      <protection locked="0"/>
    </xf>
    <xf numFmtId="3" fontId="5" fillId="4" borderId="28" xfId="3" applyNumberFormat="1" applyFont="1" applyFill="1" applyBorder="1" applyAlignment="1" applyProtection="1">
      <alignment horizontal="right" vertical="center"/>
      <protection locked="0"/>
    </xf>
    <xf numFmtId="165" fontId="75" fillId="2" borderId="32" xfId="3" applyNumberFormat="1" applyFont="1" applyFill="1" applyBorder="1" applyAlignment="1">
      <alignment horizontal="center" vertical="center"/>
    </xf>
    <xf numFmtId="165" fontId="75" fillId="2" borderId="35" xfId="3" applyNumberFormat="1" applyFont="1" applyFill="1" applyBorder="1" applyAlignment="1">
      <alignment horizontal="center" vertical="center"/>
    </xf>
    <xf numFmtId="165" fontId="75" fillId="2" borderId="23" xfId="3" applyNumberFormat="1" applyFont="1" applyFill="1" applyBorder="1" applyAlignment="1">
      <alignment horizontal="center" vertical="center"/>
    </xf>
    <xf numFmtId="165" fontId="75" fillId="2" borderId="9" xfId="3" quotePrefix="1" applyNumberFormat="1" applyFont="1" applyFill="1" applyBorder="1" applyAlignment="1">
      <alignment horizontal="center" vertical="center"/>
    </xf>
    <xf numFmtId="165" fontId="75" fillId="2" borderId="18" xfId="3" quotePrefix="1" applyNumberFormat="1" applyFont="1" applyFill="1" applyBorder="1" applyAlignment="1">
      <alignment horizontal="center" vertical="center"/>
    </xf>
    <xf numFmtId="165" fontId="75" fillId="2" borderId="19" xfId="3" quotePrefix="1" applyNumberFormat="1" applyFont="1" applyFill="1" applyBorder="1" applyAlignment="1">
      <alignment horizontal="center" vertical="center"/>
    </xf>
    <xf numFmtId="165" fontId="75" fillId="2" borderId="20" xfId="3" quotePrefix="1" applyNumberFormat="1" applyFont="1" applyFill="1" applyBorder="1" applyAlignment="1">
      <alignment horizontal="center" vertical="center"/>
    </xf>
    <xf numFmtId="165" fontId="75" fillId="2" borderId="9" xfId="3" applyNumberFormat="1" applyFont="1" applyFill="1" applyBorder="1" applyAlignment="1">
      <alignment horizontal="center" vertical="center"/>
    </xf>
    <xf numFmtId="0" fontId="17" fillId="2" borderId="0" xfId="3" applyFont="1" applyFill="1" applyAlignment="1">
      <alignment horizontal="left" vertical="center"/>
    </xf>
    <xf numFmtId="166" fontId="76" fillId="2" borderId="32" xfId="3" quotePrefix="1" applyNumberFormat="1" applyFont="1" applyFill="1" applyBorder="1" applyAlignment="1">
      <alignment horizontal="center" vertical="center"/>
    </xf>
    <xf numFmtId="166" fontId="76" fillId="2" borderId="35" xfId="3" quotePrefix="1" applyNumberFormat="1" applyFont="1" applyFill="1" applyBorder="1" applyAlignment="1">
      <alignment horizontal="center" vertical="center"/>
    </xf>
    <xf numFmtId="166" fontId="76" fillId="2" borderId="23" xfId="3" quotePrefix="1" applyNumberFormat="1" applyFont="1" applyFill="1" applyBorder="1" applyAlignment="1">
      <alignment horizontal="center" vertical="center"/>
    </xf>
    <xf numFmtId="0" fontId="7" fillId="2" borderId="9" xfId="3" applyFont="1" applyFill="1" applyBorder="1" applyAlignment="1">
      <alignment horizontal="center" vertical="center"/>
    </xf>
    <xf numFmtId="3" fontId="5" fillId="2" borderId="34" xfId="3" applyNumberFormat="1" applyFont="1" applyFill="1" applyBorder="1" applyAlignment="1">
      <alignment horizontal="center" vertical="center"/>
    </xf>
    <xf numFmtId="0" fontId="13" fillId="2" borderId="15" xfId="3" applyFont="1" applyFill="1" applyBorder="1" applyAlignment="1">
      <alignment horizontal="center" vertical="center"/>
    </xf>
    <xf numFmtId="0" fontId="13" fillId="2" borderId="16" xfId="3" applyFont="1" applyFill="1" applyBorder="1" applyAlignment="1">
      <alignment horizontal="center" vertical="center"/>
    </xf>
    <xf numFmtId="0" fontId="13" fillId="2" borderId="17" xfId="3" applyFont="1" applyFill="1" applyBorder="1" applyAlignment="1">
      <alignment horizontal="center" vertical="center"/>
    </xf>
    <xf numFmtId="0" fontId="16" fillId="2" borderId="9" xfId="3" applyFont="1" applyFill="1" applyBorder="1" applyAlignment="1">
      <alignment horizontal="right" vertical="center"/>
    </xf>
    <xf numFmtId="0" fontId="59" fillId="2" borderId="9" xfId="3" applyFont="1" applyFill="1" applyBorder="1" applyAlignment="1">
      <alignment horizontal="center" vertical="center"/>
    </xf>
    <xf numFmtId="166" fontId="15" fillId="2" borderId="23" xfId="3" applyNumberFormat="1" applyFont="1" applyFill="1" applyBorder="1" applyAlignment="1">
      <alignment horizontal="center" vertical="center"/>
    </xf>
    <xf numFmtId="3" fontId="5" fillId="4" borderId="29" xfId="3" applyNumberFormat="1" applyFont="1" applyFill="1" applyBorder="1" applyAlignment="1" applyProtection="1">
      <alignment horizontal="right" vertical="center"/>
      <protection locked="0"/>
    </xf>
    <xf numFmtId="166" fontId="5" fillId="4" borderId="27" xfId="3" applyNumberFormat="1" applyFont="1" applyFill="1" applyBorder="1" applyAlignment="1" applyProtection="1">
      <alignment horizontal="right" vertical="center"/>
      <protection locked="0"/>
    </xf>
    <xf numFmtId="166" fontId="5" fillId="4" borderId="28" xfId="3" applyNumberFormat="1" applyFont="1" applyFill="1" applyBorder="1" applyAlignment="1" applyProtection="1">
      <alignment horizontal="right" vertical="center"/>
      <protection locked="0"/>
    </xf>
    <xf numFmtId="0" fontId="13" fillId="2" borderId="10" xfId="3" applyFont="1" applyFill="1" applyBorder="1" applyAlignment="1">
      <alignment horizontal="center" vertical="center"/>
    </xf>
    <xf numFmtId="0" fontId="13" fillId="2" borderId="11" xfId="3" applyFont="1" applyFill="1" applyBorder="1" applyAlignment="1">
      <alignment horizontal="center" vertical="center"/>
    </xf>
    <xf numFmtId="0" fontId="13" fillId="2" borderId="12" xfId="3" applyFont="1" applyFill="1" applyBorder="1" applyAlignment="1">
      <alignment horizontal="center" vertical="center"/>
    </xf>
    <xf numFmtId="0" fontId="7" fillId="2" borderId="10" xfId="3" applyFont="1" applyFill="1" applyBorder="1" applyAlignment="1">
      <alignment horizontal="center" vertical="center"/>
    </xf>
    <xf numFmtId="0" fontId="7" fillId="2" borderId="11" xfId="3" applyFont="1" applyFill="1" applyBorder="1" applyAlignment="1">
      <alignment horizontal="center" vertical="center"/>
    </xf>
    <xf numFmtId="0" fontId="7" fillId="2" borderId="12" xfId="3" applyFont="1" applyFill="1" applyBorder="1" applyAlignment="1">
      <alignment horizontal="center" vertical="center"/>
    </xf>
    <xf numFmtId="0" fontId="7" fillId="2" borderId="15" xfId="3" applyFont="1" applyFill="1" applyBorder="1" applyAlignment="1">
      <alignment horizontal="center" vertical="center"/>
    </xf>
    <xf numFmtId="0" fontId="7" fillId="2" borderId="16" xfId="3" applyFont="1" applyFill="1" applyBorder="1" applyAlignment="1">
      <alignment horizontal="center" vertical="center"/>
    </xf>
    <xf numFmtId="0" fontId="7" fillId="2" borderId="17" xfId="3" applyFont="1" applyFill="1" applyBorder="1" applyAlignment="1">
      <alignment horizontal="center" vertical="center"/>
    </xf>
    <xf numFmtId="0" fontId="18" fillId="2" borderId="30" xfId="3" applyFont="1" applyFill="1" applyBorder="1" applyAlignment="1">
      <alignment horizontal="center" vertical="center"/>
    </xf>
    <xf numFmtId="0" fontId="18" fillId="2" borderId="31" xfId="3" applyFont="1" applyFill="1" applyBorder="1" applyAlignment="1">
      <alignment horizontal="center" vertical="center"/>
    </xf>
    <xf numFmtId="0" fontId="5" fillId="2" borderId="11" xfId="3" applyFont="1" applyFill="1" applyBorder="1" applyAlignment="1">
      <alignment horizontal="center" vertical="center"/>
    </xf>
    <xf numFmtId="0" fontId="5" fillId="2" borderId="16" xfId="3" applyFont="1" applyFill="1" applyBorder="1" applyAlignment="1">
      <alignment horizontal="center" vertical="center"/>
    </xf>
    <xf numFmtId="3" fontId="5" fillId="2" borderId="31" xfId="3" applyNumberFormat="1" applyFont="1" applyFill="1" applyBorder="1" applyAlignment="1">
      <alignment horizontal="center" vertical="center"/>
    </xf>
    <xf numFmtId="0" fontId="5" fillId="2" borderId="12" xfId="3" applyFont="1" applyFill="1" applyBorder="1" applyAlignment="1">
      <alignment horizontal="center" vertical="center"/>
    </xf>
    <xf numFmtId="0" fontId="5" fillId="2" borderId="17" xfId="3" applyFont="1" applyFill="1" applyBorder="1" applyAlignment="1">
      <alignment horizontal="center" vertical="center"/>
    </xf>
    <xf numFmtId="166" fontId="17" fillId="2" borderId="32" xfId="4" applyNumberFormat="1" applyFont="1" applyFill="1" applyBorder="1" applyAlignment="1">
      <alignment horizontal="center" vertical="center"/>
    </xf>
    <xf numFmtId="166" fontId="17" fillId="2" borderId="23" xfId="4" applyNumberFormat="1" applyFont="1" applyFill="1" applyBorder="1" applyAlignment="1">
      <alignment horizontal="center" vertical="center"/>
    </xf>
    <xf numFmtId="0" fontId="5" fillId="2" borderId="15" xfId="3" applyFont="1" applyFill="1" applyBorder="1" applyAlignment="1">
      <alignment horizontal="center" vertical="center"/>
    </xf>
    <xf numFmtId="0" fontId="5" fillId="2" borderId="14" xfId="3" applyFont="1" applyFill="1" applyBorder="1" applyAlignment="1">
      <alignment horizontal="center" vertical="center"/>
    </xf>
    <xf numFmtId="3" fontId="5" fillId="4" borderId="29" xfId="3" applyNumberFormat="1" applyFont="1" applyFill="1" applyBorder="1" applyAlignment="1" applyProtection="1">
      <alignment horizontal="center" vertical="center"/>
      <protection locked="0"/>
    </xf>
    <xf numFmtId="3" fontId="5" fillId="4" borderId="27" xfId="3" applyNumberFormat="1" applyFont="1" applyFill="1" applyBorder="1" applyAlignment="1" applyProtection="1">
      <alignment horizontal="center" vertical="center"/>
      <protection locked="0"/>
    </xf>
    <xf numFmtId="3" fontId="5" fillId="4" borderId="28" xfId="3" applyNumberFormat="1" applyFont="1" applyFill="1" applyBorder="1" applyAlignment="1" applyProtection="1">
      <alignment horizontal="center" vertical="center"/>
      <protection locked="0"/>
    </xf>
    <xf numFmtId="0" fontId="5" fillId="2" borderId="18" xfId="3" applyFont="1" applyFill="1" applyBorder="1" applyAlignment="1">
      <alignment horizontal="left" vertical="center" wrapText="1"/>
    </xf>
    <xf numFmtId="0" fontId="5" fillId="2" borderId="19" xfId="3" applyFont="1" applyFill="1" applyBorder="1" applyAlignment="1">
      <alignment horizontal="left" vertical="center" wrapText="1"/>
    </xf>
    <xf numFmtId="0" fontId="5" fillId="2" borderId="67" xfId="3" applyFont="1" applyFill="1" applyBorder="1" applyAlignment="1">
      <alignment horizontal="left" vertical="center" wrapText="1"/>
    </xf>
    <xf numFmtId="0" fontId="7" fillId="2" borderId="32" xfId="3" applyFont="1" applyFill="1" applyBorder="1" applyAlignment="1">
      <alignment horizontal="center" vertical="center"/>
    </xf>
    <xf numFmtId="0" fontId="7" fillId="2" borderId="35" xfId="3" applyFont="1" applyFill="1" applyBorder="1" applyAlignment="1">
      <alignment horizontal="center" vertical="center"/>
    </xf>
    <xf numFmtId="0" fontId="7" fillId="2" borderId="23" xfId="3" applyFont="1" applyFill="1" applyBorder="1" applyAlignment="1">
      <alignment horizontal="center" vertical="center"/>
    </xf>
    <xf numFmtId="0" fontId="88" fillId="2" borderId="10" xfId="3" applyFont="1" applyFill="1" applyBorder="1" applyAlignment="1">
      <alignment horizontal="left" vertical="center" wrapText="1"/>
    </xf>
    <xf numFmtId="0" fontId="88" fillId="2" borderId="11" xfId="3" applyFont="1" applyFill="1" applyBorder="1" applyAlignment="1">
      <alignment horizontal="left" vertical="center" wrapText="1"/>
    </xf>
    <xf numFmtId="0" fontId="30" fillId="0" borderId="0" xfId="5" applyFont="1" applyAlignment="1">
      <alignment horizontal="center" vertical="center" wrapText="1"/>
    </xf>
    <xf numFmtId="0" fontId="34" fillId="0" borderId="0" xfId="5" applyFont="1" applyBorder="1" applyAlignment="1">
      <alignment vertical="center" wrapText="1"/>
    </xf>
    <xf numFmtId="0" fontId="29" fillId="0" borderId="0" xfId="5" applyFont="1" applyBorder="1" applyAlignment="1">
      <alignment vertical="center" wrapText="1"/>
    </xf>
    <xf numFmtId="0" fontId="30" fillId="0" borderId="0" xfId="5" applyFont="1" applyBorder="1" applyAlignment="1">
      <alignment horizontal="center" vertical="center" wrapText="1"/>
    </xf>
    <xf numFmtId="0" fontId="34" fillId="0" borderId="0" xfId="5" applyFont="1" applyAlignment="1">
      <alignment vertical="center" wrapText="1"/>
    </xf>
    <xf numFmtId="0" fontId="29" fillId="0" borderId="0" xfId="5" applyFont="1" applyAlignment="1">
      <alignment vertical="center" wrapText="1"/>
    </xf>
    <xf numFmtId="0" fontId="47" fillId="0" borderId="0" xfId="0" applyFont="1" applyAlignment="1" applyProtection="1">
      <alignment horizontal="center" vertical="center" wrapText="1"/>
      <protection locked="0"/>
    </xf>
    <xf numFmtId="0" fontId="50" fillId="0" borderId="0" xfId="0" applyFont="1" applyAlignment="1" applyProtection="1">
      <alignment horizontal="center" wrapText="1"/>
      <protection locked="0"/>
    </xf>
    <xf numFmtId="0" fontId="44" fillId="10" borderId="0" xfId="0" applyFont="1" applyFill="1" applyAlignment="1">
      <alignment horizontal="center" vertical="center"/>
    </xf>
    <xf numFmtId="0" fontId="34" fillId="0" borderId="8" xfId="5" applyFont="1" applyBorder="1" applyAlignment="1">
      <alignment vertical="center" wrapText="1"/>
    </xf>
    <xf numFmtId="0" fontId="29" fillId="0" borderId="8" xfId="5" applyFont="1" applyBorder="1" applyAlignment="1">
      <alignment vertical="center" wrapText="1"/>
    </xf>
    <xf numFmtId="0" fontId="30" fillId="0" borderId="8" xfId="5" applyFont="1" applyBorder="1" applyAlignment="1">
      <alignment horizontal="center" vertical="center" wrapText="1"/>
    </xf>
    <xf numFmtId="0" fontId="91" fillId="17" borderId="66" xfId="5" applyFont="1" applyFill="1" applyBorder="1" applyAlignment="1">
      <alignment horizontal="center" vertical="center"/>
    </xf>
    <xf numFmtId="0" fontId="90" fillId="17" borderId="0" xfId="5" applyFont="1" applyFill="1" applyBorder="1" applyAlignment="1">
      <alignment horizontal="center" vertical="center"/>
    </xf>
    <xf numFmtId="0" fontId="46" fillId="5" borderId="2" xfId="0" applyFont="1" applyFill="1" applyBorder="1" applyAlignment="1">
      <alignment horizontal="left" vertical="center"/>
    </xf>
  </cellXfs>
  <cellStyles count="10">
    <cellStyle name="Milliers" xfId="1" builtinId="3"/>
    <cellStyle name="Milliers 2" xfId="7" xr:uid="{BAECB62E-1B9D-4D79-9D2D-3F3C0E6A2AE8}"/>
    <cellStyle name="Normal" xfId="0" builtinId="0"/>
    <cellStyle name="Normal 2" xfId="2" xr:uid="{00000000-0005-0000-0000-000003000000}"/>
    <cellStyle name="Normal 2 2" xfId="5" xr:uid="{2D45EFB5-E430-47C7-B410-1DDAFA9BEA9D}"/>
    <cellStyle name="Normal 3" xfId="3" xr:uid="{AE427B30-1371-42E9-AB32-94CA1AFA0AB2}"/>
    <cellStyle name="Pourcentage" xfId="9" builtinId="5"/>
    <cellStyle name="Pourcentage 2" xfId="6" xr:uid="{C7C93AC6-1C4F-4A89-B952-F6C0D90D17B7}"/>
    <cellStyle name="Pourcentage 2 2" xfId="4" xr:uid="{CE6BF189-2BE4-4575-AB59-2A898ED66F78}"/>
    <cellStyle name="Pourcentage 2 2 2" xfId="8" xr:uid="{1A95331C-119C-47E3-B99E-94577E3EB13E}"/>
  </cellStyles>
  <dxfs count="0"/>
  <tableStyles count="0" defaultTableStyle="TableStyleMedium2" defaultPivotStyle="PivotStyleLight16"/>
  <colors>
    <mruColors>
      <color rgb="FFFF7C80"/>
      <color rgb="FF0000FF"/>
      <color rgb="FF990099"/>
      <color rgb="FF008080"/>
      <color rgb="FF006600"/>
      <color rgb="FFFFCCCC"/>
      <color rgb="FF339966"/>
      <color rgb="FF339933"/>
      <color rgb="FF00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9525</xdr:colOff>
      <xdr:row>2</xdr:row>
      <xdr:rowOff>114300</xdr:rowOff>
    </xdr:from>
    <xdr:to>
      <xdr:col>7</xdr:col>
      <xdr:colOff>752475</xdr:colOff>
      <xdr:row>2</xdr:row>
      <xdr:rowOff>247650</xdr:rowOff>
    </xdr:to>
    <xdr:sp macro="" textlink="">
      <xdr:nvSpPr>
        <xdr:cNvPr id="4" name="Flèche : droite 3">
          <a:extLst>
            <a:ext uri="{FF2B5EF4-FFF2-40B4-BE49-F238E27FC236}">
              <a16:creationId xmlns:a16="http://schemas.microsoft.com/office/drawing/2014/main" id="{0BE467C4-1F0D-1CCE-CA82-AA4737B1915C}"/>
            </a:ext>
          </a:extLst>
        </xdr:cNvPr>
        <xdr:cNvSpPr/>
      </xdr:nvSpPr>
      <xdr:spPr>
        <a:xfrm>
          <a:off x="8686800" y="857250"/>
          <a:ext cx="1504950" cy="133350"/>
        </a:xfrm>
        <a:prstGeom prst="righ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19050</xdr:colOff>
      <xdr:row>5</xdr:row>
      <xdr:rowOff>190500</xdr:rowOff>
    </xdr:from>
    <xdr:to>
      <xdr:col>8</xdr:col>
      <xdr:colOff>0</xdr:colOff>
      <xdr:row>5</xdr:row>
      <xdr:rowOff>323850</xdr:rowOff>
    </xdr:to>
    <xdr:sp macro="" textlink="">
      <xdr:nvSpPr>
        <xdr:cNvPr id="5" name="Flèche : droite 4">
          <a:extLst>
            <a:ext uri="{FF2B5EF4-FFF2-40B4-BE49-F238E27FC236}">
              <a16:creationId xmlns:a16="http://schemas.microsoft.com/office/drawing/2014/main" id="{61C29CC7-4E74-481A-8E02-5EFFE98C4024}"/>
            </a:ext>
          </a:extLst>
        </xdr:cNvPr>
        <xdr:cNvSpPr/>
      </xdr:nvSpPr>
      <xdr:spPr>
        <a:xfrm>
          <a:off x="8696325" y="2047875"/>
          <a:ext cx="1504950" cy="133350"/>
        </a:xfrm>
        <a:prstGeom prst="righ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1676400</xdr:colOff>
      <xdr:row>0</xdr:row>
      <xdr:rowOff>0</xdr:rowOff>
    </xdr:from>
    <xdr:to>
      <xdr:col>10</xdr:col>
      <xdr:colOff>142875</xdr:colOff>
      <xdr:row>1</xdr:row>
      <xdr:rowOff>123825</xdr:rowOff>
    </xdr:to>
    <xdr:sp macro="" textlink="">
      <xdr:nvSpPr>
        <xdr:cNvPr id="2" name="Rectangle : coins arrondis 1">
          <a:extLst>
            <a:ext uri="{FF2B5EF4-FFF2-40B4-BE49-F238E27FC236}">
              <a16:creationId xmlns:a16="http://schemas.microsoft.com/office/drawing/2014/main" id="{A35AF385-49AF-FEC6-0C6C-23F4597476F1}"/>
            </a:ext>
          </a:extLst>
        </xdr:cNvPr>
        <xdr:cNvSpPr/>
      </xdr:nvSpPr>
      <xdr:spPr>
        <a:xfrm>
          <a:off x="11877675" y="0"/>
          <a:ext cx="2162175" cy="495300"/>
        </a:xfrm>
        <a:prstGeom prst="round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r>
            <a:rPr lang="fr-FR" sz="1100" b="1">
              <a:solidFill>
                <a:schemeClr val="lt1"/>
              </a:solidFill>
              <a:effectLst/>
              <a:latin typeface="+mn-lt"/>
              <a:ea typeface="+mn-ea"/>
              <a:cs typeface="+mn-cs"/>
            </a:rPr>
            <a:t>Barème National 02/12/2025</a:t>
          </a:r>
          <a:endParaRPr lang="fr-FR">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219075</xdr:colOff>
      <xdr:row>5</xdr:row>
      <xdr:rowOff>180975</xdr:rowOff>
    </xdr:to>
    <xdr:pic>
      <xdr:nvPicPr>
        <xdr:cNvPr id="2" name="Image 1">
          <a:extLst>
            <a:ext uri="{FF2B5EF4-FFF2-40B4-BE49-F238E27FC236}">
              <a16:creationId xmlns:a16="http://schemas.microsoft.com/office/drawing/2014/main" id="{F9B68DA5-71EB-4E1D-BDEA-9B6FE7D42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8107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6</xdr:row>
      <xdr:rowOff>66674</xdr:rowOff>
    </xdr:from>
    <xdr:to>
      <xdr:col>15</xdr:col>
      <xdr:colOff>857251</xdr:colOff>
      <xdr:row>17</xdr:row>
      <xdr:rowOff>133349</xdr:rowOff>
    </xdr:to>
    <xdr:sp macro="" textlink="">
      <xdr:nvSpPr>
        <xdr:cNvPr id="3" name="Rectangle 2">
          <a:extLst>
            <a:ext uri="{FF2B5EF4-FFF2-40B4-BE49-F238E27FC236}">
              <a16:creationId xmlns:a16="http://schemas.microsoft.com/office/drawing/2014/main" id="{EC12CEE3-BDA7-4E83-8F20-2BC9683A27EB}"/>
            </a:ext>
          </a:extLst>
        </xdr:cNvPr>
        <xdr:cNvSpPr/>
      </xdr:nvSpPr>
      <xdr:spPr>
        <a:xfrm>
          <a:off x="1028700" y="1276349"/>
          <a:ext cx="7962901" cy="2352675"/>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18</xdr:row>
      <xdr:rowOff>95250</xdr:rowOff>
    </xdr:from>
    <xdr:to>
      <xdr:col>15</xdr:col>
      <xdr:colOff>847726</xdr:colOff>
      <xdr:row>23</xdr:row>
      <xdr:rowOff>142876</xdr:rowOff>
    </xdr:to>
    <xdr:sp macro="" textlink="">
      <xdr:nvSpPr>
        <xdr:cNvPr id="4" name="Rectangle 3">
          <a:extLst>
            <a:ext uri="{FF2B5EF4-FFF2-40B4-BE49-F238E27FC236}">
              <a16:creationId xmlns:a16="http://schemas.microsoft.com/office/drawing/2014/main" id="{346BEDE6-50F8-4C03-93D3-416D34BFDCD5}"/>
            </a:ext>
          </a:extLst>
        </xdr:cNvPr>
        <xdr:cNvSpPr/>
      </xdr:nvSpPr>
      <xdr:spPr>
        <a:xfrm>
          <a:off x="1019175" y="3771900"/>
          <a:ext cx="7962901" cy="1095376"/>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24</xdr:row>
      <xdr:rowOff>123824</xdr:rowOff>
    </xdr:from>
    <xdr:to>
      <xdr:col>15</xdr:col>
      <xdr:colOff>847725</xdr:colOff>
      <xdr:row>39</xdr:row>
      <xdr:rowOff>57150</xdr:rowOff>
    </xdr:to>
    <xdr:sp macro="" textlink="">
      <xdr:nvSpPr>
        <xdr:cNvPr id="5" name="Rectangle 4">
          <a:extLst>
            <a:ext uri="{FF2B5EF4-FFF2-40B4-BE49-F238E27FC236}">
              <a16:creationId xmlns:a16="http://schemas.microsoft.com/office/drawing/2014/main" id="{B9C87A3F-2795-4B10-8DFE-5ABF8B0712C5}"/>
            </a:ext>
          </a:extLst>
        </xdr:cNvPr>
        <xdr:cNvSpPr/>
      </xdr:nvSpPr>
      <xdr:spPr>
        <a:xfrm>
          <a:off x="1019175" y="5029199"/>
          <a:ext cx="7962900" cy="3305176"/>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39</xdr:row>
      <xdr:rowOff>142874</xdr:rowOff>
    </xdr:from>
    <xdr:to>
      <xdr:col>15</xdr:col>
      <xdr:colOff>847725</xdr:colOff>
      <xdr:row>49</xdr:row>
      <xdr:rowOff>66674</xdr:rowOff>
    </xdr:to>
    <xdr:sp macro="" textlink="">
      <xdr:nvSpPr>
        <xdr:cNvPr id="6" name="Rectangle 5">
          <a:extLst>
            <a:ext uri="{FF2B5EF4-FFF2-40B4-BE49-F238E27FC236}">
              <a16:creationId xmlns:a16="http://schemas.microsoft.com/office/drawing/2014/main" id="{DE95D8C4-ABD1-4CCD-8083-28C2B4FE8E46}"/>
            </a:ext>
          </a:extLst>
        </xdr:cNvPr>
        <xdr:cNvSpPr/>
      </xdr:nvSpPr>
      <xdr:spPr>
        <a:xfrm>
          <a:off x="1019175" y="8420099"/>
          <a:ext cx="7962900" cy="1981200"/>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247650</xdr:colOff>
      <xdr:row>50</xdr:row>
      <xdr:rowOff>0</xdr:rowOff>
    </xdr:from>
    <xdr:to>
      <xdr:col>15</xdr:col>
      <xdr:colOff>838201</xdr:colOff>
      <xdr:row>62</xdr:row>
      <xdr:rowOff>57150</xdr:rowOff>
    </xdr:to>
    <xdr:sp macro="" textlink="">
      <xdr:nvSpPr>
        <xdr:cNvPr id="7" name="Rectangle 6">
          <a:extLst>
            <a:ext uri="{FF2B5EF4-FFF2-40B4-BE49-F238E27FC236}">
              <a16:creationId xmlns:a16="http://schemas.microsoft.com/office/drawing/2014/main" id="{1D31275A-803B-4E2F-B7C7-652E7BEBCE18}"/>
            </a:ext>
          </a:extLst>
        </xdr:cNvPr>
        <xdr:cNvSpPr/>
      </xdr:nvSpPr>
      <xdr:spPr>
        <a:xfrm>
          <a:off x="1009650" y="10515600"/>
          <a:ext cx="7962901" cy="2152650"/>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266700</xdr:colOff>
      <xdr:row>62</xdr:row>
      <xdr:rowOff>152399</xdr:rowOff>
    </xdr:from>
    <xdr:to>
      <xdr:col>15</xdr:col>
      <xdr:colOff>857250</xdr:colOff>
      <xdr:row>68</xdr:row>
      <xdr:rowOff>152400</xdr:rowOff>
    </xdr:to>
    <xdr:sp macro="" textlink="">
      <xdr:nvSpPr>
        <xdr:cNvPr id="8" name="Rectangle 7">
          <a:extLst>
            <a:ext uri="{FF2B5EF4-FFF2-40B4-BE49-F238E27FC236}">
              <a16:creationId xmlns:a16="http://schemas.microsoft.com/office/drawing/2014/main" id="{365189F9-B241-4252-8667-2B8109A6A373}"/>
            </a:ext>
          </a:extLst>
        </xdr:cNvPr>
        <xdr:cNvSpPr/>
      </xdr:nvSpPr>
      <xdr:spPr>
        <a:xfrm>
          <a:off x="1028700" y="12763499"/>
          <a:ext cx="7962900" cy="1295401"/>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219075</xdr:colOff>
      <xdr:row>6</xdr:row>
      <xdr:rowOff>0</xdr:rowOff>
    </xdr:to>
    <xdr:pic>
      <xdr:nvPicPr>
        <xdr:cNvPr id="2" name="Image 1">
          <a:extLst>
            <a:ext uri="{FF2B5EF4-FFF2-40B4-BE49-F238E27FC236}">
              <a16:creationId xmlns:a16="http://schemas.microsoft.com/office/drawing/2014/main" id="{16B7EE93-84AD-499D-9F4F-C1E8977721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8107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257174</xdr:colOff>
      <xdr:row>17</xdr:row>
      <xdr:rowOff>95250</xdr:rowOff>
    </xdr:from>
    <xdr:to>
      <xdr:col>15</xdr:col>
      <xdr:colOff>828675</xdr:colOff>
      <xdr:row>22</xdr:row>
      <xdr:rowOff>142876</xdr:rowOff>
    </xdr:to>
    <xdr:sp macro="" textlink="">
      <xdr:nvSpPr>
        <xdr:cNvPr id="3" name="Rectangle 2">
          <a:extLst>
            <a:ext uri="{FF2B5EF4-FFF2-40B4-BE49-F238E27FC236}">
              <a16:creationId xmlns:a16="http://schemas.microsoft.com/office/drawing/2014/main" id="{1C851DA6-49E1-433A-AFDD-DD308A9A1EF4}"/>
            </a:ext>
          </a:extLst>
        </xdr:cNvPr>
        <xdr:cNvSpPr/>
      </xdr:nvSpPr>
      <xdr:spPr>
        <a:xfrm>
          <a:off x="1019174" y="3590925"/>
          <a:ext cx="7372351" cy="1095376"/>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257176</xdr:colOff>
      <xdr:row>23</xdr:row>
      <xdr:rowOff>123824</xdr:rowOff>
    </xdr:from>
    <xdr:to>
      <xdr:col>15</xdr:col>
      <xdr:colOff>847726</xdr:colOff>
      <xdr:row>35</xdr:row>
      <xdr:rowOff>123825</xdr:rowOff>
    </xdr:to>
    <xdr:sp macro="" textlink="">
      <xdr:nvSpPr>
        <xdr:cNvPr id="4" name="Rectangle 3">
          <a:extLst>
            <a:ext uri="{FF2B5EF4-FFF2-40B4-BE49-F238E27FC236}">
              <a16:creationId xmlns:a16="http://schemas.microsoft.com/office/drawing/2014/main" id="{65CA0C5D-C7D8-4918-827B-8570B19FB0CF}"/>
            </a:ext>
          </a:extLst>
        </xdr:cNvPr>
        <xdr:cNvSpPr/>
      </xdr:nvSpPr>
      <xdr:spPr>
        <a:xfrm>
          <a:off x="1019176" y="4848224"/>
          <a:ext cx="7391400" cy="2428876"/>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266700</xdr:colOff>
      <xdr:row>36</xdr:row>
      <xdr:rowOff>76201</xdr:rowOff>
    </xdr:from>
    <xdr:to>
      <xdr:col>15</xdr:col>
      <xdr:colOff>847725</xdr:colOff>
      <xdr:row>42</xdr:row>
      <xdr:rowOff>152401</xdr:rowOff>
    </xdr:to>
    <xdr:sp macro="" textlink="">
      <xdr:nvSpPr>
        <xdr:cNvPr id="5" name="Rectangle 4">
          <a:extLst>
            <a:ext uri="{FF2B5EF4-FFF2-40B4-BE49-F238E27FC236}">
              <a16:creationId xmlns:a16="http://schemas.microsoft.com/office/drawing/2014/main" id="{CF27E7EB-155A-4D35-8FEA-977091C7A187}"/>
            </a:ext>
          </a:extLst>
        </xdr:cNvPr>
        <xdr:cNvSpPr/>
      </xdr:nvSpPr>
      <xdr:spPr>
        <a:xfrm>
          <a:off x="1028700" y="7410451"/>
          <a:ext cx="7381875" cy="1371600"/>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6</xdr:row>
      <xdr:rowOff>114299</xdr:rowOff>
    </xdr:from>
    <xdr:to>
      <xdr:col>15</xdr:col>
      <xdr:colOff>838200</xdr:colOff>
      <xdr:row>16</xdr:row>
      <xdr:rowOff>104775</xdr:rowOff>
    </xdr:to>
    <xdr:sp macro="" textlink="">
      <xdr:nvSpPr>
        <xdr:cNvPr id="6" name="Rectangle 5">
          <a:extLst>
            <a:ext uri="{FF2B5EF4-FFF2-40B4-BE49-F238E27FC236}">
              <a16:creationId xmlns:a16="http://schemas.microsoft.com/office/drawing/2014/main" id="{8F0928C7-D6E3-43C8-9E3B-0C7BCCBDF970}"/>
            </a:ext>
          </a:extLst>
        </xdr:cNvPr>
        <xdr:cNvSpPr/>
      </xdr:nvSpPr>
      <xdr:spPr>
        <a:xfrm>
          <a:off x="1019175" y="1323974"/>
          <a:ext cx="7381875" cy="2095501"/>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257174</xdr:colOff>
      <xdr:row>29</xdr:row>
      <xdr:rowOff>95250</xdr:rowOff>
    </xdr:from>
    <xdr:to>
      <xdr:col>16</xdr:col>
      <xdr:colOff>19050</xdr:colOff>
      <xdr:row>35</xdr:row>
      <xdr:rowOff>142876</xdr:rowOff>
    </xdr:to>
    <xdr:sp macro="" textlink="">
      <xdr:nvSpPr>
        <xdr:cNvPr id="3" name="Rectangle 2">
          <a:extLst>
            <a:ext uri="{FF2B5EF4-FFF2-40B4-BE49-F238E27FC236}">
              <a16:creationId xmlns:a16="http://schemas.microsoft.com/office/drawing/2014/main" id="{023891A5-C7DC-4876-966B-BDB6BD1B5E5A}"/>
            </a:ext>
          </a:extLst>
        </xdr:cNvPr>
        <xdr:cNvSpPr/>
      </xdr:nvSpPr>
      <xdr:spPr>
        <a:xfrm>
          <a:off x="1019174" y="5819775"/>
          <a:ext cx="7448551" cy="1457326"/>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266700</xdr:colOff>
      <xdr:row>37</xdr:row>
      <xdr:rowOff>76201</xdr:rowOff>
    </xdr:from>
    <xdr:to>
      <xdr:col>15</xdr:col>
      <xdr:colOff>847725</xdr:colOff>
      <xdr:row>44</xdr:row>
      <xdr:rowOff>152401</xdr:rowOff>
    </xdr:to>
    <xdr:sp macro="" textlink="">
      <xdr:nvSpPr>
        <xdr:cNvPr id="5" name="Rectangle 4">
          <a:extLst>
            <a:ext uri="{FF2B5EF4-FFF2-40B4-BE49-F238E27FC236}">
              <a16:creationId xmlns:a16="http://schemas.microsoft.com/office/drawing/2014/main" id="{3C5418B5-DC4C-4BF1-A549-EFA7F9D2A7F2}"/>
            </a:ext>
          </a:extLst>
        </xdr:cNvPr>
        <xdr:cNvSpPr/>
      </xdr:nvSpPr>
      <xdr:spPr>
        <a:xfrm>
          <a:off x="1028700" y="7419976"/>
          <a:ext cx="7381875" cy="1371600"/>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6</xdr:row>
      <xdr:rowOff>114299</xdr:rowOff>
    </xdr:from>
    <xdr:to>
      <xdr:col>16</xdr:col>
      <xdr:colOff>28575</xdr:colOff>
      <xdr:row>28</xdr:row>
      <xdr:rowOff>104775</xdr:rowOff>
    </xdr:to>
    <xdr:sp macro="" textlink="">
      <xdr:nvSpPr>
        <xdr:cNvPr id="6" name="Rectangle 5">
          <a:extLst>
            <a:ext uri="{FF2B5EF4-FFF2-40B4-BE49-F238E27FC236}">
              <a16:creationId xmlns:a16="http://schemas.microsoft.com/office/drawing/2014/main" id="{0604F5CB-59F2-47BE-8DE4-AF95E8DFDB19}"/>
            </a:ext>
          </a:extLst>
        </xdr:cNvPr>
        <xdr:cNvSpPr/>
      </xdr:nvSpPr>
      <xdr:spPr>
        <a:xfrm>
          <a:off x="1019175" y="1323974"/>
          <a:ext cx="7458075" cy="4324351"/>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0</xdr:col>
      <xdr:colOff>0</xdr:colOff>
      <xdr:row>0</xdr:row>
      <xdr:rowOff>0</xdr:rowOff>
    </xdr:from>
    <xdr:to>
      <xdr:col>1</xdr:col>
      <xdr:colOff>114300</xdr:colOff>
      <xdr:row>6</xdr:row>
      <xdr:rowOff>9525</xdr:rowOff>
    </xdr:to>
    <xdr:pic>
      <xdr:nvPicPr>
        <xdr:cNvPr id="7" name="Picture 2">
          <a:extLst>
            <a:ext uri="{FF2B5EF4-FFF2-40B4-BE49-F238E27FC236}">
              <a16:creationId xmlns:a16="http://schemas.microsoft.com/office/drawing/2014/main" id="{1DB3E3DA-0410-47C3-86BD-9FC83D4059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76300" cy="12192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47626</xdr:colOff>
      <xdr:row>0</xdr:row>
      <xdr:rowOff>0</xdr:rowOff>
    </xdr:from>
    <xdr:to>
      <xdr:col>15</xdr:col>
      <xdr:colOff>9525</xdr:colOff>
      <xdr:row>1</xdr:row>
      <xdr:rowOff>295275</xdr:rowOff>
    </xdr:to>
    <xdr:sp macro="" textlink="">
      <xdr:nvSpPr>
        <xdr:cNvPr id="3" name="ZoneTexte 2">
          <a:extLst>
            <a:ext uri="{FF2B5EF4-FFF2-40B4-BE49-F238E27FC236}">
              <a16:creationId xmlns:a16="http://schemas.microsoft.com/office/drawing/2014/main" id="{87D87C29-ED06-44C8-98C2-329EA1C70598}"/>
            </a:ext>
          </a:extLst>
        </xdr:cNvPr>
        <xdr:cNvSpPr txBox="1"/>
      </xdr:nvSpPr>
      <xdr:spPr>
        <a:xfrm>
          <a:off x="47626" y="0"/>
          <a:ext cx="16068674" cy="1228725"/>
        </a:xfrm>
        <a:prstGeom prst="rect">
          <a:avLst/>
        </a:prstGeom>
        <a:gradFill flip="none" rotWithShape="1">
          <a:gsLst>
            <a:gs pos="17000">
              <a:schemeClr val="bg1">
                <a:lumMod val="95000"/>
              </a:schemeClr>
            </a:gs>
            <a:gs pos="0">
              <a:srgbClr val="B6B6B6"/>
            </a:gs>
            <a:gs pos="0">
              <a:schemeClr val="lt1">
                <a:shade val="30000"/>
                <a:satMod val="115000"/>
              </a:schemeClr>
            </a:gs>
            <a:gs pos="100000">
              <a:schemeClr val="lt1">
                <a:shade val="100000"/>
                <a:satMod val="115000"/>
              </a:schemeClr>
            </a:gs>
          </a:gsLst>
          <a:lin ang="0" scaled="1"/>
          <a:tileRect/>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800" b="1">
              <a:solidFill>
                <a:schemeClr val="dk1"/>
              </a:solidFill>
              <a:effectLst/>
              <a:latin typeface="+mn-lt"/>
              <a:ea typeface="+mn-ea"/>
              <a:cs typeface="+mn-cs"/>
            </a:rPr>
            <a:t>Calcul du droit 2025</a:t>
          </a:r>
          <a:endParaRPr lang="fr-FR" sz="1800">
            <a:effectLst/>
          </a:endParaRPr>
        </a:p>
        <a:p>
          <a:pPr algn="ctr"/>
          <a:r>
            <a:rPr lang="fr-FR" sz="1800" b="1">
              <a:solidFill>
                <a:srgbClr val="0070C0"/>
              </a:solidFill>
              <a:effectLst/>
              <a:latin typeface="+mn-lt"/>
              <a:ea typeface="+mn-ea"/>
              <a:cs typeface="+mn-cs"/>
            </a:rPr>
            <a:t>Prestation de</a:t>
          </a:r>
          <a:r>
            <a:rPr lang="fr-FR" sz="1800" b="1" baseline="0">
              <a:solidFill>
                <a:srgbClr val="0070C0"/>
              </a:solidFill>
              <a:effectLst/>
              <a:latin typeface="+mn-lt"/>
              <a:ea typeface="+mn-ea"/>
              <a:cs typeface="+mn-cs"/>
            </a:rPr>
            <a:t> service unique </a:t>
          </a:r>
        </a:p>
        <a:p>
          <a:pPr algn="ctr"/>
          <a:r>
            <a:rPr lang="fr-FR" sz="1800" b="1">
              <a:solidFill>
                <a:srgbClr val="0070C0"/>
              </a:solidFill>
              <a:effectLst/>
              <a:latin typeface="+mn-lt"/>
              <a:ea typeface="+mn-ea"/>
              <a:cs typeface="+mn-cs"/>
            </a:rPr>
            <a:t>Etablissement d'accueil de jeunes enfants</a:t>
          </a:r>
        </a:p>
        <a:p>
          <a:pPr marL="0" marR="0" lvl="0" indent="0" algn="r" defTabSz="914400" eaLnBrk="1" fontAlgn="auto" latinLnBrk="0" hangingPunct="1">
            <a:lnSpc>
              <a:spcPct val="100000"/>
            </a:lnSpc>
            <a:spcBef>
              <a:spcPts val="0"/>
            </a:spcBef>
            <a:spcAft>
              <a:spcPts val="0"/>
            </a:spcAft>
            <a:buClrTx/>
            <a:buSzTx/>
            <a:buFontTx/>
            <a:buNone/>
            <a:tabLst/>
            <a:defRPr/>
          </a:pPr>
          <a:r>
            <a:rPr lang="fr-FR" sz="1100" b="0" i="1">
              <a:solidFill>
                <a:schemeClr val="bg1">
                  <a:lumMod val="50000"/>
                </a:schemeClr>
              </a:solidFill>
              <a:effectLst/>
              <a:latin typeface="+mn-lt"/>
              <a:ea typeface="+mn-ea"/>
              <a:cs typeface="+mn-cs"/>
            </a:rPr>
            <a:t>Barème National 2025 maj 02/12/2025</a:t>
          </a:r>
          <a:endParaRPr lang="fr-FR" sz="1800">
            <a:solidFill>
              <a:schemeClr val="bg1">
                <a:lumMod val="50000"/>
              </a:schemeClr>
            </a:solidFill>
            <a:effectLst/>
          </a:endParaRPr>
        </a:p>
      </xdr:txBody>
    </xdr:sp>
    <xdr:clientData/>
  </xdr:twoCellAnchor>
  <xdr:twoCellAnchor>
    <xdr:from>
      <xdr:col>0</xdr:col>
      <xdr:colOff>19050</xdr:colOff>
      <xdr:row>0</xdr:row>
      <xdr:rowOff>28575</xdr:rowOff>
    </xdr:from>
    <xdr:to>
      <xdr:col>1</xdr:col>
      <xdr:colOff>676275</xdr:colOff>
      <xdr:row>2</xdr:row>
      <xdr:rowOff>9525</xdr:rowOff>
    </xdr:to>
    <xdr:pic>
      <xdr:nvPicPr>
        <xdr:cNvPr id="4" name="Picture 2">
          <a:extLst>
            <a:ext uri="{FF2B5EF4-FFF2-40B4-BE49-F238E27FC236}">
              <a16:creationId xmlns:a16="http://schemas.microsoft.com/office/drawing/2014/main" id="{28C44A15-D792-443A-909F-289E3BFFEC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876300" cy="12192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5</xdr:col>
      <xdr:colOff>828675</xdr:colOff>
      <xdr:row>2</xdr:row>
      <xdr:rowOff>428625</xdr:rowOff>
    </xdr:from>
    <xdr:to>
      <xdr:col>7</xdr:col>
      <xdr:colOff>819150</xdr:colOff>
      <xdr:row>3</xdr:row>
      <xdr:rowOff>295276</xdr:rowOff>
    </xdr:to>
    <xdr:sp macro="" textlink="">
      <xdr:nvSpPr>
        <xdr:cNvPr id="5" name="Rectangle : coins arrondis 4">
          <a:extLst>
            <a:ext uri="{FF2B5EF4-FFF2-40B4-BE49-F238E27FC236}">
              <a16:creationId xmlns:a16="http://schemas.microsoft.com/office/drawing/2014/main" id="{8B111C85-154F-4CFE-BD2F-F80D924FE282}"/>
            </a:ext>
          </a:extLst>
        </xdr:cNvPr>
        <xdr:cNvSpPr/>
      </xdr:nvSpPr>
      <xdr:spPr>
        <a:xfrm>
          <a:off x="5886450" y="1666875"/>
          <a:ext cx="2247900" cy="342901"/>
        </a:xfrm>
        <a:prstGeom prst="roundRect">
          <a:avLst/>
        </a:prstGeom>
        <a:solidFill>
          <a:srgbClr val="E5FFFF"/>
        </a:solidFill>
        <a:ln w="3175"/>
        <a:effectLst>
          <a:outerShdw blurRad="76200" dir="18900000" sy="23000" kx="-1200000" algn="b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500" b="0">
              <a:solidFill>
                <a:srgbClr val="0000FF"/>
              </a:solidFill>
              <a:effectLst/>
              <a:latin typeface="+mn-lt"/>
              <a:ea typeface="+mn-ea"/>
              <a:cs typeface="+mn-cs"/>
            </a:rPr>
            <a:t>☞</a:t>
          </a:r>
          <a:r>
            <a:rPr lang="fr-FR" sz="1300" b="1">
              <a:solidFill>
                <a:srgbClr val="0000FF"/>
              </a:solidFill>
              <a:effectLst/>
              <a:latin typeface="+mn-lt"/>
              <a:ea typeface="+mn-ea"/>
              <a:cs typeface="+mn-cs"/>
            </a:rPr>
            <a:t>  Zones de saisie en bleu</a:t>
          </a:r>
          <a:endParaRPr lang="fr-FR" sz="13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233;pertoire%20agent\Pso\Calculs\2024\CALCUL%20EAJE%202024%20%20-%20BT%20CTG%20sign&#233;%20en%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tsocia/COMMUN/BOITES%20A%20OUTILS/Bo&#238;te%20&#224;%20outils%20R&#233;forme%20des%20PS/OUTILS%202022/simulation%20par%20territoire/LE%20TAILLAN/VERIFIE%20PAR%20LA%20DCF/EAJE%20LE%20TAILLA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233;pertoire%20agent%2013%2012%2021\Pso\Calcul%20pso\test\CALCUL%20EAJE%202023%20AVEC%20BT%20ess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s des données"/>
      <sheetName val="Paramètres"/>
      <sheetName val="Parametres 2021 BT"/>
      <sheetName val="Parametres 2022 BT"/>
      <sheetName val="Parametres 2023 BT"/>
      <sheetName val="CALCUL PSU"/>
      <sheetName val="CALCUL BONUS Inclusion Handicap"/>
      <sheetName val="CALCUL BONUS Mixité Sociale"/>
      <sheetName val="CALCUL BONUS TERRITOIRE"/>
    </sheetNames>
    <sheetDataSet>
      <sheetData sheetId="0" refreshError="1"/>
      <sheetData sheetId="1" refreshError="1"/>
      <sheetData sheetId="2"/>
      <sheetData sheetId="3">
        <row r="1">
          <cell r="B1" t="str">
            <v>Zone à alimenter avec l'export de la table LISTE_COMMTERRIT</v>
          </cell>
          <cell r="K1" t="str">
            <v>Zone à alimenter avec l'export de la table LISTE_EPCITERRIT</v>
          </cell>
          <cell r="R1" t="str">
            <v>Zone à alimenter à partir de la calculette</v>
          </cell>
          <cell r="X1" t="str">
            <v>Zone à alimenter pour les gestionnaires et équipements</v>
          </cell>
        </row>
        <row r="2">
          <cell r="A2" t="str">
            <v>ANNE TABLE</v>
          </cell>
          <cell r="B2" t="str">
            <v>NOM COMMUNE</v>
          </cell>
          <cell r="C2" t="str">
            <v>NUMERO COMMUNE</v>
          </cell>
          <cell r="D2" t="str">
            <v>NOM EPCI</v>
          </cell>
          <cell r="E2" t="str">
            <v>NUMERO EPCI</v>
          </cell>
          <cell r="F2" t="str">
            <v>DGCL - Potentiel financier</v>
          </cell>
          <cell r="G2" t="str">
            <v>DGCL - Population DGF</v>
          </cell>
          <cell r="H2" t="str">
            <v xml:space="preserve">Insee (Filosofi) - Médiane du niveau de vie </v>
          </cell>
          <cell r="I2" t="str">
            <v>Insee (Filosofi) - Nombre de ménages fiscaux</v>
          </cell>
          <cell r="K2" t="str">
            <v>NOM EPCI</v>
          </cell>
          <cell r="L2" t="str">
            <v>NUMERO EPCI</v>
          </cell>
          <cell r="M2" t="str">
            <v>DGCL - Potentiel financier</v>
          </cell>
          <cell r="N2" t="str">
            <v>DGCL - Population DGF</v>
          </cell>
          <cell r="O2" t="str">
            <v xml:space="preserve">Insee (Filosofi) - Médiane du niveau de vie </v>
          </cell>
          <cell r="P2" t="str">
            <v>Insee (Filosofi) - Nombre de ménages fiscaux</v>
          </cell>
          <cell r="R2" t="str">
            <v>Nom groupe commune</v>
          </cell>
          <cell r="S2" t="str">
            <v>Code groupe commune</v>
          </cell>
          <cell r="T2" t="str">
            <v>DGCL - Potentiel financier</v>
          </cell>
          <cell r="U2" t="str">
            <v>DGCL - Population DGF</v>
          </cell>
          <cell r="V2" t="str">
            <v>Médiane du niveau de vie RECALCULE</v>
          </cell>
          <cell r="X2" t="str">
            <v>Nom du gestionnaire ou de l'équipement</v>
          </cell>
          <cell r="Y2" t="str">
            <v>Code gestionnaire ou équipement</v>
          </cell>
          <cell r="Z2" t="str">
            <v>Numéro territoire de compétence (Numéro commune OU EPCI)</v>
          </cell>
          <cell r="AB2" t="str">
            <v>Types de territoires</v>
          </cell>
          <cell r="AD2" t="str">
            <v>Raison redressement</v>
          </cell>
          <cell r="AF2" t="str">
            <v>Validité Lien</v>
          </cell>
          <cell r="AH2" t="str">
            <v>Nom groupe</v>
          </cell>
          <cell r="AI2" t="str">
            <v>Seuil BAS eclu du potentiel financier</v>
          </cell>
          <cell r="AJ2" t="str">
            <v>Pivot médiane niveau de vie</v>
          </cell>
          <cell r="AL2" t="str">
            <v>Montant plancher</v>
          </cell>
          <cell r="AM2" t="str">
            <v>Montant bonus nouveau</v>
          </cell>
        </row>
        <row r="3">
          <cell r="A3">
            <v>2022</v>
          </cell>
          <cell r="B3" t="str">
            <v>ABZAC</v>
          </cell>
          <cell r="C3" t="str">
            <v>33001</v>
          </cell>
          <cell r="D3" t="str">
            <v>CA DU LIBOURNAIS</v>
          </cell>
          <cell r="E3" t="str">
            <v>200070092</v>
          </cell>
          <cell r="F3">
            <v>705</v>
          </cell>
          <cell r="G3">
            <v>2093</v>
          </cell>
          <cell r="H3">
            <v>19140</v>
          </cell>
          <cell r="I3">
            <v>846</v>
          </cell>
          <cell r="K3" t="str">
            <v>BORDEAUX METROPOLE</v>
          </cell>
          <cell r="L3" t="str">
            <v>243300316</v>
          </cell>
          <cell r="M3">
            <v>1396.1628740917972</v>
          </cell>
          <cell r="N3">
            <v>823759</v>
          </cell>
          <cell r="O3">
            <v>23321.371446853813</v>
          </cell>
          <cell r="P3">
            <v>362566</v>
          </cell>
          <cell r="AB3" t="str">
            <v>Epci</v>
          </cell>
          <cell r="AD3" t="str">
            <v>Fermeture définitive</v>
          </cell>
          <cell r="AF3" t="str">
            <v>OK</v>
          </cell>
          <cell r="AH3" t="str">
            <v>Groupe 1</v>
          </cell>
          <cell r="AI3">
            <v>1200</v>
          </cell>
          <cell r="AJ3" t="str">
            <v>&gt;</v>
          </cell>
          <cell r="AK3">
            <v>21300</v>
          </cell>
          <cell r="AL3">
            <v>400</v>
          </cell>
          <cell r="AM3">
            <v>2600</v>
          </cell>
        </row>
        <row r="4">
          <cell r="A4">
            <v>2022</v>
          </cell>
          <cell r="B4" t="str">
            <v>AILLAS</v>
          </cell>
          <cell r="C4" t="str">
            <v>33002</v>
          </cell>
          <cell r="D4" t="str">
            <v>CC DU REOLAIS EN SUD GIRONDE</v>
          </cell>
          <cell r="E4" t="str">
            <v>200044394</v>
          </cell>
          <cell r="F4">
            <v>671</v>
          </cell>
          <cell r="G4">
            <v>871</v>
          </cell>
          <cell r="H4">
            <v>18800</v>
          </cell>
          <cell r="I4">
            <v>340</v>
          </cell>
          <cell r="K4" t="str">
            <v>CA BASSIN D'ARCACHON SUD (COBAS)</v>
          </cell>
          <cell r="L4" t="str">
            <v>243300563</v>
          </cell>
          <cell r="M4">
            <v>1128.9110982602872</v>
          </cell>
          <cell r="N4">
            <v>86320</v>
          </cell>
          <cell r="O4">
            <v>24317.190966719492</v>
          </cell>
          <cell r="P4">
            <v>35336</v>
          </cell>
          <cell r="AB4" t="str">
            <v>Commune</v>
          </cell>
          <cell r="AD4" t="str">
            <v>Fermeture en cours d'année</v>
          </cell>
          <cell r="AF4" t="str">
            <v>Erreur</v>
          </cell>
          <cell r="AH4" t="str">
            <v>Groupe 2</v>
          </cell>
          <cell r="AI4">
            <v>1200</v>
          </cell>
          <cell r="AJ4" t="str">
            <v>&lt;=</v>
          </cell>
          <cell r="AK4">
            <v>21300</v>
          </cell>
          <cell r="AL4">
            <v>750</v>
          </cell>
          <cell r="AM4">
            <v>2650</v>
          </cell>
        </row>
        <row r="5">
          <cell r="A5">
            <v>2022</v>
          </cell>
          <cell r="B5" t="str">
            <v>AMBARES ET LAGRAVE</v>
          </cell>
          <cell r="C5" t="str">
            <v>33003</v>
          </cell>
          <cell r="D5" t="str">
            <v>BORDEAUX METROPOLE</v>
          </cell>
          <cell r="E5" t="str">
            <v>243300316</v>
          </cell>
          <cell r="F5">
            <v>1280</v>
          </cell>
          <cell r="G5">
            <v>16741</v>
          </cell>
          <cell r="H5">
            <v>19830</v>
          </cell>
          <cell r="I5">
            <v>6856</v>
          </cell>
          <cell r="K5" t="str">
            <v>CA DU BASSIN D'ARCACHON NORD</v>
          </cell>
          <cell r="L5" t="str">
            <v>243301504</v>
          </cell>
          <cell r="M5">
            <v>996.88726174773763</v>
          </cell>
          <cell r="N5">
            <v>83104</v>
          </cell>
          <cell r="O5">
            <v>24519.624672942165</v>
          </cell>
          <cell r="P5">
            <v>33251</v>
          </cell>
          <cell r="AD5" t="str">
            <v>Ouverture en cours d'année</v>
          </cell>
          <cell r="AH5" t="str">
            <v>Groupe 3</v>
          </cell>
          <cell r="AI5">
            <v>900</v>
          </cell>
          <cell r="AJ5" t="str">
            <v>&gt;</v>
          </cell>
          <cell r="AK5">
            <v>20300</v>
          </cell>
          <cell r="AL5">
            <v>800</v>
          </cell>
          <cell r="AM5">
            <v>2700</v>
          </cell>
        </row>
        <row r="6">
          <cell r="A6">
            <v>2022</v>
          </cell>
          <cell r="B6" t="str">
            <v>AMBES</v>
          </cell>
          <cell r="C6" t="str">
            <v>33004</v>
          </cell>
          <cell r="D6" t="str">
            <v>BORDEAUX METROPOLE</v>
          </cell>
          <cell r="E6" t="str">
            <v>243300316</v>
          </cell>
          <cell r="F6">
            <v>2265</v>
          </cell>
          <cell r="G6">
            <v>3096</v>
          </cell>
          <cell r="H6">
            <v>18380</v>
          </cell>
          <cell r="I6">
            <v>1325</v>
          </cell>
          <cell r="K6" t="str">
            <v>CA DU LIBOURNAIS</v>
          </cell>
          <cell r="L6" t="str">
            <v>200070092</v>
          </cell>
          <cell r="M6">
            <v>819.61596626316407</v>
          </cell>
          <cell r="N6">
            <v>93911</v>
          </cell>
          <cell r="O6">
            <v>19822.134794658603</v>
          </cell>
          <cell r="P6">
            <v>39690</v>
          </cell>
          <cell r="AD6" t="str">
            <v>Nb actes incorrect</v>
          </cell>
          <cell r="AH6" t="str">
            <v>Groupe 4</v>
          </cell>
          <cell r="AI6">
            <v>900</v>
          </cell>
          <cell r="AJ6" t="str">
            <v>&lt;=</v>
          </cell>
          <cell r="AK6">
            <v>20300</v>
          </cell>
          <cell r="AL6">
            <v>900</v>
          </cell>
          <cell r="AM6">
            <v>2750</v>
          </cell>
        </row>
        <row r="7">
          <cell r="A7">
            <v>2022</v>
          </cell>
          <cell r="B7" t="str">
            <v>ANDERNOS LES BAINS</v>
          </cell>
          <cell r="C7" t="str">
            <v>33005</v>
          </cell>
          <cell r="D7" t="str">
            <v>CA DU BASSIN D'ARCACHON NORD</v>
          </cell>
          <cell r="E7" t="str">
            <v>243301504</v>
          </cell>
          <cell r="F7">
            <v>1053</v>
          </cell>
          <cell r="G7">
            <v>15305</v>
          </cell>
          <cell r="H7">
            <v>26570</v>
          </cell>
          <cell r="I7">
            <v>6572</v>
          </cell>
          <cell r="K7" t="str">
            <v>CC CASTILLON/PUJOLS</v>
          </cell>
          <cell r="L7" t="str">
            <v>243301454_</v>
          </cell>
          <cell r="M7">
            <v>629.84405868847387</v>
          </cell>
          <cell r="N7">
            <v>19642</v>
          </cell>
          <cell r="O7">
            <v>18779.057243283958</v>
          </cell>
          <cell r="P7">
            <v>7966</v>
          </cell>
          <cell r="AH7" t="str">
            <v>Groupe 5</v>
          </cell>
          <cell r="AI7">
            <v>700</v>
          </cell>
          <cell r="AJ7" t="str">
            <v>&gt;</v>
          </cell>
          <cell r="AK7">
            <v>19600</v>
          </cell>
          <cell r="AL7">
            <v>950</v>
          </cell>
          <cell r="AM7">
            <v>2800</v>
          </cell>
        </row>
        <row r="8">
          <cell r="A8">
            <v>2022</v>
          </cell>
          <cell r="B8" t="str">
            <v>ANGLADE</v>
          </cell>
          <cell r="C8" t="str">
            <v>33006</v>
          </cell>
          <cell r="D8" t="str">
            <v>CC DE L'ESTUAIRE</v>
          </cell>
          <cell r="E8" t="str">
            <v>243300811</v>
          </cell>
          <cell r="F8">
            <v>1175</v>
          </cell>
          <cell r="G8">
            <v>976</v>
          </cell>
          <cell r="H8">
            <v>18250</v>
          </cell>
          <cell r="I8">
            <v>386</v>
          </cell>
          <cell r="K8" t="str">
            <v>CC CONVERGENCE GARONNE</v>
          </cell>
          <cell r="L8" t="str">
            <v>200069581</v>
          </cell>
          <cell r="M8">
            <v>680.89432199469377</v>
          </cell>
          <cell r="N8">
            <v>33356</v>
          </cell>
          <cell r="O8">
            <v>21100.250336272606</v>
          </cell>
          <cell r="P8">
            <v>13382</v>
          </cell>
          <cell r="AH8" t="str">
            <v>Groupe 6</v>
          </cell>
          <cell r="AI8">
            <v>700</v>
          </cell>
          <cell r="AJ8" t="str">
            <v>&lt;=</v>
          </cell>
          <cell r="AK8">
            <v>19600</v>
          </cell>
          <cell r="AL8">
            <v>1100</v>
          </cell>
          <cell r="AM8">
            <v>2900</v>
          </cell>
        </row>
        <row r="9">
          <cell r="A9">
            <v>2022</v>
          </cell>
          <cell r="B9" t="str">
            <v>ARBANATS</v>
          </cell>
          <cell r="C9" t="str">
            <v>33007</v>
          </cell>
          <cell r="D9" t="str">
            <v>CC CONVERGENCE GARONNE</v>
          </cell>
          <cell r="E9" t="str">
            <v>200069581</v>
          </cell>
          <cell r="F9">
            <v>581</v>
          </cell>
          <cell r="G9">
            <v>1325</v>
          </cell>
          <cell r="H9">
            <v>23370</v>
          </cell>
          <cell r="I9">
            <v>485</v>
          </cell>
          <cell r="K9" t="str">
            <v>CC DE BLAYE</v>
          </cell>
          <cell r="L9" t="str">
            <v>200023794</v>
          </cell>
          <cell r="M9">
            <v>726.31676766150485</v>
          </cell>
          <cell r="N9">
            <v>20987</v>
          </cell>
          <cell r="O9">
            <v>19706.795964125562</v>
          </cell>
          <cell r="P9">
            <v>8920</v>
          </cell>
          <cell r="AH9" t="str">
            <v>Groupe 7</v>
          </cell>
          <cell r="AJ9" t="str">
            <v>&gt;</v>
          </cell>
          <cell r="AK9">
            <v>19300</v>
          </cell>
          <cell r="AL9">
            <v>1150</v>
          </cell>
          <cell r="AM9">
            <v>3000</v>
          </cell>
        </row>
        <row r="10">
          <cell r="A10">
            <v>2022</v>
          </cell>
          <cell r="B10" t="str">
            <v>ARCACHON</v>
          </cell>
          <cell r="C10" t="str">
            <v>33009</v>
          </cell>
          <cell r="D10" t="str">
            <v>CA BASSIN D'ARCACHON SUD (COBAS)</v>
          </cell>
          <cell r="E10" t="str">
            <v>243300563</v>
          </cell>
          <cell r="F10">
            <v>1332</v>
          </cell>
          <cell r="G10">
            <v>22529</v>
          </cell>
          <cell r="H10">
            <v>26200</v>
          </cell>
          <cell r="I10">
            <v>7072</v>
          </cell>
          <cell r="K10" t="str">
            <v>CC DE L'ESTUAIRE</v>
          </cell>
          <cell r="L10" t="str">
            <v>243300811</v>
          </cell>
          <cell r="M10">
            <v>1776.7060864038428</v>
          </cell>
          <cell r="N10">
            <v>16447</v>
          </cell>
          <cell r="O10">
            <v>18049.715769730199</v>
          </cell>
          <cell r="P10">
            <v>6931</v>
          </cell>
          <cell r="AH10" t="str">
            <v>Groupe 8</v>
          </cell>
          <cell r="AJ10" t="str">
            <v>&lt;=</v>
          </cell>
          <cell r="AK10">
            <v>19300</v>
          </cell>
          <cell r="AL10">
            <v>1400</v>
          </cell>
          <cell r="AM10">
            <v>3300</v>
          </cell>
        </row>
        <row r="11">
          <cell r="A11">
            <v>2022</v>
          </cell>
          <cell r="B11" t="str">
            <v>ARCINS</v>
          </cell>
          <cell r="C11" t="str">
            <v>33010</v>
          </cell>
          <cell r="D11" t="str">
            <v>CC MEDOC ESTUAIRE</v>
          </cell>
          <cell r="E11" t="str">
            <v>243301447</v>
          </cell>
          <cell r="F11">
            <v>729</v>
          </cell>
          <cell r="G11">
            <v>520</v>
          </cell>
          <cell r="H11">
            <v>22690</v>
          </cell>
          <cell r="I11">
            <v>234</v>
          </cell>
          <cell r="K11" t="str">
            <v>CC DE MONTESQUIEU</v>
          </cell>
          <cell r="L11" t="str">
            <v>243301264</v>
          </cell>
          <cell r="M11">
            <v>826.69140398284731</v>
          </cell>
          <cell r="N11">
            <v>45532</v>
          </cell>
          <cell r="O11">
            <v>25699.130220051582</v>
          </cell>
          <cell r="P11">
            <v>18223</v>
          </cell>
          <cell r="AH11" t="str">
            <v>Groupe 9 - QPV</v>
          </cell>
          <cell r="AI11" t="str">
            <v>-</v>
          </cell>
          <cell r="AK11" t="str">
            <v>-</v>
          </cell>
          <cell r="AL11">
            <v>1700</v>
          </cell>
          <cell r="AM11">
            <v>3600</v>
          </cell>
        </row>
        <row r="12">
          <cell r="A12">
            <v>2022</v>
          </cell>
          <cell r="B12" t="str">
            <v>ARES</v>
          </cell>
          <cell r="C12" t="str">
            <v>33011</v>
          </cell>
          <cell r="D12" t="str">
            <v>CA DU BASSIN D'ARCACHON NORD</v>
          </cell>
          <cell r="E12" t="str">
            <v>243301504</v>
          </cell>
          <cell r="F12">
            <v>927</v>
          </cell>
          <cell r="G12">
            <v>7931</v>
          </cell>
          <cell r="H12">
            <v>24270</v>
          </cell>
          <cell r="I12">
            <v>3371</v>
          </cell>
          <cell r="K12" t="str">
            <v>CC DES PORTES DE L'ENTRE-DEUX-MERS</v>
          </cell>
          <cell r="L12" t="str">
            <v>243301439</v>
          </cell>
          <cell r="M12">
            <v>809.95143423692798</v>
          </cell>
          <cell r="N12">
            <v>22032</v>
          </cell>
          <cell r="O12">
            <v>25859.035017679937</v>
          </cell>
          <cell r="P12">
            <v>8767</v>
          </cell>
        </row>
        <row r="13">
          <cell r="A13">
            <v>2022</v>
          </cell>
          <cell r="B13" t="str">
            <v>ARSAC</v>
          </cell>
          <cell r="C13" t="str">
            <v>33012</v>
          </cell>
          <cell r="D13" t="str">
            <v>CC MEDOC ESTUAIRE</v>
          </cell>
          <cell r="E13" t="str">
            <v>243301447</v>
          </cell>
          <cell r="F13">
            <v>861</v>
          </cell>
          <cell r="G13">
            <v>3698</v>
          </cell>
          <cell r="H13">
            <v>26530</v>
          </cell>
          <cell r="I13">
            <v>1459</v>
          </cell>
          <cell r="K13" t="str">
            <v>CC DU BAZADAIS</v>
          </cell>
          <cell r="L13" t="str">
            <v>200043982</v>
          </cell>
          <cell r="M13">
            <v>713.8168296664295</v>
          </cell>
          <cell r="N13">
            <v>16875</v>
          </cell>
          <cell r="O13">
            <v>19280.936483236666</v>
          </cell>
          <cell r="P13">
            <v>7069</v>
          </cell>
        </row>
        <row r="14">
          <cell r="A14">
            <v>2022</v>
          </cell>
          <cell r="B14" t="str">
            <v>ARTIGUES PRES BORDEAUX</v>
          </cell>
          <cell r="C14" t="str">
            <v>33013</v>
          </cell>
          <cell r="D14" t="str">
            <v>BORDEAUX METROPOLE</v>
          </cell>
          <cell r="E14" t="str">
            <v>243300316</v>
          </cell>
          <cell r="F14">
            <v>1363</v>
          </cell>
          <cell r="G14">
            <v>8752</v>
          </cell>
          <cell r="H14">
            <v>23210</v>
          </cell>
          <cell r="I14">
            <v>3707</v>
          </cell>
          <cell r="K14" t="str">
            <v>CC DU CREONNAIS</v>
          </cell>
          <cell r="L14" t="str">
            <v>243301215</v>
          </cell>
          <cell r="M14">
            <v>614.90422263898029</v>
          </cell>
          <cell r="N14">
            <v>17927</v>
          </cell>
          <cell r="O14">
            <v>22699.556657028777</v>
          </cell>
          <cell r="P14">
            <v>7263</v>
          </cell>
        </row>
        <row r="15">
          <cell r="A15">
            <v>2022</v>
          </cell>
          <cell r="B15" t="str">
            <v>ARVEYRES</v>
          </cell>
          <cell r="C15" t="str">
            <v>33015</v>
          </cell>
          <cell r="D15" t="str">
            <v>CA DU LIBOURNAIS</v>
          </cell>
          <cell r="E15" t="str">
            <v>200070092</v>
          </cell>
          <cell r="F15">
            <v>782</v>
          </cell>
          <cell r="G15">
            <v>2041</v>
          </cell>
          <cell r="H15">
            <v>24040</v>
          </cell>
          <cell r="I15">
            <v>806</v>
          </cell>
          <cell r="K15" t="str">
            <v>CC DU FRONSADAIS</v>
          </cell>
          <cell r="L15" t="str">
            <v>243301397</v>
          </cell>
          <cell r="M15">
            <v>557.54386562419586</v>
          </cell>
          <cell r="N15">
            <v>17565</v>
          </cell>
          <cell r="O15">
            <v>22080.187942749748</v>
          </cell>
          <cell r="P15">
            <v>6917</v>
          </cell>
        </row>
        <row r="16">
          <cell r="A16">
            <v>2022</v>
          </cell>
          <cell r="B16" t="str">
            <v>ASQUES</v>
          </cell>
          <cell r="C16" t="str">
            <v>33016</v>
          </cell>
          <cell r="D16" t="str">
            <v>CC DU FRONSADAIS</v>
          </cell>
          <cell r="E16" t="str">
            <v>243301397</v>
          </cell>
          <cell r="F16">
            <v>534</v>
          </cell>
          <cell r="G16">
            <v>470</v>
          </cell>
          <cell r="H16">
            <v>24570</v>
          </cell>
          <cell r="I16">
            <v>191</v>
          </cell>
          <cell r="K16" t="str">
            <v>CC DU GRAND CUBZAGUAIS</v>
          </cell>
          <cell r="L16" t="str">
            <v>243301223</v>
          </cell>
          <cell r="M16">
            <v>661.49361406056175</v>
          </cell>
          <cell r="N16">
            <v>36409</v>
          </cell>
          <cell r="O16">
            <v>21087.294291074781</v>
          </cell>
          <cell r="P16">
            <v>14924</v>
          </cell>
        </row>
        <row r="17">
          <cell r="A17">
            <v>2022</v>
          </cell>
          <cell r="B17" t="str">
            <v>AUBIAC</v>
          </cell>
          <cell r="C17" t="str">
            <v>33017</v>
          </cell>
          <cell r="D17" t="str">
            <v>CC DU BAZADAIS</v>
          </cell>
          <cell r="E17" t="str">
            <v>200043982</v>
          </cell>
          <cell r="F17">
            <v>554</v>
          </cell>
          <cell r="G17">
            <v>285</v>
          </cell>
          <cell r="H17">
            <v>22480</v>
          </cell>
          <cell r="I17">
            <v>121</v>
          </cell>
          <cell r="K17" t="str">
            <v>CC DU GRAND SAINT EMILIONNAIS</v>
          </cell>
          <cell r="L17" t="str">
            <v>200035533</v>
          </cell>
          <cell r="M17">
            <v>794.83300920800923</v>
          </cell>
          <cell r="N17">
            <v>15432</v>
          </cell>
          <cell r="O17">
            <v>21614.61965668125</v>
          </cell>
          <cell r="P17">
            <v>5942</v>
          </cell>
        </row>
        <row r="18">
          <cell r="A18">
            <v>2022</v>
          </cell>
          <cell r="B18" t="str">
            <v>AUDENGE</v>
          </cell>
          <cell r="C18" t="str">
            <v>33019</v>
          </cell>
          <cell r="D18" t="str">
            <v>CA DU BASSIN D'ARCACHON NORD</v>
          </cell>
          <cell r="E18" t="str">
            <v>243301504</v>
          </cell>
          <cell r="F18">
            <v>718</v>
          </cell>
          <cell r="G18">
            <v>8768</v>
          </cell>
          <cell r="H18">
            <v>22670</v>
          </cell>
          <cell r="I18">
            <v>4156</v>
          </cell>
          <cell r="K18" t="str">
            <v>CC DU PAYS FOYEN</v>
          </cell>
          <cell r="L18" t="str">
            <v>243301371_</v>
          </cell>
          <cell r="M18">
            <v>732.64147780816666</v>
          </cell>
          <cell r="N18">
            <v>14914</v>
          </cell>
          <cell r="O18">
            <v>16710.104889462644</v>
          </cell>
          <cell r="P18">
            <v>6197</v>
          </cell>
        </row>
        <row r="19">
          <cell r="A19">
            <v>2022</v>
          </cell>
          <cell r="B19" t="str">
            <v>AURIOLLES</v>
          </cell>
          <cell r="C19" t="str">
            <v>33020</v>
          </cell>
          <cell r="D19" t="str">
            <v>CC DU PAYS FOYEN</v>
          </cell>
          <cell r="E19" t="str">
            <v>243301371</v>
          </cell>
          <cell r="F19">
            <v>619</v>
          </cell>
          <cell r="G19">
            <v>150</v>
          </cell>
          <cell r="H19">
            <v>17830</v>
          </cell>
          <cell r="I19">
            <v>56</v>
          </cell>
          <cell r="K19" t="str">
            <v>CC DU REOLAIS EN SUD GIRONDE</v>
          </cell>
          <cell r="L19" t="str">
            <v>200044394</v>
          </cell>
          <cell r="M19">
            <v>671.06629025911309</v>
          </cell>
          <cell r="N19">
            <v>24800</v>
          </cell>
          <cell r="O19">
            <v>18086.555701710007</v>
          </cell>
          <cell r="P19">
            <v>9883</v>
          </cell>
        </row>
        <row r="20">
          <cell r="A20">
            <v>2022</v>
          </cell>
          <cell r="B20" t="str">
            <v>AUROS</v>
          </cell>
          <cell r="C20" t="str">
            <v>33021</v>
          </cell>
          <cell r="D20" t="str">
            <v>CC DU REOLAIS EN SUD GIRONDE</v>
          </cell>
          <cell r="E20" t="str">
            <v>200044394</v>
          </cell>
          <cell r="F20">
            <v>582</v>
          </cell>
          <cell r="G20">
            <v>1046</v>
          </cell>
          <cell r="H20">
            <v>19240</v>
          </cell>
          <cell r="I20">
            <v>429</v>
          </cell>
          <cell r="K20" t="str">
            <v>CC DU SUD GIRONDE</v>
          </cell>
          <cell r="L20" t="str">
            <v>200043974</v>
          </cell>
          <cell r="M20">
            <v>736.54390679630353</v>
          </cell>
          <cell r="N20">
            <v>40472</v>
          </cell>
          <cell r="O20">
            <v>20171.377426824201</v>
          </cell>
          <cell r="P20">
            <v>16843</v>
          </cell>
        </row>
        <row r="21">
          <cell r="A21">
            <v>2022</v>
          </cell>
          <cell r="B21" t="str">
            <v>AVENSAN</v>
          </cell>
          <cell r="C21" t="str">
            <v>33022</v>
          </cell>
          <cell r="D21" t="str">
            <v>CC MEDULLIENNE</v>
          </cell>
          <cell r="E21" t="str">
            <v>243301389</v>
          </cell>
          <cell r="F21">
            <v>704</v>
          </cell>
          <cell r="G21">
            <v>3056</v>
          </cell>
          <cell r="H21">
            <v>22710</v>
          </cell>
          <cell r="I21">
            <v>1145</v>
          </cell>
          <cell r="K21" t="str">
            <v>CC DU VAL DE L'EYRE</v>
          </cell>
          <cell r="L21" t="str">
            <v>243301405</v>
          </cell>
          <cell r="M21">
            <v>678.56389347829372</v>
          </cell>
          <cell r="N21">
            <v>21215</v>
          </cell>
          <cell r="O21">
            <v>23097.285830524237</v>
          </cell>
          <cell r="P21">
            <v>8603</v>
          </cell>
        </row>
        <row r="22">
          <cell r="A22">
            <v>2022</v>
          </cell>
          <cell r="B22" t="str">
            <v>AYGUEMORTE LES GRAVES</v>
          </cell>
          <cell r="C22" t="str">
            <v>33023</v>
          </cell>
          <cell r="D22" t="str">
            <v>CC DE MONTESQUIEU</v>
          </cell>
          <cell r="E22" t="str">
            <v>243301264</v>
          </cell>
          <cell r="F22">
            <v>649</v>
          </cell>
          <cell r="G22">
            <v>1313</v>
          </cell>
          <cell r="H22">
            <v>25050</v>
          </cell>
          <cell r="I22">
            <v>516</v>
          </cell>
          <cell r="K22" t="str">
            <v>CC JALLE-EAU-BOURDE</v>
          </cell>
          <cell r="L22" t="str">
            <v>243301165</v>
          </cell>
          <cell r="M22">
            <v>1452.3986340773722</v>
          </cell>
          <cell r="N22">
            <v>32363</v>
          </cell>
          <cell r="O22">
            <v>27686.223128243142</v>
          </cell>
          <cell r="P22">
            <v>13490</v>
          </cell>
        </row>
        <row r="23">
          <cell r="A23">
            <v>2022</v>
          </cell>
          <cell r="B23" t="str">
            <v>BAGAS</v>
          </cell>
          <cell r="C23" t="str">
            <v>33024</v>
          </cell>
          <cell r="D23" t="str">
            <v>CC DU REOLAIS EN SUD GIRONDE</v>
          </cell>
          <cell r="E23" t="str">
            <v>200044394</v>
          </cell>
          <cell r="F23">
            <v>494</v>
          </cell>
          <cell r="G23">
            <v>311</v>
          </cell>
          <cell r="H23">
            <v>19930</v>
          </cell>
          <cell r="I23">
            <v>114</v>
          </cell>
          <cell r="K23" t="str">
            <v>CC LATITUDE NORD GIRONDE</v>
          </cell>
          <cell r="L23" t="str">
            <v>243301181</v>
          </cell>
          <cell r="M23">
            <v>539.89545604663385</v>
          </cell>
          <cell r="N23">
            <v>20929</v>
          </cell>
          <cell r="O23">
            <v>19471.899579520159</v>
          </cell>
          <cell r="P23">
            <v>8086</v>
          </cell>
        </row>
        <row r="24">
          <cell r="A24">
            <v>2022</v>
          </cell>
          <cell r="B24" t="str">
            <v>BAIGNEAUX</v>
          </cell>
          <cell r="C24" t="str">
            <v>33025</v>
          </cell>
          <cell r="D24" t="str">
            <v>CC RURALES DE L'ENTRE-DEUX-MERS</v>
          </cell>
          <cell r="E24" t="str">
            <v>200069599</v>
          </cell>
          <cell r="F24">
            <v>450</v>
          </cell>
          <cell r="G24">
            <v>458</v>
          </cell>
          <cell r="H24">
            <v>20640</v>
          </cell>
          <cell r="I24">
            <v>162</v>
          </cell>
          <cell r="K24" t="str">
            <v>CC LES COTEAUX BORDELAIS</v>
          </cell>
          <cell r="L24" t="str">
            <v>243301355</v>
          </cell>
          <cell r="M24">
            <v>883.63064021429625</v>
          </cell>
          <cell r="N24">
            <v>20411</v>
          </cell>
          <cell r="O24">
            <v>25970.400780891134</v>
          </cell>
          <cell r="P24">
            <v>8708</v>
          </cell>
        </row>
        <row r="25">
          <cell r="A25">
            <v>2022</v>
          </cell>
          <cell r="B25" t="str">
            <v>BALIZAC</v>
          </cell>
          <cell r="C25" t="str">
            <v>33026</v>
          </cell>
          <cell r="D25" t="str">
            <v>CC DU SUD GIRONDE</v>
          </cell>
          <cell r="E25" t="str">
            <v>200043974</v>
          </cell>
          <cell r="F25">
            <v>524</v>
          </cell>
          <cell r="G25">
            <v>525</v>
          </cell>
          <cell r="H25">
            <v>21490</v>
          </cell>
          <cell r="I25">
            <v>209</v>
          </cell>
          <cell r="K25" t="str">
            <v>CC LES RIVES DE LA LAURENCE</v>
          </cell>
          <cell r="L25" t="str">
            <v>243301249</v>
          </cell>
          <cell r="M25">
            <v>1073.4575926134432</v>
          </cell>
          <cell r="N25">
            <v>28014</v>
          </cell>
          <cell r="O25">
            <v>23812.509585221331</v>
          </cell>
          <cell r="P25">
            <v>11476</v>
          </cell>
        </row>
        <row r="26">
          <cell r="A26">
            <v>2022</v>
          </cell>
          <cell r="B26" t="str">
            <v>BARIE</v>
          </cell>
          <cell r="C26" t="str">
            <v>33027</v>
          </cell>
          <cell r="D26" t="str">
            <v>CC DU REOLAIS EN SUD GIRONDE</v>
          </cell>
          <cell r="E26" t="str">
            <v>200044394</v>
          </cell>
          <cell r="F26">
            <v>504</v>
          </cell>
          <cell r="G26">
            <v>319</v>
          </cell>
          <cell r="H26">
            <v>18440</v>
          </cell>
          <cell r="I26">
            <v>125</v>
          </cell>
          <cell r="K26" t="str">
            <v>CC MEDOC ATLANTIQUE</v>
          </cell>
          <cell r="L26" t="str">
            <v>200070720</v>
          </cell>
          <cell r="M26">
            <v>862.53580728834118</v>
          </cell>
          <cell r="N26">
            <v>48831</v>
          </cell>
          <cell r="O26">
            <v>21541.552760307477</v>
          </cell>
          <cell r="P26">
            <v>14310</v>
          </cell>
        </row>
        <row r="27">
          <cell r="A27">
            <v>2022</v>
          </cell>
          <cell r="B27" t="str">
            <v>BARON</v>
          </cell>
          <cell r="C27" t="str">
            <v>33028</v>
          </cell>
          <cell r="D27" t="str">
            <v>CC DU CREONNAIS</v>
          </cell>
          <cell r="E27" t="str">
            <v>243301215</v>
          </cell>
          <cell r="F27">
            <v>514</v>
          </cell>
          <cell r="G27">
            <v>1192</v>
          </cell>
          <cell r="H27">
            <v>23390</v>
          </cell>
          <cell r="I27">
            <v>422</v>
          </cell>
          <cell r="K27" t="str">
            <v>CC MEDOC COEUR DE PRESQU'ILE</v>
          </cell>
          <cell r="L27" t="str">
            <v>200069995</v>
          </cell>
          <cell r="M27">
            <v>824.92873323997856</v>
          </cell>
          <cell r="N27">
            <v>31782</v>
          </cell>
          <cell r="O27">
            <v>19343.962946226842</v>
          </cell>
          <cell r="P27">
            <v>13278</v>
          </cell>
        </row>
        <row r="28">
          <cell r="A28">
            <v>2022</v>
          </cell>
          <cell r="B28" t="str">
            <v>BARSAC</v>
          </cell>
          <cell r="C28" t="str">
            <v>33030</v>
          </cell>
          <cell r="D28" t="str">
            <v>CC CONVERGENCE GARONNE</v>
          </cell>
          <cell r="E28" t="str">
            <v>200069581</v>
          </cell>
          <cell r="F28">
            <v>720</v>
          </cell>
          <cell r="G28">
            <v>2115</v>
          </cell>
          <cell r="H28">
            <v>20820</v>
          </cell>
          <cell r="I28">
            <v>912</v>
          </cell>
          <cell r="K28" t="str">
            <v>CC MEDOC ESTUAIRE</v>
          </cell>
          <cell r="L28" t="str">
            <v>243301447</v>
          </cell>
          <cell r="M28">
            <v>785.8969789531568</v>
          </cell>
          <cell r="N28">
            <v>29460</v>
          </cell>
          <cell r="O28">
            <v>24078.179104477611</v>
          </cell>
          <cell r="P28">
            <v>11725</v>
          </cell>
        </row>
        <row r="29">
          <cell r="A29">
            <v>2022</v>
          </cell>
          <cell r="B29" t="str">
            <v>BASSANNE</v>
          </cell>
          <cell r="C29" t="str">
            <v>33031</v>
          </cell>
          <cell r="D29" t="str">
            <v>CC DU REOLAIS EN SUD GIRONDE</v>
          </cell>
          <cell r="E29" t="str">
            <v>200044394</v>
          </cell>
          <cell r="F29">
            <v>489</v>
          </cell>
          <cell r="G29">
            <v>134</v>
          </cell>
          <cell r="H29">
            <v>20880</v>
          </cell>
          <cell r="I29">
            <v>50</v>
          </cell>
          <cell r="K29" t="str">
            <v>CC MEDULLIENNE</v>
          </cell>
          <cell r="L29" t="str">
            <v>243301389</v>
          </cell>
          <cell r="M29">
            <v>686.24926297316165</v>
          </cell>
          <cell r="N29">
            <v>23064</v>
          </cell>
          <cell r="O29">
            <v>22813.741230592295</v>
          </cell>
          <cell r="P29">
            <v>8695</v>
          </cell>
        </row>
        <row r="30">
          <cell r="A30">
            <v>2022</v>
          </cell>
          <cell r="B30" t="str">
            <v>BASSENS</v>
          </cell>
          <cell r="C30" t="str">
            <v>33032</v>
          </cell>
          <cell r="D30" t="str">
            <v>BORDEAUX METROPOLE</v>
          </cell>
          <cell r="E30" t="str">
            <v>243300316</v>
          </cell>
          <cell r="F30">
            <v>2050</v>
          </cell>
          <cell r="G30">
            <v>7488</v>
          </cell>
          <cell r="H30">
            <v>19440</v>
          </cell>
          <cell r="I30">
            <v>3170</v>
          </cell>
          <cell r="K30" t="str">
            <v>CC RURALES DE L'ENTRE-DEUX-MERS</v>
          </cell>
          <cell r="L30" t="str">
            <v>200069599</v>
          </cell>
          <cell r="M30">
            <v>618.80164854617271</v>
          </cell>
          <cell r="N30">
            <v>17348</v>
          </cell>
          <cell r="O30">
            <v>19177.842874180082</v>
          </cell>
          <cell r="P30">
            <v>6708</v>
          </cell>
        </row>
        <row r="31">
          <cell r="A31">
            <v>2022</v>
          </cell>
          <cell r="B31" t="str">
            <v>BAURECH</v>
          </cell>
          <cell r="C31" t="str">
            <v>33033</v>
          </cell>
          <cell r="D31" t="str">
            <v>CC DES PORTES DE L'ENTRE-DEUX-MERS</v>
          </cell>
          <cell r="E31" t="str">
            <v>243301439</v>
          </cell>
          <cell r="F31">
            <v>745</v>
          </cell>
          <cell r="G31">
            <v>922</v>
          </cell>
          <cell r="H31">
            <v>24510</v>
          </cell>
          <cell r="I31">
            <v>347</v>
          </cell>
        </row>
        <row r="32">
          <cell r="A32">
            <v>2022</v>
          </cell>
          <cell r="B32" t="str">
            <v>BAYAS</v>
          </cell>
          <cell r="C32" t="str">
            <v>33034</v>
          </cell>
          <cell r="D32" t="str">
            <v>CA DU LIBOURNAIS</v>
          </cell>
          <cell r="E32" t="str">
            <v>200070092</v>
          </cell>
          <cell r="F32">
            <v>611</v>
          </cell>
          <cell r="G32">
            <v>471</v>
          </cell>
          <cell r="H32">
            <v>19530</v>
          </cell>
          <cell r="I32">
            <v>187</v>
          </cell>
        </row>
        <row r="33">
          <cell r="A33">
            <v>2022</v>
          </cell>
          <cell r="B33" t="str">
            <v>BAYON SUR GIRONDE</v>
          </cell>
          <cell r="C33" t="str">
            <v>33035</v>
          </cell>
          <cell r="D33" t="str">
            <v>CC DE BLAYE</v>
          </cell>
          <cell r="E33" t="str">
            <v>200023794</v>
          </cell>
          <cell r="F33">
            <v>963</v>
          </cell>
          <cell r="G33">
            <v>731</v>
          </cell>
          <cell r="H33">
            <v>20680</v>
          </cell>
          <cell r="I33">
            <v>337</v>
          </cell>
        </row>
        <row r="34">
          <cell r="A34">
            <v>2022</v>
          </cell>
          <cell r="B34" t="str">
            <v>BAZAS</v>
          </cell>
          <cell r="C34" t="str">
            <v>33036</v>
          </cell>
          <cell r="D34" t="str">
            <v>CC DU BAZADAIS</v>
          </cell>
          <cell r="E34" t="str">
            <v>200043982</v>
          </cell>
          <cell r="F34">
            <v>853</v>
          </cell>
          <cell r="G34">
            <v>5134</v>
          </cell>
          <cell r="H34">
            <v>19470</v>
          </cell>
          <cell r="I34">
            <v>2267</v>
          </cell>
        </row>
        <row r="35">
          <cell r="A35">
            <v>2022</v>
          </cell>
          <cell r="B35" t="str">
            <v>BEAUTIRAN</v>
          </cell>
          <cell r="C35" t="str">
            <v>33037</v>
          </cell>
          <cell r="D35" t="str">
            <v>CC DE MONTESQUIEU</v>
          </cell>
          <cell r="E35" t="str">
            <v>243301264</v>
          </cell>
          <cell r="F35">
            <v>844</v>
          </cell>
          <cell r="G35">
            <v>2353</v>
          </cell>
          <cell r="H35">
            <v>23530</v>
          </cell>
          <cell r="I35">
            <v>953</v>
          </cell>
        </row>
        <row r="36">
          <cell r="A36">
            <v>2022</v>
          </cell>
          <cell r="B36" t="str">
            <v>BEGADAN</v>
          </cell>
          <cell r="C36" t="str">
            <v>33038</v>
          </cell>
          <cell r="D36" t="str">
            <v>CC MEDOC COEUR DE PRESQU'ILE</v>
          </cell>
          <cell r="E36" t="str">
            <v>200069995</v>
          </cell>
          <cell r="F36">
            <v>740</v>
          </cell>
          <cell r="G36">
            <v>1003</v>
          </cell>
          <cell r="H36">
            <v>19840</v>
          </cell>
          <cell r="I36">
            <v>418</v>
          </cell>
        </row>
        <row r="37">
          <cell r="A37">
            <v>2022</v>
          </cell>
          <cell r="B37" t="str">
            <v>BEGLES</v>
          </cell>
          <cell r="C37" t="str">
            <v>33039</v>
          </cell>
          <cell r="D37" t="str">
            <v>BORDEAUX METROPOLE</v>
          </cell>
          <cell r="E37" t="str">
            <v>243300316</v>
          </cell>
          <cell r="F37">
            <v>1228</v>
          </cell>
          <cell r="G37">
            <v>30285</v>
          </cell>
          <cell r="H37">
            <v>22060</v>
          </cell>
          <cell r="I37">
            <v>13743</v>
          </cell>
        </row>
        <row r="38">
          <cell r="A38">
            <v>2022</v>
          </cell>
          <cell r="B38" t="str">
            <v>BEGUEY</v>
          </cell>
          <cell r="C38" t="str">
            <v>33040</v>
          </cell>
          <cell r="D38" t="str">
            <v>CC CONVERGENCE GARONNE</v>
          </cell>
          <cell r="E38" t="str">
            <v>200069581</v>
          </cell>
          <cell r="F38">
            <v>779</v>
          </cell>
          <cell r="G38">
            <v>1234</v>
          </cell>
          <cell r="H38">
            <v>20390</v>
          </cell>
          <cell r="I38">
            <v>500</v>
          </cell>
        </row>
        <row r="39">
          <cell r="A39">
            <v>2022</v>
          </cell>
          <cell r="B39" t="str">
            <v>BELIN BELIET</v>
          </cell>
          <cell r="C39" t="str">
            <v>33042</v>
          </cell>
          <cell r="D39" t="str">
            <v>CC DU VAL DE L'EYRE</v>
          </cell>
          <cell r="E39" t="str">
            <v>243301405</v>
          </cell>
          <cell r="F39">
            <v>673</v>
          </cell>
          <cell r="G39">
            <v>5861</v>
          </cell>
          <cell r="H39">
            <v>21620</v>
          </cell>
          <cell r="I39">
            <v>2430</v>
          </cell>
        </row>
        <row r="40">
          <cell r="A40">
            <v>2022</v>
          </cell>
          <cell r="B40" t="str">
            <v>BELLEBAT</v>
          </cell>
          <cell r="C40" t="str">
            <v>33043</v>
          </cell>
          <cell r="D40" t="str">
            <v>CC RURALES DE L'ENTRE-DEUX-MERS</v>
          </cell>
          <cell r="E40" t="str">
            <v>200069599</v>
          </cell>
          <cell r="F40">
            <v>423</v>
          </cell>
          <cell r="G40">
            <v>271</v>
          </cell>
          <cell r="H40">
            <v>19290</v>
          </cell>
          <cell r="I40">
            <v>109</v>
          </cell>
        </row>
        <row r="41">
          <cell r="A41">
            <v>2022</v>
          </cell>
          <cell r="B41" t="str">
            <v>BELLEFOND</v>
          </cell>
          <cell r="C41" t="str">
            <v>33044</v>
          </cell>
          <cell r="D41" t="str">
            <v>CC RURALES DE L'ENTRE-DEUX-MERS</v>
          </cell>
          <cell r="E41" t="str">
            <v>200069599</v>
          </cell>
          <cell r="F41">
            <v>450</v>
          </cell>
          <cell r="G41">
            <v>236</v>
          </cell>
          <cell r="H41">
            <v>18360</v>
          </cell>
          <cell r="I41">
            <v>105</v>
          </cell>
        </row>
        <row r="42">
          <cell r="A42">
            <v>2022</v>
          </cell>
          <cell r="B42" t="str">
            <v>BELVES DE CASTILLON</v>
          </cell>
          <cell r="C42" t="str">
            <v>33045</v>
          </cell>
          <cell r="D42" t="str">
            <v>CC DU GRAND SAINT EMILIONNAIS</v>
          </cell>
          <cell r="E42" t="str">
            <v>200035533</v>
          </cell>
          <cell r="F42">
            <v>520</v>
          </cell>
          <cell r="G42">
            <v>358</v>
          </cell>
          <cell r="H42">
            <v>20900</v>
          </cell>
          <cell r="I42">
            <v>125</v>
          </cell>
        </row>
        <row r="43">
          <cell r="A43">
            <v>2022</v>
          </cell>
          <cell r="B43" t="str">
            <v>BERNOS BEAULAC</v>
          </cell>
          <cell r="C43" t="str">
            <v>33046</v>
          </cell>
          <cell r="D43" t="str">
            <v>CC DU BAZADAIS</v>
          </cell>
          <cell r="E43" t="str">
            <v>200043982</v>
          </cell>
          <cell r="F43">
            <v>887</v>
          </cell>
          <cell r="G43">
            <v>1184</v>
          </cell>
          <cell r="H43">
            <v>20530</v>
          </cell>
          <cell r="I43">
            <v>528</v>
          </cell>
        </row>
        <row r="44">
          <cell r="A44">
            <v>2022</v>
          </cell>
          <cell r="B44" t="str">
            <v>BERSON</v>
          </cell>
          <cell r="C44" t="str">
            <v>33047</v>
          </cell>
          <cell r="D44" t="str">
            <v>CC DE BLAYE</v>
          </cell>
          <cell r="E44" t="str">
            <v>200023794</v>
          </cell>
          <cell r="F44">
            <v>693</v>
          </cell>
          <cell r="G44">
            <v>1896</v>
          </cell>
          <cell r="H44">
            <v>20940</v>
          </cell>
          <cell r="I44">
            <v>763</v>
          </cell>
        </row>
        <row r="45">
          <cell r="A45">
            <v>2022</v>
          </cell>
          <cell r="B45" t="str">
            <v>BERTHEZ</v>
          </cell>
          <cell r="C45" t="str">
            <v>33048</v>
          </cell>
          <cell r="D45" t="str">
            <v>CC DU REOLAIS EN SUD GIRONDE</v>
          </cell>
          <cell r="E45" t="str">
            <v>200044394</v>
          </cell>
          <cell r="F45">
            <v>489</v>
          </cell>
          <cell r="G45">
            <v>272</v>
          </cell>
          <cell r="H45">
            <v>20430</v>
          </cell>
          <cell r="I45">
            <v>105</v>
          </cell>
        </row>
        <row r="46">
          <cell r="A46">
            <v>2022</v>
          </cell>
          <cell r="B46" t="str">
            <v>BEYCHAC ET CAILLAU</v>
          </cell>
          <cell r="C46" t="str">
            <v>33049</v>
          </cell>
          <cell r="D46" t="str">
            <v>CC LES RIVES DE LA LAURENCE</v>
          </cell>
          <cell r="E46" t="str">
            <v>243301249</v>
          </cell>
          <cell r="F46">
            <v>1304</v>
          </cell>
          <cell r="G46">
            <v>2305</v>
          </cell>
          <cell r="H46">
            <v>23580</v>
          </cell>
          <cell r="I46">
            <v>986</v>
          </cell>
        </row>
        <row r="47">
          <cell r="A47">
            <v>2022</v>
          </cell>
          <cell r="B47" t="str">
            <v>BIEUJAC</v>
          </cell>
          <cell r="C47" t="str">
            <v>33050</v>
          </cell>
          <cell r="D47" t="str">
            <v>CC DU SUD GIRONDE</v>
          </cell>
          <cell r="E47" t="str">
            <v>200043974</v>
          </cell>
          <cell r="F47">
            <v>548</v>
          </cell>
          <cell r="G47">
            <v>642</v>
          </cell>
          <cell r="H47">
            <v>20280</v>
          </cell>
          <cell r="I47">
            <v>219</v>
          </cell>
        </row>
        <row r="48">
          <cell r="A48">
            <v>2022</v>
          </cell>
          <cell r="B48" t="str">
            <v>BIGANOS</v>
          </cell>
          <cell r="C48" t="str">
            <v>33051</v>
          </cell>
          <cell r="D48" t="str">
            <v>CA DU BASSIN D'ARCACHON NORD</v>
          </cell>
          <cell r="E48" t="str">
            <v>243301504</v>
          </cell>
          <cell r="F48">
            <v>1372</v>
          </cell>
          <cell r="G48">
            <v>11152</v>
          </cell>
          <cell r="H48">
            <v>22640</v>
          </cell>
          <cell r="I48">
            <v>4633</v>
          </cell>
        </row>
        <row r="49">
          <cell r="A49">
            <v>2022</v>
          </cell>
          <cell r="B49" t="str">
            <v>BIRAC</v>
          </cell>
          <cell r="C49" t="str">
            <v>33053</v>
          </cell>
          <cell r="D49" t="str">
            <v>CC DU BAZADAIS</v>
          </cell>
          <cell r="E49" t="str">
            <v>200043982</v>
          </cell>
          <cell r="F49">
            <v>655</v>
          </cell>
          <cell r="G49">
            <v>241</v>
          </cell>
          <cell r="H49">
            <v>20090</v>
          </cell>
          <cell r="I49">
            <v>95</v>
          </cell>
        </row>
        <row r="50">
          <cell r="A50">
            <v>2022</v>
          </cell>
          <cell r="B50" t="str">
            <v>BLAIGNAC</v>
          </cell>
          <cell r="C50" t="str">
            <v>33054</v>
          </cell>
          <cell r="D50" t="str">
            <v>CC DU REOLAIS EN SUD GIRONDE</v>
          </cell>
          <cell r="E50" t="str">
            <v>200044394</v>
          </cell>
          <cell r="F50">
            <v>468</v>
          </cell>
          <cell r="G50">
            <v>295</v>
          </cell>
          <cell r="H50">
            <v>19770</v>
          </cell>
          <cell r="I50">
            <v>122</v>
          </cell>
        </row>
        <row r="51">
          <cell r="A51">
            <v>2022</v>
          </cell>
          <cell r="B51" t="str">
            <v>BLAIGNAN PRIGNAC</v>
          </cell>
          <cell r="C51" t="str">
            <v>33055</v>
          </cell>
          <cell r="D51" t="str">
            <v>CC MEDOC COEUR DE PRESQU'ILE</v>
          </cell>
          <cell r="E51" t="str">
            <v>200069995</v>
          </cell>
          <cell r="F51">
            <v>775</v>
          </cell>
          <cell r="G51">
            <v>498</v>
          </cell>
          <cell r="H51">
            <v>19750</v>
          </cell>
          <cell r="I51">
            <v>195</v>
          </cell>
        </row>
        <row r="52">
          <cell r="A52">
            <v>2022</v>
          </cell>
          <cell r="B52" t="str">
            <v>BLANQUEFORT</v>
          </cell>
          <cell r="C52" t="str">
            <v>33056</v>
          </cell>
          <cell r="D52" t="str">
            <v>BORDEAUX METROPOLE</v>
          </cell>
          <cell r="E52" t="str">
            <v>243300316</v>
          </cell>
          <cell r="F52">
            <v>1834</v>
          </cell>
          <cell r="G52">
            <v>16200</v>
          </cell>
          <cell r="H52">
            <v>23910</v>
          </cell>
          <cell r="I52">
            <v>7132</v>
          </cell>
        </row>
        <row r="53">
          <cell r="A53">
            <v>2022</v>
          </cell>
          <cell r="B53" t="str">
            <v>BLASIMON</v>
          </cell>
          <cell r="C53" t="str">
            <v>33057</v>
          </cell>
          <cell r="D53" t="str">
            <v>CC RURALES DE L'ENTRE-DEUX-MERS</v>
          </cell>
          <cell r="E53" t="str">
            <v>200069599</v>
          </cell>
          <cell r="F53">
            <v>634</v>
          </cell>
          <cell r="G53">
            <v>940</v>
          </cell>
          <cell r="H53">
            <v>18470</v>
          </cell>
          <cell r="I53">
            <v>387</v>
          </cell>
        </row>
        <row r="54">
          <cell r="A54">
            <v>2022</v>
          </cell>
          <cell r="B54" t="str">
            <v>BLAYE</v>
          </cell>
          <cell r="C54" t="str">
            <v>33058</v>
          </cell>
          <cell r="D54" t="str">
            <v>CC DE BLAYE</v>
          </cell>
          <cell r="E54" t="str">
            <v>200023794</v>
          </cell>
          <cell r="F54">
            <v>910</v>
          </cell>
          <cell r="G54">
            <v>5010</v>
          </cell>
          <cell r="H54">
            <v>17380</v>
          </cell>
          <cell r="I54">
            <v>2323</v>
          </cell>
        </row>
        <row r="55">
          <cell r="A55">
            <v>2022</v>
          </cell>
          <cell r="B55" t="str">
            <v>BLESIGNAC</v>
          </cell>
          <cell r="C55" t="str">
            <v>33059</v>
          </cell>
          <cell r="D55" t="str">
            <v>CC DU CREONNAIS</v>
          </cell>
          <cell r="E55" t="str">
            <v>243301215</v>
          </cell>
          <cell r="F55">
            <v>475</v>
          </cell>
          <cell r="G55">
            <v>309</v>
          </cell>
          <cell r="H55">
            <v>22670</v>
          </cell>
          <cell r="I55">
            <v>115</v>
          </cell>
        </row>
        <row r="56">
          <cell r="A56">
            <v>2022</v>
          </cell>
          <cell r="B56" t="str">
            <v>BOMMES</v>
          </cell>
          <cell r="C56" t="str">
            <v>33060</v>
          </cell>
          <cell r="D56" t="str">
            <v>CC DU SUD GIRONDE</v>
          </cell>
          <cell r="E56" t="str">
            <v>200043974</v>
          </cell>
          <cell r="F56">
            <v>637</v>
          </cell>
          <cell r="G56">
            <v>538</v>
          </cell>
          <cell r="H56">
            <v>22050</v>
          </cell>
          <cell r="I56">
            <v>203</v>
          </cell>
        </row>
        <row r="57">
          <cell r="A57">
            <v>2022</v>
          </cell>
          <cell r="B57" t="str">
            <v>BONNETAN</v>
          </cell>
          <cell r="C57" t="str">
            <v>33061</v>
          </cell>
          <cell r="D57" t="str">
            <v>CC LES COTEAUX BORDELAIS</v>
          </cell>
          <cell r="E57" t="str">
            <v>243301355</v>
          </cell>
          <cell r="F57">
            <v>773</v>
          </cell>
          <cell r="G57">
            <v>991</v>
          </cell>
          <cell r="H57">
            <v>26190</v>
          </cell>
          <cell r="I57">
            <v>390</v>
          </cell>
        </row>
        <row r="58">
          <cell r="A58">
            <v>2022</v>
          </cell>
          <cell r="B58" t="str">
            <v>BONZAC</v>
          </cell>
          <cell r="C58" t="str">
            <v>33062</v>
          </cell>
          <cell r="D58" t="str">
            <v>CA DU LIBOURNAIS</v>
          </cell>
          <cell r="E58" t="str">
            <v>200070092</v>
          </cell>
          <cell r="F58">
            <v>686</v>
          </cell>
          <cell r="G58">
            <v>768</v>
          </cell>
          <cell r="H58">
            <v>24010</v>
          </cell>
          <cell r="I58">
            <v>303</v>
          </cell>
        </row>
        <row r="59">
          <cell r="A59">
            <v>2022</v>
          </cell>
          <cell r="B59" t="str">
            <v>BORDEAUX</v>
          </cell>
          <cell r="C59" t="str">
            <v>33063</v>
          </cell>
          <cell r="D59" t="str">
            <v>BORDEAUX METROPOLE</v>
          </cell>
          <cell r="E59" t="str">
            <v>243300316</v>
          </cell>
          <cell r="F59">
            <v>1393</v>
          </cell>
          <cell r="G59">
            <v>268099</v>
          </cell>
          <cell r="H59">
            <v>23710</v>
          </cell>
          <cell r="I59">
            <v>119019</v>
          </cell>
        </row>
        <row r="60">
          <cell r="A60">
            <v>2022</v>
          </cell>
          <cell r="B60" t="str">
            <v>BOSSUGAN</v>
          </cell>
          <cell r="C60" t="str">
            <v>33064</v>
          </cell>
          <cell r="D60" t="str">
            <v>CC CASTILLON/PUJOLS</v>
          </cell>
          <cell r="E60" t="str">
            <v>243301454</v>
          </cell>
          <cell r="F60">
            <v>673</v>
          </cell>
          <cell r="G60">
            <v>41</v>
          </cell>
        </row>
        <row r="61">
          <cell r="A61">
            <v>2022</v>
          </cell>
          <cell r="B61" t="str">
            <v>BOULIAC</v>
          </cell>
          <cell r="C61" t="str">
            <v>33065</v>
          </cell>
          <cell r="D61" t="str">
            <v>BORDEAUX METROPOLE</v>
          </cell>
          <cell r="E61" t="str">
            <v>243300316</v>
          </cell>
          <cell r="F61">
            <v>1564</v>
          </cell>
          <cell r="G61">
            <v>3759</v>
          </cell>
          <cell r="H61">
            <v>29280</v>
          </cell>
          <cell r="I61">
            <v>1451</v>
          </cell>
        </row>
        <row r="62">
          <cell r="A62">
            <v>2022</v>
          </cell>
          <cell r="B62" t="str">
            <v>BOURDELLES</v>
          </cell>
          <cell r="C62" t="str">
            <v>33066</v>
          </cell>
          <cell r="D62" t="str">
            <v>CC DU REOLAIS EN SUD GIRONDE</v>
          </cell>
          <cell r="E62" t="str">
            <v>200044394</v>
          </cell>
          <cell r="F62">
            <v>875</v>
          </cell>
          <cell r="G62">
            <v>99</v>
          </cell>
        </row>
        <row r="63">
          <cell r="A63">
            <v>2022</v>
          </cell>
          <cell r="B63" t="str">
            <v>BOURG</v>
          </cell>
          <cell r="C63" t="str">
            <v>33067</v>
          </cell>
          <cell r="D63" t="str">
            <v>CC DU GRAND CUBZAGUAIS</v>
          </cell>
          <cell r="E63" t="str">
            <v>243301223</v>
          </cell>
          <cell r="F63">
            <v>674</v>
          </cell>
          <cell r="G63">
            <v>2346</v>
          </cell>
          <cell r="H63">
            <v>18200</v>
          </cell>
          <cell r="I63">
            <v>1023</v>
          </cell>
        </row>
        <row r="64">
          <cell r="A64">
            <v>2022</v>
          </cell>
          <cell r="B64" t="str">
            <v>BOURIDEYS</v>
          </cell>
          <cell r="C64" t="str">
            <v>33068</v>
          </cell>
          <cell r="D64" t="str">
            <v>CC DU SUD GIRONDE</v>
          </cell>
          <cell r="E64" t="str">
            <v>200043974</v>
          </cell>
          <cell r="F64">
            <v>970</v>
          </cell>
          <cell r="G64">
            <v>107</v>
          </cell>
        </row>
        <row r="65">
          <cell r="A65">
            <v>2022</v>
          </cell>
          <cell r="B65" t="str">
            <v>BRACH</v>
          </cell>
          <cell r="C65" t="str">
            <v>33070</v>
          </cell>
          <cell r="D65" t="str">
            <v>CC MEDULLIENNE</v>
          </cell>
          <cell r="E65" t="str">
            <v>243301389</v>
          </cell>
          <cell r="F65">
            <v>424</v>
          </cell>
          <cell r="G65">
            <v>763</v>
          </cell>
          <cell r="H65">
            <v>23390</v>
          </cell>
          <cell r="I65">
            <v>280</v>
          </cell>
        </row>
        <row r="66">
          <cell r="A66">
            <v>2022</v>
          </cell>
          <cell r="B66" t="str">
            <v>BRANNE</v>
          </cell>
          <cell r="C66" t="str">
            <v>33071</v>
          </cell>
          <cell r="D66" t="str">
            <v>CC CASTILLON/PUJOLS</v>
          </cell>
          <cell r="E66" t="str">
            <v>243301454</v>
          </cell>
          <cell r="F66">
            <v>589</v>
          </cell>
          <cell r="G66">
            <v>1323</v>
          </cell>
          <cell r="H66">
            <v>20060</v>
          </cell>
          <cell r="I66">
            <v>535</v>
          </cell>
        </row>
        <row r="67">
          <cell r="A67">
            <v>2022</v>
          </cell>
          <cell r="B67" t="str">
            <v>BRANNENS</v>
          </cell>
          <cell r="C67" t="str">
            <v>33072</v>
          </cell>
          <cell r="D67" t="str">
            <v>CC DU REOLAIS EN SUD GIRONDE</v>
          </cell>
          <cell r="E67" t="str">
            <v>200044394</v>
          </cell>
          <cell r="F67">
            <v>626</v>
          </cell>
          <cell r="G67">
            <v>247</v>
          </cell>
          <cell r="H67">
            <v>18800</v>
          </cell>
          <cell r="I67">
            <v>81</v>
          </cell>
        </row>
        <row r="68">
          <cell r="A68">
            <v>2022</v>
          </cell>
          <cell r="B68" t="str">
            <v>BRAUD ET SAINT LOUIS</v>
          </cell>
          <cell r="C68" t="str">
            <v>33073</v>
          </cell>
          <cell r="D68" t="str">
            <v>CC DE L'ESTUAIRE</v>
          </cell>
          <cell r="E68" t="str">
            <v>243300811</v>
          </cell>
          <cell r="F68">
            <v>5641</v>
          </cell>
          <cell r="G68">
            <v>1666</v>
          </cell>
          <cell r="H68">
            <v>17480</v>
          </cell>
          <cell r="I68">
            <v>653</v>
          </cell>
        </row>
        <row r="69">
          <cell r="A69">
            <v>2022</v>
          </cell>
          <cell r="B69" t="str">
            <v>BROUQUEYRAN</v>
          </cell>
          <cell r="C69" t="str">
            <v>33074</v>
          </cell>
          <cell r="D69" t="str">
            <v>CC DU REOLAIS EN SUD GIRONDE</v>
          </cell>
          <cell r="E69" t="str">
            <v>200044394</v>
          </cell>
          <cell r="F69">
            <v>545</v>
          </cell>
          <cell r="G69">
            <v>207</v>
          </cell>
          <cell r="H69">
            <v>21450</v>
          </cell>
          <cell r="I69">
            <v>79</v>
          </cell>
        </row>
        <row r="70">
          <cell r="A70">
            <v>2022</v>
          </cell>
          <cell r="B70" t="str">
            <v>BRUGES</v>
          </cell>
          <cell r="C70" t="str">
            <v>33075</v>
          </cell>
          <cell r="D70" t="str">
            <v>BORDEAUX METROPOLE</v>
          </cell>
          <cell r="E70" t="str">
            <v>243300316</v>
          </cell>
          <cell r="F70">
            <v>1400</v>
          </cell>
          <cell r="G70">
            <v>18717</v>
          </cell>
          <cell r="H70">
            <v>24370</v>
          </cell>
          <cell r="I70">
            <v>9219</v>
          </cell>
        </row>
        <row r="71">
          <cell r="A71">
            <v>2022</v>
          </cell>
          <cell r="B71" t="str">
            <v>BUDOS</v>
          </cell>
          <cell r="C71" t="str">
            <v>33076</v>
          </cell>
          <cell r="D71" t="str">
            <v>CC CONVERGENCE GARONNE</v>
          </cell>
          <cell r="E71" t="str">
            <v>200069581</v>
          </cell>
          <cell r="F71">
            <v>589</v>
          </cell>
          <cell r="G71">
            <v>829</v>
          </cell>
          <cell r="H71">
            <v>21190</v>
          </cell>
          <cell r="I71">
            <v>343</v>
          </cell>
        </row>
        <row r="72">
          <cell r="A72">
            <v>2022</v>
          </cell>
          <cell r="B72" t="str">
            <v>CABANAC ET VILLAGRAINS</v>
          </cell>
          <cell r="C72" t="str">
            <v>33077</v>
          </cell>
          <cell r="D72" t="str">
            <v>CC DE MONTESQUIEU</v>
          </cell>
          <cell r="E72" t="str">
            <v>243301264</v>
          </cell>
          <cell r="F72">
            <v>608</v>
          </cell>
          <cell r="G72">
            <v>2457</v>
          </cell>
          <cell r="H72">
            <v>23330</v>
          </cell>
          <cell r="I72">
            <v>902</v>
          </cell>
        </row>
        <row r="73">
          <cell r="A73">
            <v>2022</v>
          </cell>
          <cell r="B73" t="str">
            <v>CABARA</v>
          </cell>
          <cell r="C73" t="str">
            <v>33078</v>
          </cell>
          <cell r="D73" t="str">
            <v>CC CASTILLON/PUJOLS</v>
          </cell>
          <cell r="E73" t="str">
            <v>243301454</v>
          </cell>
          <cell r="F73">
            <v>506</v>
          </cell>
          <cell r="G73">
            <v>537</v>
          </cell>
          <cell r="H73">
            <v>22520</v>
          </cell>
          <cell r="I73">
            <v>200</v>
          </cell>
        </row>
        <row r="74">
          <cell r="A74">
            <v>2022</v>
          </cell>
          <cell r="B74" t="str">
            <v>CADARSAC</v>
          </cell>
          <cell r="C74" t="str">
            <v>33079</v>
          </cell>
          <cell r="D74" t="str">
            <v>CA DU LIBOURNAIS</v>
          </cell>
          <cell r="E74" t="str">
            <v>200070092</v>
          </cell>
          <cell r="F74">
            <v>573</v>
          </cell>
          <cell r="G74">
            <v>366</v>
          </cell>
          <cell r="H74">
            <v>25900</v>
          </cell>
          <cell r="I74">
            <v>133</v>
          </cell>
        </row>
        <row r="75">
          <cell r="A75">
            <v>2022</v>
          </cell>
          <cell r="B75" t="str">
            <v>CADAUJAC</v>
          </cell>
          <cell r="C75" t="str">
            <v>33080</v>
          </cell>
          <cell r="D75" t="str">
            <v>CC DE MONTESQUIEU</v>
          </cell>
          <cell r="E75" t="str">
            <v>243301264</v>
          </cell>
          <cell r="F75">
            <v>870</v>
          </cell>
          <cell r="G75">
            <v>6312</v>
          </cell>
          <cell r="H75">
            <v>23050</v>
          </cell>
          <cell r="I75">
            <v>2723</v>
          </cell>
        </row>
        <row r="76">
          <cell r="A76">
            <v>2022</v>
          </cell>
          <cell r="B76" t="str">
            <v>CADILLAC</v>
          </cell>
          <cell r="C76" t="str">
            <v>33081</v>
          </cell>
          <cell r="D76" t="str">
            <v>CC CONVERGENCE GARONNE</v>
          </cell>
          <cell r="E76" t="str">
            <v>200069581</v>
          </cell>
          <cell r="F76">
            <v>790</v>
          </cell>
          <cell r="G76">
            <v>2860</v>
          </cell>
          <cell r="H76">
            <v>17600</v>
          </cell>
          <cell r="I76">
            <v>1188</v>
          </cell>
        </row>
        <row r="77">
          <cell r="A77">
            <v>2022</v>
          </cell>
          <cell r="B77" t="str">
            <v>CADILLAC EN FRONSADAIS</v>
          </cell>
          <cell r="C77" t="str">
            <v>33082</v>
          </cell>
          <cell r="D77" t="str">
            <v>CC DU FRONSADAIS</v>
          </cell>
          <cell r="E77" t="str">
            <v>243301397</v>
          </cell>
          <cell r="F77">
            <v>537</v>
          </cell>
          <cell r="G77">
            <v>1297</v>
          </cell>
          <cell r="H77">
            <v>22530</v>
          </cell>
          <cell r="I77">
            <v>546</v>
          </cell>
        </row>
        <row r="78">
          <cell r="A78">
            <v>2022</v>
          </cell>
          <cell r="B78" t="str">
            <v>CAMARSAC</v>
          </cell>
          <cell r="C78" t="str">
            <v>33083</v>
          </cell>
          <cell r="D78" t="str">
            <v>CC LES COTEAUX BORDELAIS</v>
          </cell>
          <cell r="E78" t="str">
            <v>243301355</v>
          </cell>
          <cell r="F78">
            <v>712</v>
          </cell>
          <cell r="G78">
            <v>1024</v>
          </cell>
          <cell r="H78">
            <v>25900</v>
          </cell>
          <cell r="I78">
            <v>420</v>
          </cell>
        </row>
        <row r="79">
          <cell r="A79">
            <v>2022</v>
          </cell>
          <cell r="B79" t="str">
            <v>CAMBES</v>
          </cell>
          <cell r="C79" t="str">
            <v>33084</v>
          </cell>
          <cell r="D79" t="str">
            <v>CC DES PORTES DE L'ENTRE-DEUX-MERS</v>
          </cell>
          <cell r="E79" t="str">
            <v>243301439</v>
          </cell>
          <cell r="F79">
            <v>697</v>
          </cell>
          <cell r="G79">
            <v>1719</v>
          </cell>
          <cell r="H79">
            <v>24160</v>
          </cell>
          <cell r="I79">
            <v>650</v>
          </cell>
        </row>
        <row r="80">
          <cell r="A80">
            <v>2022</v>
          </cell>
          <cell r="B80" t="str">
            <v>CAMBLANES ET MEYNAC</v>
          </cell>
          <cell r="C80" t="str">
            <v>33085</v>
          </cell>
          <cell r="D80" t="str">
            <v>CC DES PORTES DE L'ENTRE-DEUX-MERS</v>
          </cell>
          <cell r="E80" t="str">
            <v>243301439</v>
          </cell>
          <cell r="F80">
            <v>847</v>
          </cell>
          <cell r="G80">
            <v>3078</v>
          </cell>
          <cell r="H80">
            <v>26960</v>
          </cell>
          <cell r="I80">
            <v>1178</v>
          </cell>
        </row>
        <row r="81">
          <cell r="A81">
            <v>2022</v>
          </cell>
          <cell r="B81" t="str">
            <v>CAMIAC ET SAINT DENIS</v>
          </cell>
          <cell r="C81" t="str">
            <v>33086</v>
          </cell>
          <cell r="D81" t="str">
            <v>CC DU CREONNAIS</v>
          </cell>
          <cell r="E81" t="str">
            <v>243301215</v>
          </cell>
          <cell r="F81">
            <v>503</v>
          </cell>
          <cell r="G81">
            <v>372</v>
          </cell>
          <cell r="H81">
            <v>21170</v>
          </cell>
          <cell r="I81">
            <v>131</v>
          </cell>
        </row>
        <row r="82">
          <cell r="A82">
            <v>2022</v>
          </cell>
          <cell r="B82" t="str">
            <v>CAMIRAN</v>
          </cell>
          <cell r="C82" t="str">
            <v>33087</v>
          </cell>
          <cell r="D82" t="str">
            <v>CC DU REOLAIS EN SUD GIRONDE</v>
          </cell>
          <cell r="E82" t="str">
            <v>200044394</v>
          </cell>
          <cell r="F82">
            <v>578</v>
          </cell>
          <cell r="G82">
            <v>436</v>
          </cell>
          <cell r="H82">
            <v>19130</v>
          </cell>
          <cell r="I82">
            <v>184</v>
          </cell>
        </row>
        <row r="83">
          <cell r="A83">
            <v>2022</v>
          </cell>
          <cell r="B83" t="str">
            <v>CAMPS SUR L ISLE</v>
          </cell>
          <cell r="C83" t="str">
            <v>33088</v>
          </cell>
          <cell r="D83" t="str">
            <v>CA DU LIBOURNAIS</v>
          </cell>
          <cell r="E83" t="str">
            <v>200070092</v>
          </cell>
          <cell r="F83">
            <v>637</v>
          </cell>
          <cell r="G83">
            <v>612</v>
          </cell>
          <cell r="H83">
            <v>18530</v>
          </cell>
          <cell r="I83">
            <v>248</v>
          </cell>
        </row>
        <row r="84">
          <cell r="A84">
            <v>2022</v>
          </cell>
          <cell r="B84" t="str">
            <v>CAMPUGNAN</v>
          </cell>
          <cell r="C84" t="str">
            <v>33089</v>
          </cell>
          <cell r="D84" t="str">
            <v>CC DE BLAYE</v>
          </cell>
          <cell r="E84" t="str">
            <v>200023794</v>
          </cell>
          <cell r="F84">
            <v>501</v>
          </cell>
          <cell r="G84">
            <v>535</v>
          </cell>
          <cell r="H84">
            <v>19380</v>
          </cell>
          <cell r="I84">
            <v>209</v>
          </cell>
        </row>
        <row r="85">
          <cell r="A85">
            <v>2022</v>
          </cell>
          <cell r="B85" t="str">
            <v>CANEJAN</v>
          </cell>
          <cell r="C85" t="str">
            <v>33090</v>
          </cell>
          <cell r="D85" t="str">
            <v>CC JALLE-EAU-BOURDE</v>
          </cell>
          <cell r="E85" t="str">
            <v>243301165</v>
          </cell>
          <cell r="F85">
            <v>1571</v>
          </cell>
          <cell r="G85">
            <v>5986</v>
          </cell>
          <cell r="H85">
            <v>25560</v>
          </cell>
          <cell r="I85">
            <v>2635</v>
          </cell>
        </row>
        <row r="86">
          <cell r="A86">
            <v>2022</v>
          </cell>
          <cell r="B86" t="str">
            <v>CAPIAN</v>
          </cell>
          <cell r="C86" t="str">
            <v>33093</v>
          </cell>
          <cell r="D86" t="str">
            <v>CC DU CREONNAIS</v>
          </cell>
          <cell r="E86" t="str">
            <v>243301215</v>
          </cell>
          <cell r="F86">
            <v>643</v>
          </cell>
          <cell r="G86">
            <v>772</v>
          </cell>
          <cell r="H86">
            <v>23280</v>
          </cell>
          <cell r="I86">
            <v>294</v>
          </cell>
        </row>
        <row r="87">
          <cell r="A87">
            <v>2022</v>
          </cell>
          <cell r="B87" t="str">
            <v>CAPLONG</v>
          </cell>
          <cell r="C87" t="str">
            <v>33094</v>
          </cell>
          <cell r="D87" t="str">
            <v>CC DU PAYS FOYEN</v>
          </cell>
          <cell r="E87" t="str">
            <v>243301371</v>
          </cell>
          <cell r="F87">
            <v>610</v>
          </cell>
          <cell r="G87">
            <v>246</v>
          </cell>
          <cell r="H87">
            <v>19030</v>
          </cell>
          <cell r="I87">
            <v>93</v>
          </cell>
        </row>
        <row r="88">
          <cell r="A88">
            <v>2022</v>
          </cell>
          <cell r="B88" t="str">
            <v>CAPTIEUX</v>
          </cell>
          <cell r="C88" t="str">
            <v>33095</v>
          </cell>
          <cell r="D88" t="str">
            <v>CC DU BAZADAIS</v>
          </cell>
          <cell r="E88" t="str">
            <v>200043982</v>
          </cell>
          <cell r="F88">
            <v>748</v>
          </cell>
          <cell r="G88">
            <v>1422</v>
          </cell>
          <cell r="H88">
            <v>18480</v>
          </cell>
          <cell r="I88">
            <v>647</v>
          </cell>
        </row>
        <row r="89">
          <cell r="A89">
            <v>2022</v>
          </cell>
          <cell r="B89" t="str">
            <v>CARBON BLANC</v>
          </cell>
          <cell r="C89" t="str">
            <v>33096</v>
          </cell>
          <cell r="D89" t="str">
            <v>BORDEAUX METROPOLE</v>
          </cell>
          <cell r="E89" t="str">
            <v>243300316</v>
          </cell>
          <cell r="F89">
            <v>1386</v>
          </cell>
          <cell r="G89">
            <v>8269</v>
          </cell>
          <cell r="H89">
            <v>21880</v>
          </cell>
          <cell r="I89">
            <v>3410</v>
          </cell>
        </row>
        <row r="90">
          <cell r="A90">
            <v>2022</v>
          </cell>
          <cell r="B90" t="str">
            <v>CARCANS</v>
          </cell>
          <cell r="C90" t="str">
            <v>33097</v>
          </cell>
          <cell r="D90" t="str">
            <v>CC MEDOC ATLANTIQUE</v>
          </cell>
          <cell r="E90" t="str">
            <v>200070720</v>
          </cell>
          <cell r="F90">
            <v>936</v>
          </cell>
          <cell r="G90">
            <v>5078</v>
          </cell>
          <cell r="H90">
            <v>22520</v>
          </cell>
          <cell r="I90">
            <v>1314</v>
          </cell>
        </row>
        <row r="91">
          <cell r="A91">
            <v>2022</v>
          </cell>
          <cell r="B91" t="str">
            <v>CARDAN</v>
          </cell>
          <cell r="C91" t="str">
            <v>33098</v>
          </cell>
          <cell r="D91" t="str">
            <v>CC CONVERGENCE GARONNE</v>
          </cell>
          <cell r="E91" t="str">
            <v>200069581</v>
          </cell>
          <cell r="F91">
            <v>548</v>
          </cell>
          <cell r="G91">
            <v>513</v>
          </cell>
          <cell r="H91">
            <v>20970</v>
          </cell>
          <cell r="I91">
            <v>204</v>
          </cell>
        </row>
        <row r="92">
          <cell r="A92">
            <v>2022</v>
          </cell>
          <cell r="B92" t="str">
            <v>CARIGNAN DE BORDEAUX</v>
          </cell>
          <cell r="C92" t="str">
            <v>33099</v>
          </cell>
          <cell r="D92" t="str">
            <v>CC LES COTEAUX BORDELAIS</v>
          </cell>
          <cell r="E92" t="str">
            <v>243301355</v>
          </cell>
          <cell r="F92">
            <v>880</v>
          </cell>
          <cell r="G92">
            <v>4043</v>
          </cell>
          <cell r="H92">
            <v>27440</v>
          </cell>
          <cell r="I92">
            <v>1628</v>
          </cell>
        </row>
        <row r="93">
          <cell r="A93">
            <v>2022</v>
          </cell>
          <cell r="B93" t="str">
            <v>CARS</v>
          </cell>
          <cell r="C93" t="str">
            <v>33100</v>
          </cell>
          <cell r="D93" t="str">
            <v>CC DE BLAYE</v>
          </cell>
          <cell r="E93" t="str">
            <v>200023794</v>
          </cell>
          <cell r="F93">
            <v>919</v>
          </cell>
          <cell r="G93">
            <v>1237</v>
          </cell>
          <cell r="H93">
            <v>21240</v>
          </cell>
          <cell r="I93">
            <v>539</v>
          </cell>
        </row>
        <row r="94">
          <cell r="A94">
            <v>2022</v>
          </cell>
          <cell r="B94" t="str">
            <v>CARTELEGUE</v>
          </cell>
          <cell r="C94" t="str">
            <v>33101</v>
          </cell>
          <cell r="D94" t="str">
            <v>CC DE L'ESTUAIRE</v>
          </cell>
          <cell r="E94" t="str">
            <v>243300811</v>
          </cell>
          <cell r="F94">
            <v>1276</v>
          </cell>
          <cell r="G94">
            <v>1288</v>
          </cell>
          <cell r="H94">
            <v>18780</v>
          </cell>
          <cell r="I94">
            <v>515</v>
          </cell>
        </row>
        <row r="95">
          <cell r="A95">
            <v>2022</v>
          </cell>
          <cell r="B95" t="str">
            <v>CASSEUIL</v>
          </cell>
          <cell r="C95" t="str">
            <v>33102</v>
          </cell>
          <cell r="D95" t="str">
            <v>CC DU REOLAIS EN SUD GIRONDE</v>
          </cell>
          <cell r="E95" t="str">
            <v>200044394</v>
          </cell>
          <cell r="F95">
            <v>631</v>
          </cell>
          <cell r="G95">
            <v>402</v>
          </cell>
          <cell r="H95">
            <v>18490</v>
          </cell>
          <cell r="I95">
            <v>174</v>
          </cell>
        </row>
        <row r="96">
          <cell r="A96">
            <v>2022</v>
          </cell>
          <cell r="B96" t="str">
            <v>CASTELMORON D ALBRET</v>
          </cell>
          <cell r="C96" t="str">
            <v>33103</v>
          </cell>
          <cell r="D96" t="str">
            <v>CC RURALES DE L'ENTRE-DEUX-MERS</v>
          </cell>
          <cell r="E96" t="str">
            <v>200069599</v>
          </cell>
          <cell r="F96">
            <v>564</v>
          </cell>
          <cell r="G96">
            <v>65</v>
          </cell>
        </row>
        <row r="97">
          <cell r="A97">
            <v>2022</v>
          </cell>
          <cell r="B97" t="str">
            <v>CASTELNAU DE MEDOC</v>
          </cell>
          <cell r="C97" t="str">
            <v>33104</v>
          </cell>
          <cell r="D97" t="str">
            <v>CC MEDULLIENNE</v>
          </cell>
          <cell r="E97" t="str">
            <v>243301389</v>
          </cell>
          <cell r="F97">
            <v>719</v>
          </cell>
          <cell r="G97">
            <v>4906</v>
          </cell>
          <cell r="H97">
            <v>21540</v>
          </cell>
          <cell r="I97">
            <v>2037</v>
          </cell>
        </row>
        <row r="98">
          <cell r="A98">
            <v>2022</v>
          </cell>
          <cell r="B98" t="str">
            <v>CASTELVIEL</v>
          </cell>
          <cell r="C98" t="str">
            <v>33105</v>
          </cell>
          <cell r="D98" t="str">
            <v>CC RURALES DE L'ENTRE-DEUX-MERS</v>
          </cell>
          <cell r="E98" t="str">
            <v>200069599</v>
          </cell>
          <cell r="F98">
            <v>574</v>
          </cell>
          <cell r="G98">
            <v>238</v>
          </cell>
          <cell r="H98">
            <v>20140</v>
          </cell>
          <cell r="I98">
            <v>75</v>
          </cell>
        </row>
        <row r="99">
          <cell r="A99">
            <v>2022</v>
          </cell>
          <cell r="B99" t="str">
            <v>CASTETS ET CASTILLON</v>
          </cell>
          <cell r="C99" t="str">
            <v>33106</v>
          </cell>
          <cell r="D99" t="str">
            <v>CC DU SUD GIRONDE</v>
          </cell>
          <cell r="E99" t="str">
            <v>200043974</v>
          </cell>
          <cell r="F99">
            <v>661</v>
          </cell>
          <cell r="G99">
            <v>1501</v>
          </cell>
          <cell r="H99">
            <v>19670</v>
          </cell>
          <cell r="I99">
            <v>606</v>
          </cell>
        </row>
        <row r="100">
          <cell r="A100">
            <v>2022</v>
          </cell>
          <cell r="B100" t="str">
            <v>CASTILLON LA BATAILLE</v>
          </cell>
          <cell r="C100" t="str">
            <v>33108</v>
          </cell>
          <cell r="D100" t="str">
            <v>CC CASTILLON/PUJOLS</v>
          </cell>
          <cell r="E100" t="str">
            <v>243301454</v>
          </cell>
          <cell r="F100">
            <v>738</v>
          </cell>
          <cell r="G100">
            <v>3291</v>
          </cell>
          <cell r="H100">
            <v>12680</v>
          </cell>
          <cell r="I100">
            <v>1538</v>
          </cell>
        </row>
        <row r="101">
          <cell r="A101">
            <v>2022</v>
          </cell>
          <cell r="B101" t="str">
            <v>CASTRES GIRONDE</v>
          </cell>
          <cell r="C101" t="str">
            <v>33109</v>
          </cell>
          <cell r="D101" t="str">
            <v>CC DE MONTESQUIEU</v>
          </cell>
          <cell r="E101" t="str">
            <v>243301264</v>
          </cell>
          <cell r="F101">
            <v>675</v>
          </cell>
          <cell r="G101">
            <v>2422</v>
          </cell>
          <cell r="H101">
            <v>23450</v>
          </cell>
          <cell r="I101">
            <v>965</v>
          </cell>
        </row>
        <row r="102">
          <cell r="A102">
            <v>2022</v>
          </cell>
          <cell r="B102" t="str">
            <v>CAUDROT</v>
          </cell>
          <cell r="C102" t="str">
            <v>33111</v>
          </cell>
          <cell r="D102" t="str">
            <v>CC DU REOLAIS EN SUD GIRONDE</v>
          </cell>
          <cell r="E102" t="str">
            <v>200044394</v>
          </cell>
          <cell r="F102">
            <v>626</v>
          </cell>
          <cell r="G102">
            <v>1181</v>
          </cell>
          <cell r="H102">
            <v>18990</v>
          </cell>
          <cell r="I102">
            <v>480</v>
          </cell>
        </row>
        <row r="103">
          <cell r="A103">
            <v>2022</v>
          </cell>
          <cell r="B103" t="str">
            <v>CAUMONT</v>
          </cell>
          <cell r="C103" t="str">
            <v>33112</v>
          </cell>
          <cell r="D103" t="str">
            <v>CC RURALES DE L'ENTRE-DEUX-MERS</v>
          </cell>
          <cell r="E103" t="str">
            <v>200069599</v>
          </cell>
          <cell r="F103">
            <v>613</v>
          </cell>
          <cell r="G103">
            <v>159</v>
          </cell>
          <cell r="H103">
            <v>19760</v>
          </cell>
          <cell r="I103">
            <v>65</v>
          </cell>
        </row>
        <row r="104">
          <cell r="A104">
            <v>2022</v>
          </cell>
          <cell r="B104" t="str">
            <v>CAUVIGNAC</v>
          </cell>
          <cell r="C104" t="str">
            <v>33113</v>
          </cell>
          <cell r="D104" t="str">
            <v>CC DU BAZADAIS</v>
          </cell>
          <cell r="E104" t="str">
            <v>200043982</v>
          </cell>
          <cell r="F104">
            <v>567</v>
          </cell>
          <cell r="G104">
            <v>170</v>
          </cell>
          <cell r="H104">
            <v>18500</v>
          </cell>
          <cell r="I104">
            <v>63</v>
          </cell>
        </row>
        <row r="105">
          <cell r="A105">
            <v>2022</v>
          </cell>
          <cell r="B105" t="str">
            <v>CAVIGNAC</v>
          </cell>
          <cell r="C105" t="str">
            <v>33114</v>
          </cell>
          <cell r="D105" t="str">
            <v>CC LATITUDE NORD GIRONDE</v>
          </cell>
          <cell r="E105" t="str">
            <v>243301181</v>
          </cell>
          <cell r="F105">
            <v>515</v>
          </cell>
          <cell r="G105">
            <v>2184</v>
          </cell>
          <cell r="H105">
            <v>18540</v>
          </cell>
          <cell r="I105">
            <v>936</v>
          </cell>
        </row>
        <row r="106">
          <cell r="A106">
            <v>2022</v>
          </cell>
          <cell r="B106" t="str">
            <v>CAZALIS</v>
          </cell>
          <cell r="C106" t="str">
            <v>33115</v>
          </cell>
          <cell r="D106" t="str">
            <v>CC DU SUD GIRONDE</v>
          </cell>
          <cell r="E106" t="str">
            <v>200043974</v>
          </cell>
          <cell r="F106">
            <v>669</v>
          </cell>
          <cell r="G106">
            <v>276</v>
          </cell>
          <cell r="H106">
            <v>20480</v>
          </cell>
          <cell r="I106">
            <v>121</v>
          </cell>
        </row>
        <row r="107">
          <cell r="A107">
            <v>2022</v>
          </cell>
          <cell r="B107" t="str">
            <v>CAZATS</v>
          </cell>
          <cell r="C107" t="str">
            <v>33116</v>
          </cell>
          <cell r="D107" t="str">
            <v>CC DU BAZADAIS</v>
          </cell>
          <cell r="E107" t="str">
            <v>200043982</v>
          </cell>
          <cell r="F107">
            <v>627</v>
          </cell>
          <cell r="G107">
            <v>431</v>
          </cell>
          <cell r="H107">
            <v>20270</v>
          </cell>
          <cell r="I107">
            <v>166</v>
          </cell>
        </row>
        <row r="108">
          <cell r="A108">
            <v>2022</v>
          </cell>
          <cell r="B108" t="str">
            <v>CAZAUGITAT</v>
          </cell>
          <cell r="C108" t="str">
            <v>33117</v>
          </cell>
          <cell r="D108" t="str">
            <v>CC RURALES DE L'ENTRE-DEUX-MERS</v>
          </cell>
          <cell r="E108" t="str">
            <v>200069599</v>
          </cell>
          <cell r="F108">
            <v>592</v>
          </cell>
          <cell r="G108">
            <v>255</v>
          </cell>
          <cell r="H108">
            <v>18440</v>
          </cell>
          <cell r="I108">
            <v>98</v>
          </cell>
        </row>
        <row r="109">
          <cell r="A109">
            <v>2022</v>
          </cell>
          <cell r="B109" t="str">
            <v>CENAC</v>
          </cell>
          <cell r="C109" t="str">
            <v>33118</v>
          </cell>
          <cell r="D109" t="str">
            <v>CC DES PORTES DE L'ENTRE-DEUX-MERS</v>
          </cell>
          <cell r="E109" t="str">
            <v>243301439</v>
          </cell>
          <cell r="F109">
            <v>915</v>
          </cell>
          <cell r="G109">
            <v>2043</v>
          </cell>
          <cell r="H109">
            <v>28400</v>
          </cell>
          <cell r="I109">
            <v>864</v>
          </cell>
        </row>
        <row r="110">
          <cell r="A110">
            <v>2022</v>
          </cell>
          <cell r="B110" t="str">
            <v>CENON</v>
          </cell>
          <cell r="C110" t="str">
            <v>33119</v>
          </cell>
          <cell r="D110" t="str">
            <v>BORDEAUX METROPOLE</v>
          </cell>
          <cell r="E110" t="str">
            <v>243300316</v>
          </cell>
          <cell r="F110">
            <v>1331</v>
          </cell>
          <cell r="G110">
            <v>25622</v>
          </cell>
          <cell r="H110">
            <v>16380</v>
          </cell>
          <cell r="I110">
            <v>11671</v>
          </cell>
        </row>
        <row r="111">
          <cell r="A111">
            <v>2022</v>
          </cell>
          <cell r="B111" t="str">
            <v>CERONS</v>
          </cell>
          <cell r="C111" t="str">
            <v>33120</v>
          </cell>
          <cell r="D111" t="str">
            <v>CC CONVERGENCE GARONNE</v>
          </cell>
          <cell r="E111" t="str">
            <v>200069581</v>
          </cell>
          <cell r="F111">
            <v>608</v>
          </cell>
          <cell r="G111">
            <v>2153</v>
          </cell>
          <cell r="H111">
            <v>21690</v>
          </cell>
          <cell r="I111">
            <v>856</v>
          </cell>
        </row>
        <row r="112">
          <cell r="A112">
            <v>2022</v>
          </cell>
          <cell r="B112" t="str">
            <v>CESSAC</v>
          </cell>
          <cell r="C112" t="str">
            <v>33121</v>
          </cell>
          <cell r="D112" t="str">
            <v>CC RURALES DE L'ENTRE-DEUX-MERS</v>
          </cell>
          <cell r="E112" t="str">
            <v>200069599</v>
          </cell>
          <cell r="F112">
            <v>475</v>
          </cell>
          <cell r="G112">
            <v>196</v>
          </cell>
          <cell r="H112">
            <v>18520</v>
          </cell>
          <cell r="I112">
            <v>82</v>
          </cell>
        </row>
        <row r="113">
          <cell r="A113">
            <v>2022</v>
          </cell>
          <cell r="B113" t="str">
            <v>CESTAS</v>
          </cell>
          <cell r="C113" t="str">
            <v>33122</v>
          </cell>
          <cell r="D113" t="str">
            <v>CC JALLE-EAU-BOURDE</v>
          </cell>
          <cell r="E113" t="str">
            <v>243301165</v>
          </cell>
          <cell r="F113">
            <v>1535</v>
          </cell>
          <cell r="G113">
            <v>17281</v>
          </cell>
          <cell r="H113">
            <v>28640</v>
          </cell>
          <cell r="I113">
            <v>7336</v>
          </cell>
        </row>
        <row r="114">
          <cell r="A114">
            <v>2022</v>
          </cell>
          <cell r="B114" t="str">
            <v>CEZAC</v>
          </cell>
          <cell r="C114" t="str">
            <v>33123</v>
          </cell>
          <cell r="D114" t="str">
            <v>CC LATITUDE NORD GIRONDE</v>
          </cell>
          <cell r="E114" t="str">
            <v>243301181</v>
          </cell>
          <cell r="F114">
            <v>541</v>
          </cell>
          <cell r="G114">
            <v>2663</v>
          </cell>
          <cell r="H114">
            <v>20900</v>
          </cell>
          <cell r="I114">
            <v>980</v>
          </cell>
        </row>
        <row r="115">
          <cell r="A115">
            <v>2022</v>
          </cell>
          <cell r="B115" t="str">
            <v>CHAMADELLE</v>
          </cell>
          <cell r="C115" t="str">
            <v>33124</v>
          </cell>
          <cell r="D115" t="str">
            <v>CA DU LIBOURNAIS</v>
          </cell>
          <cell r="E115" t="str">
            <v>200070092</v>
          </cell>
          <cell r="F115">
            <v>562</v>
          </cell>
          <cell r="G115">
            <v>764</v>
          </cell>
          <cell r="H115">
            <v>20450</v>
          </cell>
          <cell r="I115">
            <v>290</v>
          </cell>
        </row>
        <row r="116">
          <cell r="A116">
            <v>2022</v>
          </cell>
          <cell r="B116" t="str">
            <v>CISSAC MEDOC</v>
          </cell>
          <cell r="C116" t="str">
            <v>33125</v>
          </cell>
          <cell r="D116" t="str">
            <v>CC MEDOC COEUR DE PRESQU'ILE</v>
          </cell>
          <cell r="E116" t="str">
            <v>200069995</v>
          </cell>
          <cell r="F116">
            <v>644</v>
          </cell>
          <cell r="G116">
            <v>2247</v>
          </cell>
          <cell r="H116">
            <v>21210</v>
          </cell>
          <cell r="I116">
            <v>894</v>
          </cell>
        </row>
        <row r="117">
          <cell r="A117">
            <v>2022</v>
          </cell>
          <cell r="B117" t="str">
            <v>CIVRAC DE BLAYE</v>
          </cell>
          <cell r="C117" t="str">
            <v>33126</v>
          </cell>
          <cell r="D117" t="str">
            <v>CC LATITUDE NORD GIRONDE</v>
          </cell>
          <cell r="E117" t="str">
            <v>243301181</v>
          </cell>
          <cell r="F117">
            <v>513</v>
          </cell>
          <cell r="G117">
            <v>897</v>
          </cell>
          <cell r="H117">
            <v>20260</v>
          </cell>
          <cell r="I117">
            <v>324</v>
          </cell>
        </row>
        <row r="118">
          <cell r="A118">
            <v>2022</v>
          </cell>
          <cell r="B118" t="str">
            <v>CIVRAC EN MEDOC</v>
          </cell>
          <cell r="C118" t="str">
            <v>33128</v>
          </cell>
          <cell r="D118" t="str">
            <v>CC MEDOC COEUR DE PRESQU'ILE</v>
          </cell>
          <cell r="E118" t="str">
            <v>200069995</v>
          </cell>
          <cell r="F118">
            <v>656</v>
          </cell>
          <cell r="G118">
            <v>764</v>
          </cell>
          <cell r="H118">
            <v>19230</v>
          </cell>
          <cell r="I118">
            <v>273</v>
          </cell>
        </row>
        <row r="119">
          <cell r="A119">
            <v>2022</v>
          </cell>
          <cell r="B119" t="str">
            <v>CIVRAC SUR DORDOGNE</v>
          </cell>
          <cell r="C119" t="str">
            <v>33127</v>
          </cell>
          <cell r="D119" t="str">
            <v>CC CASTILLON/PUJOLS</v>
          </cell>
          <cell r="E119" t="str">
            <v>243301454</v>
          </cell>
          <cell r="F119">
            <v>401</v>
          </cell>
          <cell r="G119">
            <v>236</v>
          </cell>
          <cell r="H119">
            <v>17110</v>
          </cell>
          <cell r="I119">
            <v>93</v>
          </cell>
        </row>
        <row r="120">
          <cell r="A120">
            <v>2022</v>
          </cell>
          <cell r="B120" t="str">
            <v>CLEYRAC</v>
          </cell>
          <cell r="C120" t="str">
            <v>33129</v>
          </cell>
          <cell r="D120" t="str">
            <v>CC RURALES DE L'ENTRE-DEUX-MERS</v>
          </cell>
          <cell r="E120" t="str">
            <v>200069599</v>
          </cell>
          <cell r="F120">
            <v>553</v>
          </cell>
          <cell r="G120">
            <v>167</v>
          </cell>
          <cell r="H120">
            <v>17770</v>
          </cell>
          <cell r="I120">
            <v>68</v>
          </cell>
        </row>
        <row r="121">
          <cell r="A121">
            <v>2022</v>
          </cell>
          <cell r="B121" t="str">
            <v>COIMERES</v>
          </cell>
          <cell r="C121" t="str">
            <v>33130</v>
          </cell>
          <cell r="D121" t="str">
            <v>CC DU SUD GIRONDE</v>
          </cell>
          <cell r="E121" t="str">
            <v>200043974</v>
          </cell>
          <cell r="F121">
            <v>568</v>
          </cell>
          <cell r="G121">
            <v>1076</v>
          </cell>
          <cell r="H121">
            <v>23270</v>
          </cell>
          <cell r="I121">
            <v>427</v>
          </cell>
        </row>
        <row r="122">
          <cell r="A122">
            <v>2022</v>
          </cell>
          <cell r="B122" t="str">
            <v>COIRAC</v>
          </cell>
          <cell r="C122" t="str">
            <v>33131</v>
          </cell>
          <cell r="D122" t="str">
            <v>CC RURALES DE L'ENTRE-DEUX-MERS</v>
          </cell>
          <cell r="E122" t="str">
            <v>200069599</v>
          </cell>
          <cell r="F122">
            <v>539</v>
          </cell>
          <cell r="G122">
            <v>216</v>
          </cell>
          <cell r="H122">
            <v>19590</v>
          </cell>
          <cell r="I122">
            <v>89</v>
          </cell>
        </row>
        <row r="123">
          <cell r="A123">
            <v>2022</v>
          </cell>
          <cell r="B123" t="str">
            <v>COMPS</v>
          </cell>
          <cell r="C123" t="str">
            <v>33132</v>
          </cell>
          <cell r="D123" t="str">
            <v>CC DE BLAYE</v>
          </cell>
          <cell r="E123" t="str">
            <v>200023794</v>
          </cell>
          <cell r="F123">
            <v>496</v>
          </cell>
          <cell r="G123">
            <v>561</v>
          </cell>
          <cell r="H123">
            <v>21410</v>
          </cell>
          <cell r="I123">
            <v>212</v>
          </cell>
        </row>
        <row r="124">
          <cell r="A124">
            <v>2022</v>
          </cell>
          <cell r="B124" t="str">
            <v>COUBEYRAC</v>
          </cell>
          <cell r="C124" t="str">
            <v>33133</v>
          </cell>
          <cell r="D124" t="str">
            <v>CC CASTILLON/PUJOLS</v>
          </cell>
          <cell r="E124" t="str">
            <v>243301454</v>
          </cell>
          <cell r="F124">
            <v>902</v>
          </cell>
          <cell r="G124">
            <v>76</v>
          </cell>
        </row>
        <row r="125">
          <cell r="A125">
            <v>2022</v>
          </cell>
          <cell r="B125" t="str">
            <v>COUQUEQUES</v>
          </cell>
          <cell r="C125" t="str">
            <v>33134</v>
          </cell>
          <cell r="D125" t="str">
            <v>CC MEDOC COEUR DE PRESQU'ILE</v>
          </cell>
          <cell r="E125" t="str">
            <v>200069995</v>
          </cell>
          <cell r="F125">
            <v>603</v>
          </cell>
          <cell r="G125">
            <v>300</v>
          </cell>
          <cell r="H125">
            <v>19000</v>
          </cell>
          <cell r="I125">
            <v>117</v>
          </cell>
        </row>
        <row r="126">
          <cell r="A126">
            <v>2022</v>
          </cell>
          <cell r="B126" t="str">
            <v>COURPIAC</v>
          </cell>
          <cell r="C126" t="str">
            <v>33135</v>
          </cell>
          <cell r="D126" t="str">
            <v>CC RURALES DE L'ENTRE-DEUX-MERS</v>
          </cell>
          <cell r="E126" t="str">
            <v>200069599</v>
          </cell>
          <cell r="F126">
            <v>380</v>
          </cell>
          <cell r="G126">
            <v>129</v>
          </cell>
          <cell r="H126">
            <v>22560</v>
          </cell>
          <cell r="I126">
            <v>50</v>
          </cell>
        </row>
        <row r="127">
          <cell r="A127">
            <v>2022</v>
          </cell>
          <cell r="B127" t="str">
            <v>COURS DE MONSEGUR</v>
          </cell>
          <cell r="C127" t="str">
            <v>33136</v>
          </cell>
          <cell r="D127" t="str">
            <v>CC RURALES DE L'ENTRE-DEUX-MERS</v>
          </cell>
          <cell r="E127" t="str">
            <v>200069599</v>
          </cell>
          <cell r="F127">
            <v>527</v>
          </cell>
          <cell r="G127">
            <v>301</v>
          </cell>
          <cell r="H127">
            <v>18950</v>
          </cell>
          <cell r="I127">
            <v>107</v>
          </cell>
        </row>
        <row r="128">
          <cell r="A128">
            <v>2022</v>
          </cell>
          <cell r="B128" t="str">
            <v>COURS LES BAINS</v>
          </cell>
          <cell r="C128" t="str">
            <v>33137</v>
          </cell>
          <cell r="D128" t="str">
            <v>CC DU BAZADAIS</v>
          </cell>
          <cell r="E128" t="str">
            <v>200043982</v>
          </cell>
          <cell r="F128">
            <v>669</v>
          </cell>
          <cell r="G128">
            <v>230</v>
          </cell>
          <cell r="H128">
            <v>18950</v>
          </cell>
          <cell r="I128">
            <v>98</v>
          </cell>
        </row>
        <row r="129">
          <cell r="A129">
            <v>2022</v>
          </cell>
          <cell r="B129" t="str">
            <v>COUTRAS</v>
          </cell>
          <cell r="C129" t="str">
            <v>33138</v>
          </cell>
          <cell r="D129" t="str">
            <v>CA DU LIBOURNAIS</v>
          </cell>
          <cell r="E129" t="str">
            <v>200070092</v>
          </cell>
          <cell r="F129">
            <v>833</v>
          </cell>
          <cell r="G129">
            <v>8801</v>
          </cell>
          <cell r="H129">
            <v>18460</v>
          </cell>
          <cell r="I129">
            <v>3947</v>
          </cell>
        </row>
        <row r="130">
          <cell r="A130">
            <v>2022</v>
          </cell>
          <cell r="B130" t="str">
            <v>COUTURES</v>
          </cell>
          <cell r="C130" t="str">
            <v>33139</v>
          </cell>
          <cell r="D130" t="str">
            <v>CC RURALES DE L'ENTRE-DEUX-MERS</v>
          </cell>
          <cell r="E130" t="str">
            <v>200069599</v>
          </cell>
          <cell r="F130">
            <v>514</v>
          </cell>
          <cell r="G130">
            <v>111</v>
          </cell>
        </row>
        <row r="131">
          <cell r="A131">
            <v>2022</v>
          </cell>
          <cell r="B131" t="str">
            <v>CREON</v>
          </cell>
          <cell r="C131" t="str">
            <v>33140</v>
          </cell>
          <cell r="D131" t="str">
            <v>CC DU CREONNAIS</v>
          </cell>
          <cell r="E131" t="str">
            <v>243301215</v>
          </cell>
          <cell r="F131">
            <v>653</v>
          </cell>
          <cell r="G131">
            <v>4887</v>
          </cell>
          <cell r="H131">
            <v>20610</v>
          </cell>
          <cell r="I131">
            <v>2226</v>
          </cell>
        </row>
        <row r="132">
          <cell r="A132">
            <v>2022</v>
          </cell>
          <cell r="B132" t="str">
            <v>CROIGNON</v>
          </cell>
          <cell r="C132" t="str">
            <v>33141</v>
          </cell>
          <cell r="D132" t="str">
            <v>CC LES COTEAUX BORDELAIS</v>
          </cell>
          <cell r="E132" t="str">
            <v>243301355</v>
          </cell>
          <cell r="F132">
            <v>787</v>
          </cell>
          <cell r="G132">
            <v>677</v>
          </cell>
          <cell r="H132">
            <v>24210</v>
          </cell>
          <cell r="I132">
            <v>264</v>
          </cell>
        </row>
        <row r="133">
          <cell r="A133">
            <v>2022</v>
          </cell>
          <cell r="B133" t="str">
            <v>CUBNEZAIS</v>
          </cell>
          <cell r="C133" t="str">
            <v>33142</v>
          </cell>
          <cell r="D133" t="str">
            <v>CC LATITUDE NORD GIRONDE</v>
          </cell>
          <cell r="E133" t="str">
            <v>243301181</v>
          </cell>
          <cell r="F133">
            <v>819</v>
          </cell>
          <cell r="G133">
            <v>1600</v>
          </cell>
          <cell r="H133">
            <v>20470</v>
          </cell>
          <cell r="I133">
            <v>633</v>
          </cell>
        </row>
        <row r="134">
          <cell r="A134">
            <v>2022</v>
          </cell>
          <cell r="B134" t="str">
            <v>CUBZAC LES PONTS</v>
          </cell>
          <cell r="C134" t="str">
            <v>33143</v>
          </cell>
          <cell r="D134" t="str">
            <v>CC DU GRAND CUBZAGUAIS</v>
          </cell>
          <cell r="E134" t="str">
            <v>243301223</v>
          </cell>
          <cell r="F134">
            <v>723</v>
          </cell>
          <cell r="G134">
            <v>2522</v>
          </cell>
          <cell r="H134">
            <v>21420</v>
          </cell>
          <cell r="I134">
            <v>1048</v>
          </cell>
        </row>
        <row r="135">
          <cell r="A135">
            <v>2022</v>
          </cell>
          <cell r="B135" t="str">
            <v>CUDOS</v>
          </cell>
          <cell r="C135" t="str">
            <v>33144</v>
          </cell>
          <cell r="D135" t="str">
            <v>CC DU BAZADAIS</v>
          </cell>
          <cell r="E135" t="str">
            <v>200043982</v>
          </cell>
          <cell r="F135">
            <v>553</v>
          </cell>
          <cell r="G135">
            <v>973</v>
          </cell>
          <cell r="H135">
            <v>20570</v>
          </cell>
          <cell r="I135">
            <v>335</v>
          </cell>
        </row>
        <row r="136">
          <cell r="A136">
            <v>2022</v>
          </cell>
          <cell r="B136" t="str">
            <v>CURSAN</v>
          </cell>
          <cell r="C136" t="str">
            <v>33145</v>
          </cell>
          <cell r="D136" t="str">
            <v>CC DU CREONNAIS</v>
          </cell>
          <cell r="E136" t="str">
            <v>243301215</v>
          </cell>
          <cell r="F136">
            <v>542</v>
          </cell>
          <cell r="G136">
            <v>674</v>
          </cell>
          <cell r="H136">
            <v>24480</v>
          </cell>
          <cell r="I136">
            <v>241</v>
          </cell>
        </row>
        <row r="137">
          <cell r="A137">
            <v>2022</v>
          </cell>
          <cell r="B137" t="str">
            <v>CUSSAC FORT MEDOC</v>
          </cell>
          <cell r="C137" t="str">
            <v>33146</v>
          </cell>
          <cell r="D137" t="str">
            <v>CC MEDOC ESTUAIRE</v>
          </cell>
          <cell r="E137" t="str">
            <v>243301447</v>
          </cell>
          <cell r="F137">
            <v>637</v>
          </cell>
          <cell r="G137">
            <v>2335</v>
          </cell>
          <cell r="H137">
            <v>20400</v>
          </cell>
          <cell r="I137">
            <v>857</v>
          </cell>
        </row>
        <row r="138">
          <cell r="A138">
            <v>2022</v>
          </cell>
          <cell r="B138" t="str">
            <v>DAIGNAC</v>
          </cell>
          <cell r="C138" t="str">
            <v>33147</v>
          </cell>
          <cell r="D138" t="str">
            <v>CA DU LIBOURNAIS</v>
          </cell>
          <cell r="E138" t="str">
            <v>200070092</v>
          </cell>
          <cell r="F138">
            <v>561</v>
          </cell>
          <cell r="G138">
            <v>484</v>
          </cell>
          <cell r="H138">
            <v>21770</v>
          </cell>
          <cell r="I138">
            <v>185</v>
          </cell>
        </row>
        <row r="139">
          <cell r="A139">
            <v>2022</v>
          </cell>
          <cell r="B139" t="str">
            <v>DARDENAC</v>
          </cell>
          <cell r="C139" t="str">
            <v>33148</v>
          </cell>
          <cell r="D139" t="str">
            <v>CA DU LIBOURNAIS</v>
          </cell>
          <cell r="E139" t="str">
            <v>200070092</v>
          </cell>
          <cell r="F139">
            <v>672</v>
          </cell>
          <cell r="G139">
            <v>96</v>
          </cell>
        </row>
        <row r="140">
          <cell r="A140">
            <v>2022</v>
          </cell>
          <cell r="B140" t="str">
            <v>DAUBEZE</v>
          </cell>
          <cell r="C140" t="str">
            <v>33149</v>
          </cell>
          <cell r="D140" t="str">
            <v>CC RURALES DE L'ENTRE-DEUX-MERS</v>
          </cell>
          <cell r="E140" t="str">
            <v>200069599</v>
          </cell>
          <cell r="F140">
            <v>544</v>
          </cell>
          <cell r="G140">
            <v>160</v>
          </cell>
          <cell r="H140">
            <v>22010</v>
          </cell>
          <cell r="I140">
            <v>61</v>
          </cell>
        </row>
        <row r="141">
          <cell r="A141">
            <v>2022</v>
          </cell>
          <cell r="B141" t="str">
            <v>DIEULIVOL</v>
          </cell>
          <cell r="C141" t="str">
            <v>33150</v>
          </cell>
          <cell r="D141" t="str">
            <v>CC RURALES DE L'ENTRE-DEUX-MERS</v>
          </cell>
          <cell r="E141" t="str">
            <v>200069599</v>
          </cell>
          <cell r="F141">
            <v>441</v>
          </cell>
          <cell r="G141">
            <v>366</v>
          </cell>
          <cell r="H141">
            <v>18490</v>
          </cell>
          <cell r="I141">
            <v>108</v>
          </cell>
        </row>
        <row r="142">
          <cell r="A142">
            <v>2022</v>
          </cell>
          <cell r="B142" t="str">
            <v>DONNEZAC</v>
          </cell>
          <cell r="C142" t="str">
            <v>33151</v>
          </cell>
          <cell r="D142" t="str">
            <v>CC LATITUDE NORD GIRONDE</v>
          </cell>
          <cell r="E142" t="str">
            <v>243301181</v>
          </cell>
          <cell r="F142">
            <v>633</v>
          </cell>
          <cell r="G142">
            <v>950</v>
          </cell>
          <cell r="H142">
            <v>18220</v>
          </cell>
          <cell r="I142">
            <v>392</v>
          </cell>
        </row>
        <row r="143">
          <cell r="A143">
            <v>2022</v>
          </cell>
          <cell r="B143" t="str">
            <v>DONZAC</v>
          </cell>
          <cell r="C143" t="str">
            <v>33152</v>
          </cell>
          <cell r="D143" t="str">
            <v>CC CONVERGENCE GARONNE</v>
          </cell>
          <cell r="E143" t="str">
            <v>200069581</v>
          </cell>
          <cell r="F143">
            <v>799</v>
          </cell>
          <cell r="G143">
            <v>127</v>
          </cell>
          <cell r="H143">
            <v>24780</v>
          </cell>
          <cell r="I143">
            <v>59</v>
          </cell>
        </row>
        <row r="144">
          <cell r="A144">
            <v>2022</v>
          </cell>
          <cell r="B144" t="str">
            <v>DOULEZON</v>
          </cell>
          <cell r="C144" t="str">
            <v>33153</v>
          </cell>
          <cell r="D144" t="str">
            <v>CC CASTILLON/PUJOLS</v>
          </cell>
          <cell r="E144" t="str">
            <v>243301454</v>
          </cell>
          <cell r="F144">
            <v>530</v>
          </cell>
          <cell r="G144">
            <v>288</v>
          </cell>
          <cell r="H144">
            <v>19600</v>
          </cell>
          <cell r="I144">
            <v>107</v>
          </cell>
        </row>
        <row r="145">
          <cell r="A145">
            <v>2022</v>
          </cell>
          <cell r="B145" t="str">
            <v>ESCAUDES</v>
          </cell>
          <cell r="C145" t="str">
            <v>33155</v>
          </cell>
          <cell r="D145" t="str">
            <v>CC DU BAZADAIS</v>
          </cell>
          <cell r="E145" t="str">
            <v>200043982</v>
          </cell>
          <cell r="F145">
            <v>614</v>
          </cell>
          <cell r="G145">
            <v>173</v>
          </cell>
          <cell r="H145">
            <v>21300</v>
          </cell>
          <cell r="I145">
            <v>77</v>
          </cell>
        </row>
        <row r="146">
          <cell r="A146">
            <v>2022</v>
          </cell>
          <cell r="B146" t="str">
            <v>ESCOUSSANS</v>
          </cell>
          <cell r="C146" t="str">
            <v>33156</v>
          </cell>
          <cell r="D146" t="str">
            <v>CC CONVERGENCE GARONNE</v>
          </cell>
          <cell r="E146" t="str">
            <v>200069581</v>
          </cell>
          <cell r="F146">
            <v>521</v>
          </cell>
          <cell r="G146">
            <v>302</v>
          </cell>
          <cell r="H146">
            <v>19790</v>
          </cell>
          <cell r="I146">
            <v>118</v>
          </cell>
        </row>
        <row r="147">
          <cell r="A147">
            <v>2022</v>
          </cell>
          <cell r="B147" t="str">
            <v>ESPIET</v>
          </cell>
          <cell r="C147" t="str">
            <v>33157</v>
          </cell>
          <cell r="D147" t="str">
            <v>CA DU LIBOURNAIS</v>
          </cell>
          <cell r="E147" t="str">
            <v>200070092</v>
          </cell>
          <cell r="F147">
            <v>515</v>
          </cell>
          <cell r="G147">
            <v>806</v>
          </cell>
          <cell r="H147">
            <v>21800</v>
          </cell>
          <cell r="I147">
            <v>291</v>
          </cell>
        </row>
        <row r="148">
          <cell r="A148">
            <v>2022</v>
          </cell>
          <cell r="B148" t="str">
            <v>ETAULIERS</v>
          </cell>
          <cell r="C148" t="str">
            <v>33159</v>
          </cell>
          <cell r="D148" t="str">
            <v>CC DE L'ESTUAIRE</v>
          </cell>
          <cell r="E148" t="str">
            <v>243300811</v>
          </cell>
          <cell r="F148">
            <v>1487</v>
          </cell>
          <cell r="G148">
            <v>1513</v>
          </cell>
          <cell r="H148">
            <v>17880</v>
          </cell>
          <cell r="I148">
            <v>730</v>
          </cell>
        </row>
        <row r="149">
          <cell r="A149">
            <v>2022</v>
          </cell>
          <cell r="B149" t="str">
            <v>EYNESSE</v>
          </cell>
          <cell r="C149" t="str">
            <v>33160</v>
          </cell>
          <cell r="D149" t="str">
            <v>CC DU PAYS FOYEN</v>
          </cell>
          <cell r="E149" t="str">
            <v>243301371</v>
          </cell>
          <cell r="F149">
            <v>688</v>
          </cell>
          <cell r="G149">
            <v>642</v>
          </cell>
          <cell r="H149">
            <v>19770</v>
          </cell>
          <cell r="I149">
            <v>244</v>
          </cell>
        </row>
        <row r="150">
          <cell r="A150">
            <v>2022</v>
          </cell>
          <cell r="B150" t="str">
            <v>EYRANS</v>
          </cell>
          <cell r="C150" t="str">
            <v>33161</v>
          </cell>
          <cell r="D150" t="str">
            <v>CC DE L'ESTUAIRE</v>
          </cell>
          <cell r="E150" t="str">
            <v>243300811</v>
          </cell>
          <cell r="F150">
            <v>1286</v>
          </cell>
          <cell r="G150">
            <v>789</v>
          </cell>
          <cell r="H150">
            <v>18900</v>
          </cell>
          <cell r="I150">
            <v>334</v>
          </cell>
        </row>
        <row r="151">
          <cell r="A151">
            <v>2022</v>
          </cell>
          <cell r="B151" t="str">
            <v>EYSINES</v>
          </cell>
          <cell r="C151" t="str">
            <v>33162</v>
          </cell>
          <cell r="D151" t="str">
            <v>BORDEAUX METROPOLE</v>
          </cell>
          <cell r="E151" t="str">
            <v>243300316</v>
          </cell>
          <cell r="F151">
            <v>1350</v>
          </cell>
          <cell r="G151">
            <v>24425</v>
          </cell>
          <cell r="H151">
            <v>22790</v>
          </cell>
          <cell r="I151">
            <v>10789</v>
          </cell>
        </row>
        <row r="152">
          <cell r="A152">
            <v>2022</v>
          </cell>
          <cell r="B152" t="str">
            <v>FALEYRAS</v>
          </cell>
          <cell r="C152" t="str">
            <v>33163</v>
          </cell>
          <cell r="D152" t="str">
            <v>CC RURALES DE L'ENTRE-DEUX-MERS</v>
          </cell>
          <cell r="E152" t="str">
            <v>200069599</v>
          </cell>
          <cell r="F152">
            <v>558</v>
          </cell>
          <cell r="G152">
            <v>442</v>
          </cell>
          <cell r="H152">
            <v>21170</v>
          </cell>
          <cell r="I152">
            <v>171</v>
          </cell>
        </row>
        <row r="153">
          <cell r="A153">
            <v>2022</v>
          </cell>
          <cell r="B153" t="str">
            <v>FARGUES</v>
          </cell>
          <cell r="C153" t="str">
            <v>33164</v>
          </cell>
          <cell r="D153" t="str">
            <v>CC DU SUD GIRONDE</v>
          </cell>
          <cell r="E153" t="str">
            <v>200043974</v>
          </cell>
          <cell r="F153">
            <v>589</v>
          </cell>
          <cell r="G153">
            <v>1704</v>
          </cell>
          <cell r="H153">
            <v>23950</v>
          </cell>
          <cell r="I153">
            <v>654</v>
          </cell>
        </row>
        <row r="154">
          <cell r="A154">
            <v>2022</v>
          </cell>
          <cell r="B154" t="str">
            <v>FARGUES SAINT HILAIRE</v>
          </cell>
          <cell r="C154" t="str">
            <v>33165</v>
          </cell>
          <cell r="D154" t="str">
            <v>CC LES COTEAUX BORDELAIS</v>
          </cell>
          <cell r="E154" t="str">
            <v>243301355</v>
          </cell>
          <cell r="F154">
            <v>882</v>
          </cell>
          <cell r="G154">
            <v>3046</v>
          </cell>
          <cell r="H154">
            <v>24680</v>
          </cell>
          <cell r="I154">
            <v>1516</v>
          </cell>
        </row>
        <row r="155">
          <cell r="A155">
            <v>2022</v>
          </cell>
          <cell r="B155" t="str">
            <v>FLAUJAGUES</v>
          </cell>
          <cell r="C155" t="str">
            <v>33168</v>
          </cell>
          <cell r="D155" t="str">
            <v>CC CASTILLON/PUJOLS</v>
          </cell>
          <cell r="E155" t="str">
            <v>243301454</v>
          </cell>
          <cell r="F155">
            <v>561</v>
          </cell>
          <cell r="G155">
            <v>638</v>
          </cell>
          <cell r="H155">
            <v>19570</v>
          </cell>
          <cell r="I155">
            <v>233</v>
          </cell>
        </row>
        <row r="156">
          <cell r="A156">
            <v>2022</v>
          </cell>
          <cell r="B156" t="str">
            <v>FLOIRAC</v>
          </cell>
          <cell r="C156" t="str">
            <v>33167</v>
          </cell>
          <cell r="D156" t="str">
            <v>BORDEAUX METROPOLE</v>
          </cell>
          <cell r="E156" t="str">
            <v>243300316</v>
          </cell>
          <cell r="F156">
            <v>1234</v>
          </cell>
          <cell r="G156">
            <v>18011</v>
          </cell>
          <cell r="H156">
            <v>18740</v>
          </cell>
          <cell r="I156">
            <v>7667</v>
          </cell>
        </row>
        <row r="157">
          <cell r="A157">
            <v>2022</v>
          </cell>
          <cell r="B157" t="str">
            <v>FLOUDES</v>
          </cell>
          <cell r="C157" t="str">
            <v>33169</v>
          </cell>
          <cell r="D157" t="str">
            <v>CC DU REOLAIS EN SUD GIRONDE</v>
          </cell>
          <cell r="E157" t="str">
            <v>200044394</v>
          </cell>
          <cell r="F157">
            <v>432</v>
          </cell>
          <cell r="G157">
            <v>115</v>
          </cell>
        </row>
        <row r="158">
          <cell r="A158">
            <v>2022</v>
          </cell>
          <cell r="B158" t="str">
            <v>FONTET</v>
          </cell>
          <cell r="C158" t="str">
            <v>33170</v>
          </cell>
          <cell r="D158" t="str">
            <v>CC DU REOLAIS EN SUD GIRONDE</v>
          </cell>
          <cell r="E158" t="str">
            <v>200044394</v>
          </cell>
          <cell r="F158">
            <v>631</v>
          </cell>
          <cell r="G158">
            <v>818</v>
          </cell>
          <cell r="H158">
            <v>20150</v>
          </cell>
          <cell r="I158">
            <v>309</v>
          </cell>
        </row>
        <row r="159">
          <cell r="A159">
            <v>2022</v>
          </cell>
          <cell r="B159" t="str">
            <v>FOSSES ET BALEYSSAC</v>
          </cell>
          <cell r="C159" t="str">
            <v>33171</v>
          </cell>
          <cell r="D159" t="str">
            <v>CC DU REOLAIS EN SUD GIRONDE</v>
          </cell>
          <cell r="E159" t="str">
            <v>200044394</v>
          </cell>
          <cell r="F159">
            <v>536</v>
          </cell>
          <cell r="G159">
            <v>234</v>
          </cell>
          <cell r="H159">
            <v>18910</v>
          </cell>
          <cell r="I159">
            <v>87</v>
          </cell>
        </row>
        <row r="160">
          <cell r="A160">
            <v>2022</v>
          </cell>
          <cell r="B160" t="str">
            <v>FOURS</v>
          </cell>
          <cell r="C160" t="str">
            <v>33172</v>
          </cell>
          <cell r="D160" t="str">
            <v>CC DE BLAYE</v>
          </cell>
          <cell r="E160" t="str">
            <v>200023794</v>
          </cell>
          <cell r="F160">
            <v>515</v>
          </cell>
          <cell r="G160">
            <v>321</v>
          </cell>
          <cell r="H160">
            <v>21020</v>
          </cell>
          <cell r="I160">
            <v>118</v>
          </cell>
        </row>
        <row r="161">
          <cell r="A161">
            <v>2022</v>
          </cell>
          <cell r="B161" t="str">
            <v>FRANCS</v>
          </cell>
          <cell r="C161" t="str">
            <v>33173</v>
          </cell>
          <cell r="D161" t="str">
            <v>CC DU GRAND SAINT EMILIONNAIS</v>
          </cell>
          <cell r="E161" t="str">
            <v>200035533</v>
          </cell>
          <cell r="F161">
            <v>655</v>
          </cell>
          <cell r="G161">
            <v>204</v>
          </cell>
          <cell r="H161">
            <v>20070</v>
          </cell>
          <cell r="I161">
            <v>87</v>
          </cell>
        </row>
        <row r="162">
          <cell r="A162">
            <v>2022</v>
          </cell>
          <cell r="B162" t="str">
            <v>FRONSAC</v>
          </cell>
          <cell r="C162" t="str">
            <v>33174</v>
          </cell>
          <cell r="D162" t="str">
            <v>CC DU FRONSADAIS</v>
          </cell>
          <cell r="E162" t="str">
            <v>243301397</v>
          </cell>
          <cell r="F162">
            <v>737</v>
          </cell>
          <cell r="G162">
            <v>1214</v>
          </cell>
          <cell r="H162">
            <v>22350</v>
          </cell>
          <cell r="I162">
            <v>458</v>
          </cell>
        </row>
        <row r="163">
          <cell r="A163">
            <v>2022</v>
          </cell>
          <cell r="B163" t="str">
            <v>FRONTENAC</v>
          </cell>
          <cell r="C163" t="str">
            <v>33175</v>
          </cell>
          <cell r="D163" t="str">
            <v>CC RURALES DE L'ENTRE-DEUX-MERS</v>
          </cell>
          <cell r="E163" t="str">
            <v>200069599</v>
          </cell>
          <cell r="F163">
            <v>577</v>
          </cell>
          <cell r="G163">
            <v>769</v>
          </cell>
          <cell r="H163">
            <v>17930</v>
          </cell>
          <cell r="I163">
            <v>304</v>
          </cell>
        </row>
        <row r="164">
          <cell r="A164">
            <v>2022</v>
          </cell>
          <cell r="B164" t="str">
            <v>GABARNAC</v>
          </cell>
          <cell r="C164" t="str">
            <v>33176</v>
          </cell>
          <cell r="D164" t="str">
            <v>CC CONVERGENCE GARONNE</v>
          </cell>
          <cell r="E164" t="str">
            <v>200069581</v>
          </cell>
          <cell r="F164">
            <v>580</v>
          </cell>
          <cell r="G164">
            <v>361</v>
          </cell>
          <cell r="H164">
            <v>21790</v>
          </cell>
          <cell r="I164">
            <v>146</v>
          </cell>
        </row>
        <row r="165">
          <cell r="A165">
            <v>2022</v>
          </cell>
          <cell r="B165" t="str">
            <v>GAILLAN EN MEDOC</v>
          </cell>
          <cell r="C165" t="str">
            <v>33177</v>
          </cell>
          <cell r="D165" t="str">
            <v>CC MEDOC COEUR DE PRESQU'ILE</v>
          </cell>
          <cell r="E165" t="str">
            <v>200069995</v>
          </cell>
          <cell r="F165">
            <v>737</v>
          </cell>
          <cell r="G165">
            <v>2495</v>
          </cell>
          <cell r="H165">
            <v>20040</v>
          </cell>
          <cell r="I165">
            <v>1069</v>
          </cell>
        </row>
        <row r="166">
          <cell r="A166">
            <v>2022</v>
          </cell>
          <cell r="B166" t="str">
            <v>GAJAC</v>
          </cell>
          <cell r="C166" t="str">
            <v>33178</v>
          </cell>
          <cell r="D166" t="str">
            <v>CC DU BAZADAIS</v>
          </cell>
          <cell r="E166" t="str">
            <v>200043982</v>
          </cell>
          <cell r="F166">
            <v>583</v>
          </cell>
          <cell r="G166">
            <v>391</v>
          </cell>
          <cell r="H166">
            <v>19210</v>
          </cell>
          <cell r="I166">
            <v>174</v>
          </cell>
        </row>
        <row r="167">
          <cell r="A167">
            <v>2022</v>
          </cell>
          <cell r="B167" t="str">
            <v>GALGON</v>
          </cell>
          <cell r="C167" t="str">
            <v>33179</v>
          </cell>
          <cell r="D167" t="str">
            <v>CC DU FRONSADAIS</v>
          </cell>
          <cell r="E167" t="str">
            <v>243301397</v>
          </cell>
          <cell r="F167">
            <v>595</v>
          </cell>
          <cell r="G167">
            <v>3074</v>
          </cell>
          <cell r="H167">
            <v>21000</v>
          </cell>
          <cell r="I167">
            <v>1326</v>
          </cell>
        </row>
        <row r="168">
          <cell r="A168">
            <v>2022</v>
          </cell>
          <cell r="B168" t="str">
            <v>GANS</v>
          </cell>
          <cell r="C168" t="str">
            <v>33180</v>
          </cell>
          <cell r="D168" t="str">
            <v>CC DU BAZADAIS</v>
          </cell>
          <cell r="E168" t="str">
            <v>200043982</v>
          </cell>
          <cell r="F168">
            <v>554</v>
          </cell>
          <cell r="G168">
            <v>206</v>
          </cell>
          <cell r="H168">
            <v>18550</v>
          </cell>
          <cell r="I168">
            <v>79</v>
          </cell>
        </row>
        <row r="169">
          <cell r="A169">
            <v>2022</v>
          </cell>
          <cell r="B169" t="str">
            <v>GARDEGAN ET TOURTIRAC</v>
          </cell>
          <cell r="C169" t="str">
            <v>33181</v>
          </cell>
          <cell r="D169" t="str">
            <v>CC DU GRAND SAINT EMILIONNAIS</v>
          </cell>
          <cell r="E169" t="str">
            <v>200035533</v>
          </cell>
          <cell r="F169">
            <v>732</v>
          </cell>
          <cell r="G169">
            <v>304</v>
          </cell>
          <cell r="H169">
            <v>22220</v>
          </cell>
          <cell r="I169">
            <v>119</v>
          </cell>
        </row>
        <row r="170">
          <cell r="A170">
            <v>2022</v>
          </cell>
          <cell r="B170" t="str">
            <v>GAURIAC</v>
          </cell>
          <cell r="C170" t="str">
            <v>33182</v>
          </cell>
          <cell r="D170" t="str">
            <v>CC DE BLAYE</v>
          </cell>
          <cell r="E170" t="str">
            <v>200023794</v>
          </cell>
          <cell r="F170">
            <v>606</v>
          </cell>
          <cell r="G170">
            <v>816</v>
          </cell>
          <cell r="H170">
            <v>22210</v>
          </cell>
          <cell r="I170">
            <v>368</v>
          </cell>
        </row>
        <row r="171">
          <cell r="A171">
            <v>2022</v>
          </cell>
          <cell r="B171" t="str">
            <v>GAURIAGUET</v>
          </cell>
          <cell r="C171" t="str">
            <v>33183</v>
          </cell>
          <cell r="D171" t="str">
            <v>CC DU GRAND CUBZAGUAIS</v>
          </cell>
          <cell r="E171" t="str">
            <v>243301223</v>
          </cell>
          <cell r="F171">
            <v>538</v>
          </cell>
          <cell r="G171">
            <v>1349</v>
          </cell>
          <cell r="H171">
            <v>20910</v>
          </cell>
          <cell r="I171">
            <v>510</v>
          </cell>
        </row>
        <row r="172">
          <cell r="A172">
            <v>2022</v>
          </cell>
          <cell r="B172" t="str">
            <v>GENERAC</v>
          </cell>
          <cell r="C172" t="str">
            <v>33184</v>
          </cell>
          <cell r="D172" t="str">
            <v>CC DE BLAYE</v>
          </cell>
          <cell r="E172" t="str">
            <v>200023794</v>
          </cell>
          <cell r="F172">
            <v>575</v>
          </cell>
          <cell r="G172">
            <v>554</v>
          </cell>
          <cell r="H172">
            <v>19240</v>
          </cell>
          <cell r="I172">
            <v>253</v>
          </cell>
        </row>
        <row r="173">
          <cell r="A173">
            <v>2022</v>
          </cell>
          <cell r="B173" t="str">
            <v>GENISSAC</v>
          </cell>
          <cell r="C173" t="str">
            <v>33185</v>
          </cell>
          <cell r="D173" t="str">
            <v>CA DU LIBOURNAIS</v>
          </cell>
          <cell r="E173" t="str">
            <v>200070092</v>
          </cell>
          <cell r="F173">
            <v>647</v>
          </cell>
          <cell r="G173">
            <v>2028</v>
          </cell>
          <cell r="H173">
            <v>22400</v>
          </cell>
          <cell r="I173">
            <v>796</v>
          </cell>
        </row>
        <row r="174">
          <cell r="A174">
            <v>2022</v>
          </cell>
          <cell r="B174" t="str">
            <v>GENSAC</v>
          </cell>
          <cell r="C174" t="str">
            <v>33186</v>
          </cell>
          <cell r="D174" t="str">
            <v>CC CASTILLON/PUJOLS</v>
          </cell>
          <cell r="E174" t="str">
            <v>243301454</v>
          </cell>
          <cell r="F174">
            <v>670</v>
          </cell>
          <cell r="G174">
            <v>824</v>
          </cell>
          <cell r="H174">
            <v>18450</v>
          </cell>
          <cell r="I174">
            <v>352</v>
          </cell>
        </row>
        <row r="175">
          <cell r="A175">
            <v>2022</v>
          </cell>
          <cell r="B175" t="str">
            <v>GIRONDE SUR DROPT</v>
          </cell>
          <cell r="C175" t="str">
            <v>33187</v>
          </cell>
          <cell r="D175" t="str">
            <v>CC DU REOLAIS EN SUD GIRONDE</v>
          </cell>
          <cell r="E175" t="str">
            <v>200044394</v>
          </cell>
          <cell r="F175">
            <v>996</v>
          </cell>
          <cell r="G175">
            <v>1317</v>
          </cell>
          <cell r="H175">
            <v>17670</v>
          </cell>
          <cell r="I175">
            <v>579</v>
          </cell>
        </row>
        <row r="176">
          <cell r="A176">
            <v>2022</v>
          </cell>
          <cell r="B176" t="str">
            <v>GISCOS</v>
          </cell>
          <cell r="C176" t="str">
            <v>33188</v>
          </cell>
          <cell r="D176" t="str">
            <v>CC DU BAZADAIS</v>
          </cell>
          <cell r="E176" t="str">
            <v>200043982</v>
          </cell>
          <cell r="F176">
            <v>751</v>
          </cell>
          <cell r="G176">
            <v>203</v>
          </cell>
          <cell r="H176">
            <v>20020</v>
          </cell>
          <cell r="I176">
            <v>81</v>
          </cell>
        </row>
        <row r="177">
          <cell r="A177">
            <v>2022</v>
          </cell>
          <cell r="B177" t="str">
            <v>GORNAC</v>
          </cell>
          <cell r="C177" t="str">
            <v>33189</v>
          </cell>
          <cell r="D177" t="str">
            <v>CC RURALES DE L'ENTRE-DEUX-MERS</v>
          </cell>
          <cell r="E177" t="str">
            <v>200069599</v>
          </cell>
          <cell r="F177">
            <v>707</v>
          </cell>
          <cell r="G177">
            <v>455</v>
          </cell>
          <cell r="H177">
            <v>19510</v>
          </cell>
          <cell r="I177">
            <v>181</v>
          </cell>
        </row>
        <row r="178">
          <cell r="A178">
            <v>2022</v>
          </cell>
          <cell r="B178" t="str">
            <v>GOUALADE</v>
          </cell>
          <cell r="C178" t="str">
            <v>33190</v>
          </cell>
          <cell r="D178" t="str">
            <v>CC DU BAZADAIS</v>
          </cell>
          <cell r="E178" t="str">
            <v>200043982</v>
          </cell>
          <cell r="F178">
            <v>573</v>
          </cell>
          <cell r="G178">
            <v>102</v>
          </cell>
          <cell r="H178">
            <v>20330</v>
          </cell>
          <cell r="I178">
            <v>51</v>
          </cell>
        </row>
        <row r="179">
          <cell r="A179">
            <v>2022</v>
          </cell>
          <cell r="B179" t="str">
            <v>GOURS</v>
          </cell>
          <cell r="C179" t="str">
            <v>33191</v>
          </cell>
          <cell r="D179" t="str">
            <v>CA DU LIBOURNAIS</v>
          </cell>
          <cell r="E179" t="str">
            <v>200070092</v>
          </cell>
          <cell r="F179">
            <v>652</v>
          </cell>
          <cell r="G179">
            <v>595</v>
          </cell>
          <cell r="H179">
            <v>19670</v>
          </cell>
          <cell r="I179">
            <v>221</v>
          </cell>
        </row>
        <row r="180">
          <cell r="A180">
            <v>2022</v>
          </cell>
          <cell r="B180" t="str">
            <v>GRADIGNAN</v>
          </cell>
          <cell r="C180" t="str">
            <v>33192</v>
          </cell>
          <cell r="D180" t="str">
            <v>BORDEAUX METROPOLE</v>
          </cell>
          <cell r="E180" t="str">
            <v>243300316</v>
          </cell>
          <cell r="F180">
            <v>1423</v>
          </cell>
          <cell r="G180">
            <v>25972</v>
          </cell>
          <cell r="H180">
            <v>25300</v>
          </cell>
          <cell r="I180">
            <v>11036</v>
          </cell>
        </row>
        <row r="181">
          <cell r="A181">
            <v>2022</v>
          </cell>
          <cell r="B181" t="str">
            <v>GRAYAN ET L HOPITAL</v>
          </cell>
          <cell r="C181" t="str">
            <v>33193</v>
          </cell>
          <cell r="D181" t="str">
            <v>CC MEDOC ATLANTIQUE</v>
          </cell>
          <cell r="E181" t="str">
            <v>200070720</v>
          </cell>
          <cell r="F181">
            <v>598</v>
          </cell>
          <cell r="G181">
            <v>3250</v>
          </cell>
          <cell r="H181">
            <v>21810</v>
          </cell>
          <cell r="I181">
            <v>817</v>
          </cell>
        </row>
        <row r="182">
          <cell r="A182">
            <v>2022</v>
          </cell>
          <cell r="B182" t="str">
            <v>GREZILLAC</v>
          </cell>
          <cell r="C182" t="str">
            <v>33194</v>
          </cell>
          <cell r="D182" t="str">
            <v>CC CASTILLON/PUJOLS</v>
          </cell>
          <cell r="E182" t="str">
            <v>243301454</v>
          </cell>
          <cell r="F182">
            <v>790</v>
          </cell>
          <cell r="G182">
            <v>730</v>
          </cell>
          <cell r="H182">
            <v>22740</v>
          </cell>
          <cell r="I182">
            <v>294</v>
          </cell>
        </row>
        <row r="183">
          <cell r="A183">
            <v>2022</v>
          </cell>
          <cell r="B183" t="str">
            <v>GRIGNOLS</v>
          </cell>
          <cell r="C183" t="str">
            <v>33195</v>
          </cell>
          <cell r="D183" t="str">
            <v>CC DU BAZADAIS</v>
          </cell>
          <cell r="E183" t="str">
            <v>200043982</v>
          </cell>
          <cell r="F183">
            <v>702</v>
          </cell>
          <cell r="G183">
            <v>1255</v>
          </cell>
          <cell r="H183">
            <v>16680</v>
          </cell>
          <cell r="I183">
            <v>531</v>
          </cell>
        </row>
        <row r="184">
          <cell r="A184">
            <v>2022</v>
          </cell>
          <cell r="B184" t="str">
            <v>GUILLAC</v>
          </cell>
          <cell r="C184" t="str">
            <v>33196</v>
          </cell>
          <cell r="D184" t="str">
            <v>CC CASTILLON/PUJOLS</v>
          </cell>
          <cell r="E184" t="str">
            <v>243301454</v>
          </cell>
          <cell r="F184">
            <v>509</v>
          </cell>
          <cell r="G184">
            <v>167</v>
          </cell>
          <cell r="H184">
            <v>21760</v>
          </cell>
          <cell r="I184">
            <v>68</v>
          </cell>
        </row>
        <row r="185">
          <cell r="A185">
            <v>2022</v>
          </cell>
          <cell r="B185" t="str">
            <v>GUILLOS</v>
          </cell>
          <cell r="C185" t="str">
            <v>33197</v>
          </cell>
          <cell r="D185" t="str">
            <v>CC CONVERGENCE GARONNE</v>
          </cell>
          <cell r="E185" t="str">
            <v>200069581</v>
          </cell>
          <cell r="F185">
            <v>536</v>
          </cell>
          <cell r="G185">
            <v>467</v>
          </cell>
          <cell r="H185">
            <v>20730</v>
          </cell>
          <cell r="I185">
            <v>176</v>
          </cell>
        </row>
        <row r="186">
          <cell r="A186">
            <v>2022</v>
          </cell>
          <cell r="B186" t="str">
            <v>GUITRES</v>
          </cell>
          <cell r="C186" t="str">
            <v>33198</v>
          </cell>
          <cell r="D186" t="str">
            <v>CA DU LIBOURNAIS</v>
          </cell>
          <cell r="E186" t="str">
            <v>200070092</v>
          </cell>
          <cell r="F186">
            <v>675</v>
          </cell>
          <cell r="G186">
            <v>1636</v>
          </cell>
          <cell r="H186">
            <v>17820</v>
          </cell>
          <cell r="I186">
            <v>713</v>
          </cell>
        </row>
        <row r="187">
          <cell r="A187">
            <v>2022</v>
          </cell>
          <cell r="B187" t="str">
            <v>GUJAN MESTRAS</v>
          </cell>
          <cell r="C187" t="str">
            <v>33199</v>
          </cell>
          <cell r="D187" t="str">
            <v>CA BASSIN D'ARCACHON SUD (COBAS)</v>
          </cell>
          <cell r="E187" t="str">
            <v>243300563</v>
          </cell>
          <cell r="F187">
            <v>978</v>
          </cell>
          <cell r="G187">
            <v>23997</v>
          </cell>
          <cell r="H187">
            <v>24660</v>
          </cell>
          <cell r="I187">
            <v>10438</v>
          </cell>
        </row>
        <row r="188">
          <cell r="A188">
            <v>2022</v>
          </cell>
          <cell r="B188" t="str">
            <v>HAUX</v>
          </cell>
          <cell r="C188" t="str">
            <v>33201</v>
          </cell>
          <cell r="D188" t="str">
            <v>CC DU CREONNAIS</v>
          </cell>
          <cell r="E188" t="str">
            <v>243301215</v>
          </cell>
          <cell r="F188">
            <v>829</v>
          </cell>
          <cell r="G188">
            <v>868</v>
          </cell>
          <cell r="H188">
            <v>22980</v>
          </cell>
          <cell r="I188">
            <v>348</v>
          </cell>
        </row>
        <row r="189">
          <cell r="A189">
            <v>2022</v>
          </cell>
          <cell r="B189" t="str">
            <v>HOSTENS</v>
          </cell>
          <cell r="C189" t="str">
            <v>33202</v>
          </cell>
          <cell r="D189" t="str">
            <v>CC DU SUD GIRONDE</v>
          </cell>
          <cell r="E189" t="str">
            <v>200043974</v>
          </cell>
          <cell r="F189">
            <v>685</v>
          </cell>
          <cell r="G189">
            <v>1469</v>
          </cell>
          <cell r="H189">
            <v>20730</v>
          </cell>
          <cell r="I189">
            <v>618</v>
          </cell>
        </row>
        <row r="190">
          <cell r="A190">
            <v>2022</v>
          </cell>
          <cell r="B190" t="str">
            <v>HOURTIN</v>
          </cell>
          <cell r="C190" t="str">
            <v>33203</v>
          </cell>
          <cell r="D190" t="str">
            <v>CC MEDOC ATLANTIQUE</v>
          </cell>
          <cell r="E190" t="str">
            <v>200070720</v>
          </cell>
          <cell r="F190">
            <v>816</v>
          </cell>
          <cell r="G190">
            <v>5583</v>
          </cell>
          <cell r="H190">
            <v>22200</v>
          </cell>
          <cell r="I190">
            <v>1932</v>
          </cell>
        </row>
        <row r="191">
          <cell r="A191">
            <v>2022</v>
          </cell>
          <cell r="B191" t="str">
            <v>HURE</v>
          </cell>
          <cell r="C191" t="str">
            <v>33204</v>
          </cell>
          <cell r="D191" t="str">
            <v>CC DU REOLAIS EN SUD GIRONDE</v>
          </cell>
          <cell r="E191" t="str">
            <v>200044394</v>
          </cell>
          <cell r="F191">
            <v>580</v>
          </cell>
          <cell r="G191">
            <v>550</v>
          </cell>
          <cell r="H191">
            <v>19640</v>
          </cell>
          <cell r="I191">
            <v>250</v>
          </cell>
        </row>
        <row r="192">
          <cell r="A192">
            <v>2022</v>
          </cell>
          <cell r="B192" t="str">
            <v>ILLATS</v>
          </cell>
          <cell r="C192" t="str">
            <v>33205</v>
          </cell>
          <cell r="D192" t="str">
            <v>CC CONVERGENCE GARONNE</v>
          </cell>
          <cell r="E192" t="str">
            <v>200069581</v>
          </cell>
          <cell r="F192">
            <v>777</v>
          </cell>
          <cell r="G192">
            <v>1435</v>
          </cell>
          <cell r="H192">
            <v>23080</v>
          </cell>
          <cell r="I192">
            <v>569</v>
          </cell>
        </row>
        <row r="193">
          <cell r="A193">
            <v>2022</v>
          </cell>
          <cell r="B193" t="str">
            <v>ISLE SAINT GEORGES</v>
          </cell>
          <cell r="C193" t="str">
            <v>33206</v>
          </cell>
          <cell r="D193" t="str">
            <v>CC DE MONTESQUIEU</v>
          </cell>
          <cell r="E193" t="str">
            <v>243301264</v>
          </cell>
          <cell r="F193">
            <v>610</v>
          </cell>
          <cell r="G193">
            <v>530</v>
          </cell>
          <cell r="H193">
            <v>21260</v>
          </cell>
          <cell r="I193">
            <v>215</v>
          </cell>
        </row>
        <row r="194">
          <cell r="A194">
            <v>2022</v>
          </cell>
          <cell r="B194" t="str">
            <v>IZON</v>
          </cell>
          <cell r="C194" t="str">
            <v>33207</v>
          </cell>
          <cell r="D194" t="str">
            <v>CA DU LIBOURNAIS</v>
          </cell>
          <cell r="E194" t="str">
            <v>200070092</v>
          </cell>
          <cell r="F194">
            <v>628</v>
          </cell>
          <cell r="G194">
            <v>5957</v>
          </cell>
          <cell r="H194">
            <v>23230</v>
          </cell>
          <cell r="I194">
            <v>2389</v>
          </cell>
        </row>
        <row r="195">
          <cell r="A195">
            <v>2022</v>
          </cell>
          <cell r="B195" t="str">
            <v>JAU DIGNAC ET LOIRAC</v>
          </cell>
          <cell r="C195" t="str">
            <v>33208</v>
          </cell>
          <cell r="D195" t="str">
            <v>CC MEDOC ATLANTIQUE</v>
          </cell>
          <cell r="E195" t="str">
            <v>200070720</v>
          </cell>
          <cell r="F195">
            <v>609</v>
          </cell>
          <cell r="G195">
            <v>1154</v>
          </cell>
          <cell r="H195">
            <v>18790</v>
          </cell>
          <cell r="I195">
            <v>475</v>
          </cell>
        </row>
        <row r="196">
          <cell r="A196">
            <v>2022</v>
          </cell>
          <cell r="B196" t="str">
            <v>JUGAZAN</v>
          </cell>
          <cell r="C196" t="str">
            <v>33209</v>
          </cell>
          <cell r="D196" t="str">
            <v>CC CASTILLON/PUJOLS</v>
          </cell>
          <cell r="E196" t="str">
            <v>243301454</v>
          </cell>
          <cell r="F196">
            <v>586</v>
          </cell>
          <cell r="G196">
            <v>310</v>
          </cell>
          <cell r="H196">
            <v>19030</v>
          </cell>
          <cell r="I196">
            <v>112</v>
          </cell>
        </row>
        <row r="197">
          <cell r="A197">
            <v>2022</v>
          </cell>
          <cell r="B197" t="str">
            <v>JUILLAC</v>
          </cell>
          <cell r="C197" t="str">
            <v>33210</v>
          </cell>
          <cell r="D197" t="str">
            <v>CC CASTILLON/PUJOLS</v>
          </cell>
          <cell r="E197" t="str">
            <v>243301454</v>
          </cell>
          <cell r="F197">
            <v>665</v>
          </cell>
          <cell r="G197">
            <v>252</v>
          </cell>
          <cell r="H197">
            <v>22320</v>
          </cell>
          <cell r="I197">
            <v>94</v>
          </cell>
        </row>
        <row r="198">
          <cell r="A198">
            <v>2022</v>
          </cell>
          <cell r="B198" t="str">
            <v>LA BREDE</v>
          </cell>
          <cell r="C198" t="str">
            <v>33213</v>
          </cell>
          <cell r="D198" t="str">
            <v>CC DE MONTESQUIEU</v>
          </cell>
          <cell r="E198" t="str">
            <v>243301264</v>
          </cell>
          <cell r="F198">
            <v>847</v>
          </cell>
          <cell r="G198">
            <v>4883</v>
          </cell>
          <cell r="H198">
            <v>28790</v>
          </cell>
          <cell r="I198">
            <v>1851</v>
          </cell>
        </row>
        <row r="199">
          <cell r="A199">
            <v>2022</v>
          </cell>
          <cell r="B199" t="str">
            <v>LA LANDE DE FRONSAC</v>
          </cell>
          <cell r="C199" t="str">
            <v>33219</v>
          </cell>
          <cell r="D199" t="str">
            <v>CC DU FRONSADAIS</v>
          </cell>
          <cell r="E199" t="str">
            <v>243301397</v>
          </cell>
          <cell r="F199">
            <v>543</v>
          </cell>
          <cell r="G199">
            <v>2503</v>
          </cell>
          <cell r="H199">
            <v>23930</v>
          </cell>
          <cell r="I199">
            <v>970</v>
          </cell>
        </row>
        <row r="200">
          <cell r="A200">
            <v>2022</v>
          </cell>
          <cell r="B200" t="str">
            <v>LA REOLE</v>
          </cell>
          <cell r="C200" t="str">
            <v>33352</v>
          </cell>
          <cell r="D200" t="str">
            <v>CC DU REOLAIS EN SUD GIRONDE</v>
          </cell>
          <cell r="E200" t="str">
            <v>200044394</v>
          </cell>
          <cell r="F200">
            <v>927</v>
          </cell>
          <cell r="G200">
            <v>4482</v>
          </cell>
          <cell r="H200">
            <v>14930</v>
          </cell>
          <cell r="I200">
            <v>1936</v>
          </cell>
        </row>
        <row r="201">
          <cell r="A201">
            <v>2022</v>
          </cell>
          <cell r="B201" t="str">
            <v>LA RIVIERE</v>
          </cell>
          <cell r="C201" t="str">
            <v>33356</v>
          </cell>
          <cell r="D201" t="str">
            <v>CC DU FRONSADAIS</v>
          </cell>
          <cell r="E201" t="str">
            <v>243301397</v>
          </cell>
          <cell r="F201">
            <v>589</v>
          </cell>
          <cell r="G201">
            <v>433</v>
          </cell>
          <cell r="H201">
            <v>20220</v>
          </cell>
          <cell r="I201">
            <v>166</v>
          </cell>
        </row>
        <row r="202">
          <cell r="A202">
            <v>2022</v>
          </cell>
          <cell r="B202" t="str">
            <v>LA ROQUILLE</v>
          </cell>
          <cell r="C202" t="str">
            <v>33360</v>
          </cell>
          <cell r="D202" t="str">
            <v>CC DU PAYS FOYEN</v>
          </cell>
          <cell r="E202" t="str">
            <v>243301371</v>
          </cell>
          <cell r="F202">
            <v>629</v>
          </cell>
          <cell r="G202">
            <v>330</v>
          </cell>
          <cell r="H202">
            <v>17160</v>
          </cell>
          <cell r="I202">
            <v>136</v>
          </cell>
        </row>
        <row r="203">
          <cell r="A203">
            <v>2022</v>
          </cell>
          <cell r="B203" t="str">
            <v>LA SAUVE</v>
          </cell>
          <cell r="C203" t="str">
            <v>33505</v>
          </cell>
          <cell r="D203" t="str">
            <v>CC DU CREONNAIS</v>
          </cell>
          <cell r="E203" t="str">
            <v>243301215</v>
          </cell>
          <cell r="F203">
            <v>610</v>
          </cell>
          <cell r="G203">
            <v>1581</v>
          </cell>
          <cell r="H203">
            <v>21520</v>
          </cell>
          <cell r="I203">
            <v>618</v>
          </cell>
        </row>
        <row r="204">
          <cell r="A204">
            <v>2022</v>
          </cell>
          <cell r="B204" t="str">
            <v>LA TESTE DE BUCH</v>
          </cell>
          <cell r="C204" t="str">
            <v>33529</v>
          </cell>
          <cell r="D204" t="str">
            <v>CA BASSIN D'ARCACHON SUD (COBAS)</v>
          </cell>
          <cell r="E204" t="str">
            <v>243300563</v>
          </cell>
          <cell r="F204">
            <v>1205</v>
          </cell>
          <cell r="G204">
            <v>31101</v>
          </cell>
          <cell r="H204">
            <v>23400</v>
          </cell>
          <cell r="I204">
            <v>13943</v>
          </cell>
        </row>
        <row r="205">
          <cell r="A205">
            <v>2022</v>
          </cell>
          <cell r="B205" t="str">
            <v>LABARDE</v>
          </cell>
          <cell r="C205" t="str">
            <v>33211</v>
          </cell>
          <cell r="D205" t="str">
            <v>CC MEDOC ESTUAIRE</v>
          </cell>
          <cell r="E205" t="str">
            <v>243301447</v>
          </cell>
          <cell r="F205">
            <v>773</v>
          </cell>
          <cell r="G205">
            <v>598</v>
          </cell>
          <cell r="H205">
            <v>22640</v>
          </cell>
          <cell r="I205">
            <v>254</v>
          </cell>
        </row>
        <row r="206">
          <cell r="A206">
            <v>2022</v>
          </cell>
          <cell r="B206" t="str">
            <v>LABESCAU</v>
          </cell>
          <cell r="C206" t="str">
            <v>33212</v>
          </cell>
          <cell r="D206" t="str">
            <v>CC DU BAZADAIS</v>
          </cell>
          <cell r="E206" t="str">
            <v>200043982</v>
          </cell>
          <cell r="F206">
            <v>557</v>
          </cell>
          <cell r="G206">
            <v>128</v>
          </cell>
          <cell r="H206">
            <v>19420</v>
          </cell>
          <cell r="I206">
            <v>48</v>
          </cell>
        </row>
        <row r="207">
          <cell r="A207">
            <v>2022</v>
          </cell>
          <cell r="B207" t="str">
            <v>LACANAU</v>
          </cell>
          <cell r="C207" t="str">
            <v>33214</v>
          </cell>
          <cell r="D207" t="str">
            <v>CC MEDOC ATLANTIQUE</v>
          </cell>
          <cell r="E207" t="str">
            <v>200070720</v>
          </cell>
          <cell r="F207">
            <v>1032</v>
          </cell>
          <cell r="G207">
            <v>11805</v>
          </cell>
          <cell r="H207">
            <v>24060</v>
          </cell>
          <cell r="I207">
            <v>2985</v>
          </cell>
        </row>
        <row r="208">
          <cell r="A208">
            <v>2022</v>
          </cell>
          <cell r="B208" t="str">
            <v>LADAUX</v>
          </cell>
          <cell r="C208" t="str">
            <v>33215</v>
          </cell>
          <cell r="D208" t="str">
            <v>CC RURALES DE L'ENTRE-DEUX-MERS</v>
          </cell>
          <cell r="E208" t="str">
            <v>200069599</v>
          </cell>
          <cell r="F208">
            <v>478</v>
          </cell>
          <cell r="G208">
            <v>202</v>
          </cell>
          <cell r="H208">
            <v>21550</v>
          </cell>
          <cell r="I208">
            <v>84</v>
          </cell>
        </row>
        <row r="209">
          <cell r="A209">
            <v>2022</v>
          </cell>
          <cell r="B209" t="str">
            <v>LADOS</v>
          </cell>
          <cell r="C209" t="str">
            <v>33216</v>
          </cell>
          <cell r="D209" t="str">
            <v>CC DU BAZADAIS</v>
          </cell>
          <cell r="E209" t="str">
            <v>200043982</v>
          </cell>
          <cell r="F209">
            <v>475</v>
          </cell>
          <cell r="G209">
            <v>180</v>
          </cell>
          <cell r="H209">
            <v>19370</v>
          </cell>
          <cell r="I209">
            <v>70</v>
          </cell>
        </row>
        <row r="210">
          <cell r="A210">
            <v>2022</v>
          </cell>
          <cell r="B210" t="str">
            <v>LAGORCE</v>
          </cell>
          <cell r="C210" t="str">
            <v>33218</v>
          </cell>
          <cell r="D210" t="str">
            <v>CA DU LIBOURNAIS</v>
          </cell>
          <cell r="E210" t="str">
            <v>200070092</v>
          </cell>
          <cell r="F210">
            <v>684</v>
          </cell>
          <cell r="G210">
            <v>1723</v>
          </cell>
          <cell r="H210">
            <v>19400</v>
          </cell>
          <cell r="I210">
            <v>659</v>
          </cell>
        </row>
        <row r="211">
          <cell r="A211">
            <v>2022</v>
          </cell>
          <cell r="B211" t="str">
            <v>LALANDE DE POMEROL</v>
          </cell>
          <cell r="C211" t="str">
            <v>33222</v>
          </cell>
          <cell r="D211" t="str">
            <v>CA DU LIBOURNAIS</v>
          </cell>
          <cell r="E211" t="str">
            <v>200070092</v>
          </cell>
          <cell r="F211">
            <v>881</v>
          </cell>
          <cell r="G211">
            <v>676</v>
          </cell>
          <cell r="H211">
            <v>22530</v>
          </cell>
          <cell r="I211">
            <v>260</v>
          </cell>
        </row>
        <row r="212">
          <cell r="A212">
            <v>2022</v>
          </cell>
          <cell r="B212" t="str">
            <v>LAMARQUE</v>
          </cell>
          <cell r="C212" t="str">
            <v>33220</v>
          </cell>
          <cell r="D212" t="str">
            <v>CC MEDOC ESTUAIRE</v>
          </cell>
          <cell r="E212" t="str">
            <v>243301447</v>
          </cell>
          <cell r="F212">
            <v>616</v>
          </cell>
          <cell r="G212">
            <v>1341</v>
          </cell>
          <cell r="H212">
            <v>20520</v>
          </cell>
          <cell r="I212">
            <v>507</v>
          </cell>
        </row>
        <row r="213">
          <cell r="A213">
            <v>2022</v>
          </cell>
          <cell r="B213" t="str">
            <v>LAMOTHE LANDERRON</v>
          </cell>
          <cell r="C213" t="str">
            <v>33221</v>
          </cell>
          <cell r="D213" t="str">
            <v>CC DU REOLAIS EN SUD GIRONDE</v>
          </cell>
          <cell r="E213" t="str">
            <v>200044394</v>
          </cell>
          <cell r="F213">
            <v>589</v>
          </cell>
          <cell r="G213">
            <v>1241</v>
          </cell>
          <cell r="H213">
            <v>17150</v>
          </cell>
          <cell r="I213">
            <v>466</v>
          </cell>
        </row>
        <row r="214">
          <cell r="A214">
            <v>2022</v>
          </cell>
          <cell r="B214" t="str">
            <v>LANDERROUAT</v>
          </cell>
          <cell r="C214" t="str">
            <v>33223</v>
          </cell>
          <cell r="D214" t="str">
            <v>CC DU PAYS FOYEN</v>
          </cell>
          <cell r="E214" t="str">
            <v>243301371</v>
          </cell>
          <cell r="F214">
            <v>788</v>
          </cell>
          <cell r="G214">
            <v>221</v>
          </cell>
          <cell r="H214">
            <v>19880</v>
          </cell>
          <cell r="I214">
            <v>83</v>
          </cell>
        </row>
        <row r="215">
          <cell r="A215">
            <v>2022</v>
          </cell>
          <cell r="B215" t="str">
            <v>LANDERROUET SUR SEGUR</v>
          </cell>
          <cell r="C215" t="str">
            <v>33224</v>
          </cell>
          <cell r="D215" t="str">
            <v>CC RURALES DE L'ENTRE-DEUX-MERS</v>
          </cell>
          <cell r="E215" t="str">
            <v>200069599</v>
          </cell>
          <cell r="F215">
            <v>571</v>
          </cell>
          <cell r="G215">
            <v>107</v>
          </cell>
        </row>
        <row r="216">
          <cell r="A216">
            <v>2022</v>
          </cell>
          <cell r="B216" t="str">
            <v>LANDIRAS</v>
          </cell>
          <cell r="C216" t="str">
            <v>33225</v>
          </cell>
          <cell r="D216" t="str">
            <v>CC CONVERGENCE GARONNE</v>
          </cell>
          <cell r="E216" t="str">
            <v>200069581</v>
          </cell>
          <cell r="F216">
            <v>1003</v>
          </cell>
          <cell r="G216">
            <v>2262</v>
          </cell>
          <cell r="H216">
            <v>21760</v>
          </cell>
          <cell r="I216">
            <v>905</v>
          </cell>
        </row>
        <row r="217">
          <cell r="A217">
            <v>2022</v>
          </cell>
          <cell r="B217" t="str">
            <v>LANGOIRAN</v>
          </cell>
          <cell r="C217" t="str">
            <v>33226</v>
          </cell>
          <cell r="D217" t="str">
            <v>CC DES PORTES DE L'ENTRE-DEUX-MERS</v>
          </cell>
          <cell r="E217" t="str">
            <v>243301439</v>
          </cell>
          <cell r="F217">
            <v>756</v>
          </cell>
          <cell r="G217">
            <v>2201</v>
          </cell>
          <cell r="H217">
            <v>21380</v>
          </cell>
          <cell r="I217">
            <v>972</v>
          </cell>
        </row>
        <row r="218">
          <cell r="A218">
            <v>2022</v>
          </cell>
          <cell r="B218" t="str">
            <v>LANGON</v>
          </cell>
          <cell r="C218" t="str">
            <v>33227</v>
          </cell>
          <cell r="D218" t="str">
            <v>CC DU SUD GIRONDE</v>
          </cell>
          <cell r="E218" t="str">
            <v>200043974</v>
          </cell>
          <cell r="F218">
            <v>1227</v>
          </cell>
          <cell r="G218">
            <v>7573</v>
          </cell>
          <cell r="H218">
            <v>18230</v>
          </cell>
          <cell r="I218">
            <v>3893</v>
          </cell>
        </row>
        <row r="219">
          <cell r="A219">
            <v>2022</v>
          </cell>
          <cell r="B219" t="str">
            <v>LANSAC</v>
          </cell>
          <cell r="C219" t="str">
            <v>33228</v>
          </cell>
          <cell r="D219" t="str">
            <v>CC DU GRAND CUBZAGUAIS</v>
          </cell>
          <cell r="E219" t="str">
            <v>243301223</v>
          </cell>
          <cell r="F219">
            <v>650</v>
          </cell>
          <cell r="G219">
            <v>733</v>
          </cell>
          <cell r="H219">
            <v>20320</v>
          </cell>
          <cell r="I219">
            <v>275</v>
          </cell>
        </row>
        <row r="220">
          <cell r="A220">
            <v>2022</v>
          </cell>
          <cell r="B220" t="str">
            <v>LANTON</v>
          </cell>
          <cell r="C220" t="str">
            <v>33229</v>
          </cell>
          <cell r="D220" t="str">
            <v>CA DU BASSIN D'ARCACHON NORD</v>
          </cell>
          <cell r="E220" t="str">
            <v>243301504</v>
          </cell>
          <cell r="F220">
            <v>827</v>
          </cell>
          <cell r="G220">
            <v>8431</v>
          </cell>
          <cell r="H220">
            <v>24870</v>
          </cell>
          <cell r="I220">
            <v>3636</v>
          </cell>
        </row>
        <row r="221">
          <cell r="A221">
            <v>2022</v>
          </cell>
          <cell r="B221" t="str">
            <v>LAPOUYADE</v>
          </cell>
          <cell r="C221" t="str">
            <v>33230</v>
          </cell>
          <cell r="D221" t="str">
            <v>CA DU LIBOURNAIS</v>
          </cell>
          <cell r="E221" t="str">
            <v>200070092</v>
          </cell>
          <cell r="F221">
            <v>1294</v>
          </cell>
          <cell r="G221">
            <v>512</v>
          </cell>
          <cell r="H221">
            <v>19150</v>
          </cell>
          <cell r="I221">
            <v>214</v>
          </cell>
        </row>
        <row r="222">
          <cell r="A222">
            <v>2022</v>
          </cell>
          <cell r="B222" t="str">
            <v>LAROQUE</v>
          </cell>
          <cell r="C222" t="str">
            <v>33231</v>
          </cell>
          <cell r="D222" t="str">
            <v>CC CONVERGENCE GARONNE</v>
          </cell>
          <cell r="E222" t="str">
            <v>200069581</v>
          </cell>
          <cell r="F222">
            <v>657</v>
          </cell>
          <cell r="G222">
            <v>288</v>
          </cell>
          <cell r="H222">
            <v>25180</v>
          </cell>
          <cell r="I222">
            <v>126</v>
          </cell>
        </row>
        <row r="223">
          <cell r="A223">
            <v>2022</v>
          </cell>
          <cell r="B223" t="str">
            <v>LARTIGUE</v>
          </cell>
          <cell r="C223" t="str">
            <v>33232</v>
          </cell>
          <cell r="D223" t="str">
            <v>CC DU BAZADAIS</v>
          </cell>
          <cell r="E223" t="str">
            <v>200043982</v>
          </cell>
          <cell r="F223">
            <v>735</v>
          </cell>
          <cell r="G223">
            <v>49</v>
          </cell>
        </row>
        <row r="224">
          <cell r="A224">
            <v>2022</v>
          </cell>
          <cell r="B224" t="str">
            <v>LARUSCADE</v>
          </cell>
          <cell r="C224" t="str">
            <v>33233</v>
          </cell>
          <cell r="D224" t="str">
            <v>CC LATITUDE NORD GIRONDE</v>
          </cell>
          <cell r="E224" t="str">
            <v>243301181</v>
          </cell>
          <cell r="F224">
            <v>527</v>
          </cell>
          <cell r="G224">
            <v>2843</v>
          </cell>
          <cell r="H224">
            <v>18950</v>
          </cell>
          <cell r="I224">
            <v>1004</v>
          </cell>
        </row>
        <row r="225">
          <cell r="A225">
            <v>2022</v>
          </cell>
          <cell r="B225" t="str">
            <v>LATRESNE</v>
          </cell>
          <cell r="C225" t="str">
            <v>33234</v>
          </cell>
          <cell r="D225" t="str">
            <v>CC DES PORTES DE L'ENTRE-DEUX-MERS</v>
          </cell>
          <cell r="E225" t="str">
            <v>243301439</v>
          </cell>
          <cell r="F225">
            <v>965</v>
          </cell>
          <cell r="G225">
            <v>3682</v>
          </cell>
          <cell r="H225">
            <v>28560</v>
          </cell>
          <cell r="I225">
            <v>1466</v>
          </cell>
        </row>
        <row r="226">
          <cell r="A226">
            <v>2022</v>
          </cell>
          <cell r="B226" t="str">
            <v>LAVAZAN</v>
          </cell>
          <cell r="C226" t="str">
            <v>33235</v>
          </cell>
          <cell r="D226" t="str">
            <v>CC DU BAZADAIS</v>
          </cell>
          <cell r="E226" t="str">
            <v>200043982</v>
          </cell>
          <cell r="F226">
            <v>791</v>
          </cell>
          <cell r="G226">
            <v>231</v>
          </cell>
          <cell r="H226">
            <v>16850</v>
          </cell>
          <cell r="I226">
            <v>100</v>
          </cell>
        </row>
        <row r="227">
          <cell r="A227">
            <v>2022</v>
          </cell>
          <cell r="B227" t="str">
            <v>LE BARP</v>
          </cell>
          <cell r="C227" t="str">
            <v>33029</v>
          </cell>
          <cell r="D227" t="str">
            <v>CC DU VAL DE L'EYRE</v>
          </cell>
          <cell r="E227" t="str">
            <v>243301405</v>
          </cell>
          <cell r="F227">
            <v>635</v>
          </cell>
          <cell r="G227">
            <v>5731</v>
          </cell>
          <cell r="H227">
            <v>24110</v>
          </cell>
          <cell r="I227">
            <v>2205</v>
          </cell>
        </row>
        <row r="228">
          <cell r="A228">
            <v>2022</v>
          </cell>
          <cell r="B228" t="str">
            <v>LE BOUSCAT</v>
          </cell>
          <cell r="C228" t="str">
            <v>33069</v>
          </cell>
          <cell r="D228" t="str">
            <v>BORDEAUX METROPOLE</v>
          </cell>
          <cell r="E228" t="str">
            <v>243300316</v>
          </cell>
          <cell r="F228">
            <v>1292</v>
          </cell>
          <cell r="G228">
            <v>24448</v>
          </cell>
          <cell r="H228">
            <v>26490</v>
          </cell>
          <cell r="I228">
            <v>11767</v>
          </cell>
        </row>
        <row r="229">
          <cell r="A229">
            <v>2022</v>
          </cell>
          <cell r="B229" t="str">
            <v>LE FIEU</v>
          </cell>
          <cell r="C229" t="str">
            <v>33166</v>
          </cell>
          <cell r="D229" t="str">
            <v>CA DU LIBOURNAIS</v>
          </cell>
          <cell r="E229" t="str">
            <v>200070092</v>
          </cell>
          <cell r="F229">
            <v>581</v>
          </cell>
          <cell r="G229">
            <v>526</v>
          </cell>
          <cell r="H229">
            <v>18450</v>
          </cell>
          <cell r="I229">
            <v>187</v>
          </cell>
        </row>
        <row r="230">
          <cell r="A230">
            <v>2022</v>
          </cell>
          <cell r="B230" t="str">
            <v>LE HAILLAN</v>
          </cell>
          <cell r="C230" t="str">
            <v>33200</v>
          </cell>
          <cell r="D230" t="str">
            <v>BORDEAUX METROPOLE</v>
          </cell>
          <cell r="E230" t="str">
            <v>243300316</v>
          </cell>
          <cell r="F230">
            <v>1577</v>
          </cell>
          <cell r="G230">
            <v>11583</v>
          </cell>
          <cell r="H230">
            <v>25300</v>
          </cell>
          <cell r="I230">
            <v>5275</v>
          </cell>
        </row>
        <row r="231">
          <cell r="A231">
            <v>2022</v>
          </cell>
          <cell r="B231" t="str">
            <v>LE NIZAN</v>
          </cell>
          <cell r="C231" t="str">
            <v>33305</v>
          </cell>
          <cell r="D231" t="str">
            <v>CC DU BAZADAIS</v>
          </cell>
          <cell r="E231" t="str">
            <v>200043982</v>
          </cell>
          <cell r="F231">
            <v>574</v>
          </cell>
          <cell r="G231">
            <v>528</v>
          </cell>
          <cell r="H231">
            <v>20810</v>
          </cell>
          <cell r="I231">
            <v>211</v>
          </cell>
        </row>
        <row r="232">
          <cell r="A232">
            <v>2022</v>
          </cell>
          <cell r="B232" t="str">
            <v>LE PIAN MEDOC</v>
          </cell>
          <cell r="C232" t="str">
            <v>33322</v>
          </cell>
          <cell r="D232" t="str">
            <v>CC MEDOC ESTUAIRE</v>
          </cell>
          <cell r="E232" t="str">
            <v>243301447</v>
          </cell>
          <cell r="F232">
            <v>894</v>
          </cell>
          <cell r="G232">
            <v>6929</v>
          </cell>
          <cell r="H232">
            <v>26490</v>
          </cell>
          <cell r="I232">
            <v>2717</v>
          </cell>
        </row>
        <row r="233">
          <cell r="A233">
            <v>2022</v>
          </cell>
          <cell r="B233" t="str">
            <v>LE PIAN SUR GARONNE</v>
          </cell>
          <cell r="C233" t="str">
            <v>33323</v>
          </cell>
          <cell r="D233" t="str">
            <v>CC DU SUD GIRONDE</v>
          </cell>
          <cell r="E233" t="str">
            <v>200043974</v>
          </cell>
          <cell r="F233">
            <v>681</v>
          </cell>
          <cell r="G233">
            <v>909</v>
          </cell>
          <cell r="H233">
            <v>22210</v>
          </cell>
          <cell r="I233">
            <v>383</v>
          </cell>
        </row>
        <row r="234">
          <cell r="A234">
            <v>2022</v>
          </cell>
          <cell r="B234" t="str">
            <v>LE PORGE</v>
          </cell>
          <cell r="C234" t="str">
            <v>33333</v>
          </cell>
          <cell r="D234" t="str">
            <v>CC MEDULLIENNE</v>
          </cell>
          <cell r="E234" t="str">
            <v>243301389</v>
          </cell>
          <cell r="F234">
            <v>655</v>
          </cell>
          <cell r="G234">
            <v>4322</v>
          </cell>
          <cell r="H234">
            <v>23170</v>
          </cell>
          <cell r="I234">
            <v>1420</v>
          </cell>
        </row>
        <row r="235">
          <cell r="A235">
            <v>2022</v>
          </cell>
          <cell r="B235" t="str">
            <v>LE POUT</v>
          </cell>
          <cell r="C235" t="str">
            <v>33335</v>
          </cell>
          <cell r="D235" t="str">
            <v>CC DU CREONNAIS</v>
          </cell>
          <cell r="E235" t="str">
            <v>243301215</v>
          </cell>
          <cell r="F235">
            <v>488</v>
          </cell>
          <cell r="G235">
            <v>621</v>
          </cell>
          <cell r="H235">
            <v>23920</v>
          </cell>
          <cell r="I235">
            <v>216</v>
          </cell>
        </row>
        <row r="236">
          <cell r="A236">
            <v>2022</v>
          </cell>
          <cell r="B236" t="str">
            <v>LE PUY</v>
          </cell>
          <cell r="C236" t="str">
            <v>33345</v>
          </cell>
          <cell r="D236" t="str">
            <v>CC RURALES DE L'ENTRE-DEUX-MERS</v>
          </cell>
          <cell r="E236" t="str">
            <v>200069599</v>
          </cell>
          <cell r="F236">
            <v>523</v>
          </cell>
          <cell r="G236">
            <v>427</v>
          </cell>
          <cell r="H236">
            <v>20550</v>
          </cell>
          <cell r="I236">
            <v>162</v>
          </cell>
        </row>
        <row r="237">
          <cell r="A237">
            <v>2022</v>
          </cell>
          <cell r="B237" t="str">
            <v>LE TAILLAN MEDOC</v>
          </cell>
          <cell r="C237" t="str">
            <v>33519</v>
          </cell>
          <cell r="D237" t="str">
            <v>BORDEAUX METROPOLE</v>
          </cell>
          <cell r="E237" t="str">
            <v>243300316</v>
          </cell>
          <cell r="F237">
            <v>1225</v>
          </cell>
          <cell r="G237">
            <v>10304</v>
          </cell>
          <cell r="H237">
            <v>26810</v>
          </cell>
          <cell r="I237">
            <v>4326</v>
          </cell>
        </row>
        <row r="238">
          <cell r="A238">
            <v>2022</v>
          </cell>
          <cell r="B238" t="str">
            <v>LE TEICH</v>
          </cell>
          <cell r="C238" t="str">
            <v>33527</v>
          </cell>
          <cell r="D238" t="str">
            <v>CA BASSIN D'ARCACHON SUD (COBAS)</v>
          </cell>
          <cell r="E238" t="str">
            <v>243300563</v>
          </cell>
          <cell r="F238">
            <v>746</v>
          </cell>
          <cell r="G238">
            <v>8693</v>
          </cell>
          <cell r="H238">
            <v>23260</v>
          </cell>
          <cell r="I238">
            <v>3883</v>
          </cell>
        </row>
        <row r="239">
          <cell r="A239">
            <v>2022</v>
          </cell>
          <cell r="B239" t="str">
            <v>LE TEMPLE</v>
          </cell>
          <cell r="C239" t="str">
            <v>33528</v>
          </cell>
          <cell r="D239" t="str">
            <v>CC MEDULLIENNE</v>
          </cell>
          <cell r="E239" t="str">
            <v>243301389</v>
          </cell>
          <cell r="F239">
            <v>575</v>
          </cell>
          <cell r="G239">
            <v>641</v>
          </cell>
          <cell r="H239">
            <v>24600</v>
          </cell>
          <cell r="I239">
            <v>252</v>
          </cell>
        </row>
        <row r="240">
          <cell r="A240">
            <v>2022</v>
          </cell>
          <cell r="B240" t="str">
            <v>LE TOURNE</v>
          </cell>
          <cell r="C240" t="str">
            <v>33534</v>
          </cell>
          <cell r="D240" t="str">
            <v>CC DES PORTES DE L'ENTRE-DEUX-MERS</v>
          </cell>
          <cell r="E240" t="str">
            <v>243301439</v>
          </cell>
          <cell r="F240">
            <v>707</v>
          </cell>
          <cell r="G240">
            <v>822</v>
          </cell>
          <cell r="H240">
            <v>22710</v>
          </cell>
          <cell r="I240">
            <v>347</v>
          </cell>
        </row>
        <row r="241">
          <cell r="A241">
            <v>2022</v>
          </cell>
          <cell r="B241" t="str">
            <v>LE TUZAN</v>
          </cell>
          <cell r="C241" t="str">
            <v>33536</v>
          </cell>
          <cell r="D241" t="str">
            <v>CC DU SUD GIRONDE</v>
          </cell>
          <cell r="E241" t="str">
            <v>200043974</v>
          </cell>
          <cell r="F241">
            <v>499</v>
          </cell>
          <cell r="G241">
            <v>284</v>
          </cell>
          <cell r="H241">
            <v>18790</v>
          </cell>
          <cell r="I241">
            <v>107</v>
          </cell>
        </row>
        <row r="242">
          <cell r="A242">
            <v>2022</v>
          </cell>
          <cell r="B242" t="str">
            <v>LE VERDON SUR MER</v>
          </cell>
          <cell r="C242" t="str">
            <v>33544</v>
          </cell>
          <cell r="D242" t="str">
            <v>CC MEDOC ATLANTIQUE</v>
          </cell>
          <cell r="E242" t="str">
            <v>200070720</v>
          </cell>
          <cell r="F242">
            <v>840</v>
          </cell>
          <cell r="G242">
            <v>2551</v>
          </cell>
          <cell r="H242">
            <v>20410</v>
          </cell>
          <cell r="I242">
            <v>839</v>
          </cell>
        </row>
        <row r="243">
          <cell r="A243">
            <v>2022</v>
          </cell>
          <cell r="B243" t="str">
            <v>LEGE CAP FERRET</v>
          </cell>
          <cell r="C243" t="str">
            <v>33236</v>
          </cell>
          <cell r="D243" t="str">
            <v>CA DU BASSIN D'ARCACHON NORD</v>
          </cell>
          <cell r="E243" t="str">
            <v>243301504</v>
          </cell>
          <cell r="F243">
            <v>1193</v>
          </cell>
          <cell r="G243">
            <v>15953</v>
          </cell>
          <cell r="H243">
            <v>25690</v>
          </cell>
          <cell r="I243">
            <v>4705</v>
          </cell>
        </row>
        <row r="244">
          <cell r="A244">
            <v>2022</v>
          </cell>
          <cell r="B244" t="str">
            <v>LEOGEATS</v>
          </cell>
          <cell r="C244" t="str">
            <v>33237</v>
          </cell>
          <cell r="D244" t="str">
            <v>CC DU SUD GIRONDE</v>
          </cell>
          <cell r="E244" t="str">
            <v>200043974</v>
          </cell>
          <cell r="F244">
            <v>539</v>
          </cell>
          <cell r="G244">
            <v>846</v>
          </cell>
          <cell r="H244">
            <v>21070</v>
          </cell>
          <cell r="I244">
            <v>325</v>
          </cell>
        </row>
        <row r="245">
          <cell r="A245">
            <v>2022</v>
          </cell>
          <cell r="B245" t="str">
            <v>LEOGNAN</v>
          </cell>
          <cell r="C245" t="str">
            <v>33238</v>
          </cell>
          <cell r="D245" t="str">
            <v>CC DE MONTESQUIEU</v>
          </cell>
          <cell r="E245" t="str">
            <v>243301264</v>
          </cell>
          <cell r="F245">
            <v>933</v>
          </cell>
          <cell r="G245">
            <v>10685</v>
          </cell>
          <cell r="H245">
            <v>27000</v>
          </cell>
          <cell r="I245">
            <v>4466</v>
          </cell>
        </row>
        <row r="246">
          <cell r="A246">
            <v>2022</v>
          </cell>
          <cell r="B246" t="str">
            <v>LERM ET MUSSET</v>
          </cell>
          <cell r="C246" t="str">
            <v>33239</v>
          </cell>
          <cell r="D246" t="str">
            <v>CC DU BAZADAIS</v>
          </cell>
          <cell r="E246" t="str">
            <v>200043982</v>
          </cell>
          <cell r="F246">
            <v>608</v>
          </cell>
          <cell r="G246">
            <v>524</v>
          </cell>
          <cell r="H246">
            <v>18240</v>
          </cell>
          <cell r="I246">
            <v>209</v>
          </cell>
        </row>
        <row r="247">
          <cell r="A247">
            <v>2022</v>
          </cell>
          <cell r="B247" t="str">
            <v>LES ARTIGUES DE LUSSAC</v>
          </cell>
          <cell r="C247" t="str">
            <v>33014</v>
          </cell>
          <cell r="D247" t="str">
            <v>CC DU GRAND SAINT EMILIONNAIS</v>
          </cell>
          <cell r="E247" t="str">
            <v>200035533</v>
          </cell>
          <cell r="F247">
            <v>612</v>
          </cell>
          <cell r="G247">
            <v>1145</v>
          </cell>
          <cell r="H247">
            <v>20900</v>
          </cell>
          <cell r="I247">
            <v>439</v>
          </cell>
        </row>
        <row r="248">
          <cell r="A248">
            <v>2022</v>
          </cell>
          <cell r="B248" t="str">
            <v>LES BILLAUX</v>
          </cell>
          <cell r="C248" t="str">
            <v>33052</v>
          </cell>
          <cell r="D248" t="str">
            <v>CA DU LIBOURNAIS</v>
          </cell>
          <cell r="E248" t="str">
            <v>200070092</v>
          </cell>
          <cell r="F248">
            <v>842</v>
          </cell>
          <cell r="G248">
            <v>1212</v>
          </cell>
          <cell r="H248">
            <v>22490</v>
          </cell>
          <cell r="I248">
            <v>520</v>
          </cell>
        </row>
        <row r="249">
          <cell r="A249">
            <v>2022</v>
          </cell>
          <cell r="B249" t="str">
            <v>LES EGLISOTTES ET CHALAURES</v>
          </cell>
          <cell r="C249" t="str">
            <v>33154</v>
          </cell>
          <cell r="D249" t="str">
            <v>CA DU LIBOURNAIS</v>
          </cell>
          <cell r="E249" t="str">
            <v>200070092</v>
          </cell>
          <cell r="F249">
            <v>621</v>
          </cell>
          <cell r="G249">
            <v>2277</v>
          </cell>
          <cell r="H249">
            <v>16970</v>
          </cell>
          <cell r="I249">
            <v>835</v>
          </cell>
        </row>
        <row r="250">
          <cell r="A250">
            <v>2022</v>
          </cell>
          <cell r="B250" t="str">
            <v>LES ESSEINTES</v>
          </cell>
          <cell r="C250" t="str">
            <v>33158</v>
          </cell>
          <cell r="D250" t="str">
            <v>CC DU REOLAIS EN SUD GIRONDE</v>
          </cell>
          <cell r="E250" t="str">
            <v>200044394</v>
          </cell>
          <cell r="F250">
            <v>776</v>
          </cell>
          <cell r="G250">
            <v>256</v>
          </cell>
          <cell r="H250">
            <v>18490</v>
          </cell>
          <cell r="I250">
            <v>100</v>
          </cell>
        </row>
        <row r="251">
          <cell r="A251">
            <v>2022</v>
          </cell>
          <cell r="B251" t="str">
            <v>LES LEVES ET THOUMEYRAGUES</v>
          </cell>
          <cell r="C251" t="str">
            <v>33242</v>
          </cell>
          <cell r="D251" t="str">
            <v>CC DU PAYS FOYEN</v>
          </cell>
          <cell r="E251" t="str">
            <v>243301371</v>
          </cell>
          <cell r="F251">
            <v>755</v>
          </cell>
          <cell r="G251">
            <v>603</v>
          </cell>
          <cell r="H251">
            <v>17060</v>
          </cell>
          <cell r="I251">
            <v>244</v>
          </cell>
        </row>
        <row r="252">
          <cell r="A252">
            <v>2022</v>
          </cell>
          <cell r="B252" t="str">
            <v>LES PEINTURES</v>
          </cell>
          <cell r="C252" t="str">
            <v>33315</v>
          </cell>
          <cell r="D252" t="str">
            <v>CA DU LIBOURNAIS</v>
          </cell>
          <cell r="E252" t="str">
            <v>200070092</v>
          </cell>
          <cell r="F252">
            <v>631</v>
          </cell>
          <cell r="G252">
            <v>1630</v>
          </cell>
          <cell r="H252">
            <v>18250</v>
          </cell>
          <cell r="I252">
            <v>654</v>
          </cell>
        </row>
        <row r="253">
          <cell r="A253">
            <v>2022</v>
          </cell>
          <cell r="B253" t="str">
            <v>LES SALLES DE CASTILLON</v>
          </cell>
          <cell r="C253" t="str">
            <v>33499</v>
          </cell>
          <cell r="D253" t="str">
            <v>CC CASTILLON/PUJOLS</v>
          </cell>
          <cell r="E253" t="str">
            <v>243301454</v>
          </cell>
          <cell r="F253">
            <v>585</v>
          </cell>
          <cell r="G253">
            <v>376</v>
          </cell>
          <cell r="H253">
            <v>19180</v>
          </cell>
          <cell r="I253">
            <v>139</v>
          </cell>
        </row>
        <row r="254">
          <cell r="A254">
            <v>2022</v>
          </cell>
          <cell r="B254" t="str">
            <v>LESPARRE MEDOC</v>
          </cell>
          <cell r="C254" t="str">
            <v>33240</v>
          </cell>
          <cell r="D254" t="str">
            <v>CC MEDOC COEUR DE PRESQU'ILE</v>
          </cell>
          <cell r="E254" t="str">
            <v>200069995</v>
          </cell>
          <cell r="F254">
            <v>846</v>
          </cell>
          <cell r="G254">
            <v>6041</v>
          </cell>
          <cell r="H254">
            <v>17460</v>
          </cell>
          <cell r="I254">
            <v>2760</v>
          </cell>
        </row>
        <row r="255">
          <cell r="A255">
            <v>2022</v>
          </cell>
          <cell r="B255" t="str">
            <v>LESTIAC SUR GARONNE</v>
          </cell>
          <cell r="C255" t="str">
            <v>33241</v>
          </cell>
          <cell r="D255" t="str">
            <v>CC CONVERGENCE GARONNE</v>
          </cell>
          <cell r="E255" t="str">
            <v>200069581</v>
          </cell>
          <cell r="F255">
            <v>637</v>
          </cell>
          <cell r="G255">
            <v>590</v>
          </cell>
          <cell r="H255">
            <v>21850</v>
          </cell>
          <cell r="I255">
            <v>232</v>
          </cell>
        </row>
        <row r="256">
          <cell r="A256">
            <v>2022</v>
          </cell>
          <cell r="B256" t="str">
            <v>LIBOURNE</v>
          </cell>
          <cell r="C256" t="str">
            <v>33243</v>
          </cell>
          <cell r="D256" t="str">
            <v>CA DU LIBOURNAIS</v>
          </cell>
          <cell r="E256" t="str">
            <v>200070092</v>
          </cell>
          <cell r="F256">
            <v>1090</v>
          </cell>
          <cell r="G256">
            <v>25396</v>
          </cell>
          <cell r="H256">
            <v>18880</v>
          </cell>
          <cell r="I256">
            <v>11777</v>
          </cell>
        </row>
        <row r="257">
          <cell r="A257">
            <v>2022</v>
          </cell>
          <cell r="B257" t="str">
            <v>LIGNAN DE BAZAS</v>
          </cell>
          <cell r="C257" t="str">
            <v>33244</v>
          </cell>
          <cell r="D257" t="str">
            <v>CC DU BAZADAIS</v>
          </cell>
          <cell r="E257" t="str">
            <v>200043982</v>
          </cell>
          <cell r="F257">
            <v>489</v>
          </cell>
          <cell r="G257">
            <v>435</v>
          </cell>
          <cell r="H257">
            <v>19730</v>
          </cell>
          <cell r="I257">
            <v>149</v>
          </cell>
        </row>
        <row r="258">
          <cell r="A258">
            <v>2022</v>
          </cell>
          <cell r="B258" t="str">
            <v>LIGNAN DE BORDEAUX</v>
          </cell>
          <cell r="C258" t="str">
            <v>33245</v>
          </cell>
          <cell r="D258" t="str">
            <v>CC DES PORTES DE L'ENTRE-DEUX-MERS</v>
          </cell>
          <cell r="E258" t="str">
            <v>243301439</v>
          </cell>
          <cell r="F258">
            <v>790</v>
          </cell>
          <cell r="G258">
            <v>839</v>
          </cell>
          <cell r="H258">
            <v>28720</v>
          </cell>
          <cell r="I258">
            <v>330</v>
          </cell>
        </row>
        <row r="259">
          <cell r="A259">
            <v>2022</v>
          </cell>
          <cell r="B259" t="str">
            <v>LIGUEUX</v>
          </cell>
          <cell r="C259" t="str">
            <v>33246</v>
          </cell>
          <cell r="D259" t="str">
            <v>CC DU PAYS FOYEN</v>
          </cell>
          <cell r="E259" t="str">
            <v>243301371</v>
          </cell>
          <cell r="F259">
            <v>556</v>
          </cell>
          <cell r="G259">
            <v>173</v>
          </cell>
          <cell r="H259">
            <v>20420</v>
          </cell>
          <cell r="I259">
            <v>66</v>
          </cell>
        </row>
        <row r="260">
          <cell r="A260">
            <v>2022</v>
          </cell>
          <cell r="B260" t="str">
            <v>LISTRAC DE DUREZE</v>
          </cell>
          <cell r="C260" t="str">
            <v>33247</v>
          </cell>
          <cell r="D260" t="str">
            <v>CC DU PAYS FOYEN</v>
          </cell>
          <cell r="E260" t="str">
            <v>243301371</v>
          </cell>
          <cell r="F260">
            <v>491</v>
          </cell>
          <cell r="G260">
            <v>179</v>
          </cell>
          <cell r="H260">
            <v>20120</v>
          </cell>
          <cell r="I260">
            <v>59</v>
          </cell>
        </row>
        <row r="261">
          <cell r="A261">
            <v>2022</v>
          </cell>
          <cell r="B261" t="str">
            <v>LISTRAC MEDOC</v>
          </cell>
          <cell r="C261" t="str">
            <v>33248</v>
          </cell>
          <cell r="D261" t="str">
            <v>CC MEDULLIENNE</v>
          </cell>
          <cell r="E261" t="str">
            <v>243301389</v>
          </cell>
          <cell r="F261">
            <v>694</v>
          </cell>
          <cell r="G261">
            <v>2864</v>
          </cell>
          <cell r="H261">
            <v>21710</v>
          </cell>
          <cell r="I261">
            <v>1081</v>
          </cell>
        </row>
        <row r="262">
          <cell r="A262">
            <v>2022</v>
          </cell>
          <cell r="B262" t="str">
            <v>LORMONT</v>
          </cell>
          <cell r="C262" t="str">
            <v>33249</v>
          </cell>
          <cell r="D262" t="str">
            <v>BORDEAUX METROPOLE</v>
          </cell>
          <cell r="E262" t="str">
            <v>243300316</v>
          </cell>
          <cell r="F262">
            <v>1359</v>
          </cell>
          <cell r="G262">
            <v>23597</v>
          </cell>
          <cell r="H262">
            <v>14930</v>
          </cell>
          <cell r="I262">
            <v>9950</v>
          </cell>
        </row>
        <row r="263">
          <cell r="A263">
            <v>2022</v>
          </cell>
          <cell r="B263" t="str">
            <v>LOUBENS</v>
          </cell>
          <cell r="C263" t="str">
            <v>33250</v>
          </cell>
          <cell r="D263" t="str">
            <v>CC DU REOLAIS EN SUD GIRONDE</v>
          </cell>
          <cell r="E263" t="str">
            <v>200044394</v>
          </cell>
          <cell r="F263">
            <v>532</v>
          </cell>
          <cell r="G263">
            <v>320</v>
          </cell>
          <cell r="H263">
            <v>18860</v>
          </cell>
          <cell r="I263">
            <v>131</v>
          </cell>
        </row>
        <row r="264">
          <cell r="A264">
            <v>2022</v>
          </cell>
          <cell r="B264" t="str">
            <v>LOUCHATS</v>
          </cell>
          <cell r="C264" t="str">
            <v>33251</v>
          </cell>
          <cell r="D264" t="str">
            <v>CC DU SUD GIRONDE</v>
          </cell>
          <cell r="E264" t="str">
            <v>200043974</v>
          </cell>
          <cell r="F264">
            <v>528</v>
          </cell>
          <cell r="G264">
            <v>766</v>
          </cell>
          <cell r="H264">
            <v>22210</v>
          </cell>
          <cell r="I264">
            <v>264</v>
          </cell>
        </row>
        <row r="265">
          <cell r="A265">
            <v>2022</v>
          </cell>
          <cell r="B265" t="str">
            <v>LOUPES</v>
          </cell>
          <cell r="C265" t="str">
            <v>33252</v>
          </cell>
          <cell r="D265" t="str">
            <v>CC DU CREONNAIS</v>
          </cell>
          <cell r="E265" t="str">
            <v>243301215</v>
          </cell>
          <cell r="F265">
            <v>567</v>
          </cell>
          <cell r="G265">
            <v>832</v>
          </cell>
          <cell r="H265">
            <v>25870</v>
          </cell>
          <cell r="I265">
            <v>318</v>
          </cell>
        </row>
        <row r="266">
          <cell r="A266">
            <v>2022</v>
          </cell>
          <cell r="B266" t="str">
            <v>LOUPIAC</v>
          </cell>
          <cell r="C266" t="str">
            <v>33253</v>
          </cell>
          <cell r="D266" t="str">
            <v>CC CONVERGENCE GARONNE</v>
          </cell>
          <cell r="E266" t="str">
            <v>200069581</v>
          </cell>
          <cell r="F266">
            <v>615</v>
          </cell>
          <cell r="G266">
            <v>1137</v>
          </cell>
          <cell r="H266">
            <v>20930</v>
          </cell>
          <cell r="I266">
            <v>463</v>
          </cell>
        </row>
        <row r="267">
          <cell r="A267">
            <v>2022</v>
          </cell>
          <cell r="B267" t="str">
            <v>LOUPIAC DE LA REOLE</v>
          </cell>
          <cell r="C267" t="str">
            <v>33254</v>
          </cell>
          <cell r="D267" t="str">
            <v>CC DU REOLAIS EN SUD GIRONDE</v>
          </cell>
          <cell r="E267" t="str">
            <v>200044394</v>
          </cell>
          <cell r="F267">
            <v>497</v>
          </cell>
          <cell r="G267">
            <v>516</v>
          </cell>
          <cell r="H267">
            <v>19630</v>
          </cell>
          <cell r="I267">
            <v>181</v>
          </cell>
        </row>
        <row r="268">
          <cell r="A268">
            <v>2022</v>
          </cell>
          <cell r="B268" t="str">
            <v>LUCMAU</v>
          </cell>
          <cell r="C268" t="str">
            <v>33255</v>
          </cell>
          <cell r="D268" t="str">
            <v>CC DU SUD GIRONDE</v>
          </cell>
          <cell r="E268" t="str">
            <v>200043974</v>
          </cell>
          <cell r="F268">
            <v>626</v>
          </cell>
          <cell r="G268">
            <v>275</v>
          </cell>
          <cell r="H268">
            <v>19650</v>
          </cell>
          <cell r="I268">
            <v>108</v>
          </cell>
        </row>
        <row r="269">
          <cell r="A269">
            <v>2022</v>
          </cell>
          <cell r="B269" t="str">
            <v>LUDON MEDOC</v>
          </cell>
          <cell r="C269" t="str">
            <v>33256</v>
          </cell>
          <cell r="D269" t="str">
            <v>CC MEDOC ESTUAIRE</v>
          </cell>
          <cell r="E269" t="str">
            <v>243301447</v>
          </cell>
          <cell r="F269">
            <v>791</v>
          </cell>
          <cell r="G269">
            <v>4987</v>
          </cell>
          <cell r="H269">
            <v>24730</v>
          </cell>
          <cell r="I269">
            <v>2082</v>
          </cell>
        </row>
        <row r="270">
          <cell r="A270">
            <v>2022</v>
          </cell>
          <cell r="B270" t="str">
            <v>LUGAIGNAC</v>
          </cell>
          <cell r="C270" t="str">
            <v>33257</v>
          </cell>
          <cell r="D270" t="str">
            <v>CC CASTILLON/PUJOLS</v>
          </cell>
          <cell r="E270" t="str">
            <v>243301454</v>
          </cell>
          <cell r="F270">
            <v>450</v>
          </cell>
          <cell r="G270">
            <v>500</v>
          </cell>
          <cell r="H270">
            <v>22380</v>
          </cell>
          <cell r="I270">
            <v>176</v>
          </cell>
        </row>
        <row r="271">
          <cell r="A271">
            <v>2022</v>
          </cell>
          <cell r="B271" t="str">
            <v>LUGASSON</v>
          </cell>
          <cell r="C271" t="str">
            <v>33258</v>
          </cell>
          <cell r="D271" t="str">
            <v>CC RURALES DE L'ENTRE-DEUX-MERS</v>
          </cell>
          <cell r="E271" t="str">
            <v>200069599</v>
          </cell>
          <cell r="F271">
            <v>480</v>
          </cell>
          <cell r="G271">
            <v>317</v>
          </cell>
          <cell r="H271">
            <v>18930</v>
          </cell>
          <cell r="I271">
            <v>126</v>
          </cell>
        </row>
        <row r="272">
          <cell r="A272">
            <v>2022</v>
          </cell>
          <cell r="B272" t="str">
            <v>LUGON ET L ILE DU CARNAY</v>
          </cell>
          <cell r="C272" t="str">
            <v>33259</v>
          </cell>
          <cell r="D272" t="str">
            <v>CC DU FRONSADAIS</v>
          </cell>
          <cell r="E272" t="str">
            <v>243301397</v>
          </cell>
          <cell r="F272">
            <v>542</v>
          </cell>
          <cell r="G272">
            <v>1362</v>
          </cell>
          <cell r="H272">
            <v>20920</v>
          </cell>
          <cell r="I272">
            <v>542</v>
          </cell>
        </row>
        <row r="273">
          <cell r="A273">
            <v>2022</v>
          </cell>
          <cell r="B273" t="str">
            <v>LUGOS</v>
          </cell>
          <cell r="C273" t="str">
            <v>33260</v>
          </cell>
          <cell r="D273" t="str">
            <v>CC DU VAL DE L'EYRE</v>
          </cell>
          <cell r="E273" t="str">
            <v>243301405</v>
          </cell>
          <cell r="F273">
            <v>594</v>
          </cell>
          <cell r="G273">
            <v>1024</v>
          </cell>
          <cell r="H273">
            <v>21990</v>
          </cell>
          <cell r="I273">
            <v>388</v>
          </cell>
        </row>
        <row r="274">
          <cell r="A274">
            <v>2022</v>
          </cell>
          <cell r="B274" t="str">
            <v>LUSSAC</v>
          </cell>
          <cell r="C274" t="str">
            <v>33261</v>
          </cell>
          <cell r="D274" t="str">
            <v>CC DU GRAND SAINT EMILIONNAIS</v>
          </cell>
          <cell r="E274" t="str">
            <v>200035533</v>
          </cell>
          <cell r="F274">
            <v>773</v>
          </cell>
          <cell r="G274">
            <v>1333</v>
          </cell>
          <cell r="H274">
            <v>19790</v>
          </cell>
          <cell r="I274">
            <v>536</v>
          </cell>
        </row>
        <row r="275">
          <cell r="A275">
            <v>2022</v>
          </cell>
          <cell r="B275" t="str">
            <v>MACAU</v>
          </cell>
          <cell r="C275" t="str">
            <v>33262</v>
          </cell>
          <cell r="D275" t="str">
            <v>CC MEDOC ESTUAIRE</v>
          </cell>
          <cell r="E275" t="str">
            <v>243301447</v>
          </cell>
          <cell r="F275">
            <v>672</v>
          </cell>
          <cell r="G275">
            <v>4381</v>
          </cell>
          <cell r="H275">
            <v>22640</v>
          </cell>
          <cell r="I275">
            <v>1751</v>
          </cell>
        </row>
        <row r="276">
          <cell r="A276">
            <v>2022</v>
          </cell>
          <cell r="B276" t="str">
            <v>MADIRAC</v>
          </cell>
          <cell r="C276" t="str">
            <v>33263</v>
          </cell>
          <cell r="D276" t="str">
            <v>CC DU CREONNAIS</v>
          </cell>
          <cell r="E276" t="str">
            <v>243301215</v>
          </cell>
          <cell r="F276">
            <v>522</v>
          </cell>
          <cell r="G276">
            <v>265</v>
          </cell>
          <cell r="H276">
            <v>24240</v>
          </cell>
          <cell r="I276">
            <v>112</v>
          </cell>
        </row>
        <row r="277">
          <cell r="A277">
            <v>2022</v>
          </cell>
          <cell r="B277" t="str">
            <v>MARANSIN</v>
          </cell>
          <cell r="C277" t="str">
            <v>33264</v>
          </cell>
          <cell r="D277" t="str">
            <v>CA DU LIBOURNAIS</v>
          </cell>
          <cell r="E277" t="str">
            <v>200070092</v>
          </cell>
          <cell r="F277">
            <v>594</v>
          </cell>
          <cell r="G277">
            <v>1029</v>
          </cell>
          <cell r="H277">
            <v>18890</v>
          </cell>
          <cell r="I277">
            <v>424</v>
          </cell>
        </row>
        <row r="278">
          <cell r="A278">
            <v>2022</v>
          </cell>
          <cell r="B278" t="str">
            <v>MARCENAIS</v>
          </cell>
          <cell r="C278" t="str">
            <v>33266</v>
          </cell>
          <cell r="D278" t="str">
            <v>CC LATITUDE NORD GIRONDE</v>
          </cell>
          <cell r="E278" t="str">
            <v>243301181</v>
          </cell>
          <cell r="F278">
            <v>574</v>
          </cell>
          <cell r="G278">
            <v>824</v>
          </cell>
          <cell r="H278">
            <v>20760</v>
          </cell>
          <cell r="I278">
            <v>312</v>
          </cell>
        </row>
        <row r="279">
          <cell r="A279">
            <v>2022</v>
          </cell>
          <cell r="B279" t="str">
            <v>MARCHEPRIME</v>
          </cell>
          <cell r="C279" t="str">
            <v>33555</v>
          </cell>
          <cell r="D279" t="str">
            <v>CA DU BASSIN D'ARCACHON NORD</v>
          </cell>
          <cell r="E279" t="str">
            <v>243301504</v>
          </cell>
          <cell r="F279">
            <v>693</v>
          </cell>
          <cell r="G279">
            <v>4951</v>
          </cell>
          <cell r="H279">
            <v>23990</v>
          </cell>
          <cell r="I279">
            <v>1958</v>
          </cell>
        </row>
        <row r="280">
          <cell r="A280">
            <v>2022</v>
          </cell>
          <cell r="B280" t="str">
            <v>MARGAUX CANTENAC</v>
          </cell>
          <cell r="C280" t="str">
            <v>33268</v>
          </cell>
          <cell r="D280" t="str">
            <v>CC MEDOC ESTUAIRE</v>
          </cell>
          <cell r="E280" t="str">
            <v>243301447</v>
          </cell>
          <cell r="F280">
            <v>833</v>
          </cell>
          <cell r="G280">
            <v>2993</v>
          </cell>
          <cell r="H280">
            <v>22510</v>
          </cell>
          <cell r="I280">
            <v>1209</v>
          </cell>
        </row>
        <row r="281">
          <cell r="A281">
            <v>2022</v>
          </cell>
          <cell r="B281" t="str">
            <v>MARGUERON</v>
          </cell>
          <cell r="C281" t="str">
            <v>33269</v>
          </cell>
          <cell r="D281" t="str">
            <v>CC DU PAYS FOYEN</v>
          </cell>
          <cell r="E281" t="str">
            <v>243301371</v>
          </cell>
          <cell r="F281">
            <v>648</v>
          </cell>
          <cell r="G281">
            <v>422</v>
          </cell>
          <cell r="H281">
            <v>17500</v>
          </cell>
          <cell r="I281">
            <v>186</v>
          </cell>
        </row>
        <row r="282">
          <cell r="A282">
            <v>2022</v>
          </cell>
          <cell r="B282" t="str">
            <v>MARIMBAULT</v>
          </cell>
          <cell r="C282" t="str">
            <v>33270</v>
          </cell>
          <cell r="D282" t="str">
            <v>CC DU BAZADAIS</v>
          </cell>
          <cell r="E282" t="str">
            <v>200043982</v>
          </cell>
          <cell r="F282">
            <v>476</v>
          </cell>
          <cell r="G282">
            <v>196</v>
          </cell>
          <cell r="H282">
            <v>22420</v>
          </cell>
          <cell r="I282">
            <v>72</v>
          </cell>
        </row>
        <row r="283">
          <cell r="A283">
            <v>2022</v>
          </cell>
          <cell r="B283" t="str">
            <v>MARIONS</v>
          </cell>
          <cell r="C283" t="str">
            <v>33271</v>
          </cell>
          <cell r="D283" t="str">
            <v>CC DU BAZADAIS</v>
          </cell>
          <cell r="E283" t="str">
            <v>200043982</v>
          </cell>
          <cell r="F283">
            <v>617</v>
          </cell>
          <cell r="G283">
            <v>229</v>
          </cell>
          <cell r="H283">
            <v>18440</v>
          </cell>
          <cell r="I283">
            <v>94</v>
          </cell>
        </row>
        <row r="284">
          <cell r="A284">
            <v>2022</v>
          </cell>
          <cell r="B284" t="str">
            <v>MARSAS</v>
          </cell>
          <cell r="C284" t="str">
            <v>33272</v>
          </cell>
          <cell r="D284" t="str">
            <v>CC LATITUDE NORD GIRONDE</v>
          </cell>
          <cell r="E284" t="str">
            <v>243301181</v>
          </cell>
          <cell r="F284">
            <v>455</v>
          </cell>
          <cell r="G284">
            <v>1243</v>
          </cell>
          <cell r="H284">
            <v>21480</v>
          </cell>
          <cell r="I284">
            <v>455</v>
          </cell>
        </row>
        <row r="285">
          <cell r="A285">
            <v>2022</v>
          </cell>
          <cell r="B285" t="str">
            <v>MARTIGNAS SUR JALLE</v>
          </cell>
          <cell r="C285" t="str">
            <v>33273</v>
          </cell>
          <cell r="D285" t="str">
            <v>BORDEAUX METROPOLE</v>
          </cell>
          <cell r="E285" t="str">
            <v>243300316</v>
          </cell>
          <cell r="F285">
            <v>1605</v>
          </cell>
          <cell r="G285">
            <v>7660</v>
          </cell>
          <cell r="H285">
            <v>27770</v>
          </cell>
          <cell r="I285">
            <v>3015</v>
          </cell>
        </row>
        <row r="286">
          <cell r="A286">
            <v>2022</v>
          </cell>
          <cell r="B286" t="str">
            <v>MARTILLAC</v>
          </cell>
          <cell r="C286" t="str">
            <v>33274</v>
          </cell>
          <cell r="D286" t="str">
            <v>CC DE MONTESQUIEU</v>
          </cell>
          <cell r="E286" t="str">
            <v>243301264</v>
          </cell>
          <cell r="F286">
            <v>972</v>
          </cell>
          <cell r="G286">
            <v>3239</v>
          </cell>
          <cell r="H286">
            <v>27490</v>
          </cell>
          <cell r="I286">
            <v>1280</v>
          </cell>
        </row>
        <row r="287">
          <cell r="A287">
            <v>2022</v>
          </cell>
          <cell r="B287" t="str">
            <v>MARTRES</v>
          </cell>
          <cell r="C287" t="str">
            <v>33275</v>
          </cell>
          <cell r="D287" t="str">
            <v>CC RURALES DE L'ENTRE-DEUX-MERS</v>
          </cell>
          <cell r="E287" t="str">
            <v>200069599</v>
          </cell>
          <cell r="F287">
            <v>457</v>
          </cell>
          <cell r="G287">
            <v>112</v>
          </cell>
          <cell r="H287">
            <v>20660</v>
          </cell>
          <cell r="I287">
            <v>45</v>
          </cell>
        </row>
        <row r="288">
          <cell r="A288">
            <v>2022</v>
          </cell>
          <cell r="B288" t="str">
            <v>MASSEILLES</v>
          </cell>
          <cell r="C288" t="str">
            <v>33276</v>
          </cell>
          <cell r="D288" t="str">
            <v>CC DU BAZADAIS</v>
          </cell>
          <cell r="E288" t="str">
            <v>200043982</v>
          </cell>
          <cell r="F288">
            <v>756</v>
          </cell>
          <cell r="G288">
            <v>152</v>
          </cell>
          <cell r="H288">
            <v>17020</v>
          </cell>
          <cell r="I288">
            <v>58</v>
          </cell>
        </row>
        <row r="289">
          <cell r="A289">
            <v>2022</v>
          </cell>
          <cell r="B289" t="str">
            <v>MASSUGAS</v>
          </cell>
          <cell r="C289" t="str">
            <v>33277</v>
          </cell>
          <cell r="D289" t="str">
            <v>CC DU PAYS FOYEN</v>
          </cell>
          <cell r="E289" t="str">
            <v>243301371</v>
          </cell>
          <cell r="F289">
            <v>738</v>
          </cell>
          <cell r="G289">
            <v>262</v>
          </cell>
          <cell r="H289">
            <v>18140</v>
          </cell>
          <cell r="I289">
            <v>100</v>
          </cell>
        </row>
        <row r="290">
          <cell r="A290">
            <v>2022</v>
          </cell>
          <cell r="B290" t="str">
            <v>MAURIAC</v>
          </cell>
          <cell r="C290" t="str">
            <v>33278</v>
          </cell>
          <cell r="D290" t="str">
            <v>CC RURALES DE L'ENTRE-DEUX-MERS</v>
          </cell>
          <cell r="E290" t="str">
            <v>200069599</v>
          </cell>
          <cell r="F290">
            <v>600</v>
          </cell>
          <cell r="G290">
            <v>262</v>
          </cell>
          <cell r="H290">
            <v>22790</v>
          </cell>
          <cell r="I290">
            <v>104</v>
          </cell>
        </row>
        <row r="291">
          <cell r="A291">
            <v>2022</v>
          </cell>
          <cell r="B291" t="str">
            <v>MAZERES</v>
          </cell>
          <cell r="C291" t="str">
            <v>33279</v>
          </cell>
          <cell r="D291" t="str">
            <v>CC DU SUD GIRONDE</v>
          </cell>
          <cell r="E291" t="str">
            <v>200043974</v>
          </cell>
          <cell r="F291">
            <v>688</v>
          </cell>
          <cell r="G291">
            <v>777</v>
          </cell>
          <cell r="H291">
            <v>23860</v>
          </cell>
          <cell r="I291">
            <v>299</v>
          </cell>
        </row>
        <row r="292">
          <cell r="A292">
            <v>2022</v>
          </cell>
          <cell r="B292" t="str">
            <v>MAZION</v>
          </cell>
          <cell r="C292" t="str">
            <v>33280</v>
          </cell>
          <cell r="D292" t="str">
            <v>CC DE L'ESTUAIRE</v>
          </cell>
          <cell r="E292" t="str">
            <v>243300811</v>
          </cell>
          <cell r="F292">
            <v>1246</v>
          </cell>
          <cell r="G292">
            <v>550</v>
          </cell>
          <cell r="H292">
            <v>18310</v>
          </cell>
          <cell r="I292">
            <v>232</v>
          </cell>
        </row>
        <row r="293">
          <cell r="A293">
            <v>2022</v>
          </cell>
          <cell r="B293" t="str">
            <v>MERIGNAC</v>
          </cell>
          <cell r="C293" t="str">
            <v>33281</v>
          </cell>
          <cell r="D293" t="str">
            <v>BORDEAUX METROPOLE</v>
          </cell>
          <cell r="E293" t="str">
            <v>243300316</v>
          </cell>
          <cell r="F293">
            <v>1500</v>
          </cell>
          <cell r="G293">
            <v>73142</v>
          </cell>
          <cell r="H293">
            <v>23940</v>
          </cell>
          <cell r="I293">
            <v>34777</v>
          </cell>
        </row>
        <row r="294">
          <cell r="A294">
            <v>2022</v>
          </cell>
          <cell r="B294" t="str">
            <v>MERIGNAS</v>
          </cell>
          <cell r="C294" t="str">
            <v>33282</v>
          </cell>
          <cell r="D294" t="str">
            <v>CC CASTILLON/PUJOLS</v>
          </cell>
          <cell r="E294" t="str">
            <v>243301454</v>
          </cell>
          <cell r="F294">
            <v>477</v>
          </cell>
          <cell r="G294">
            <v>361</v>
          </cell>
          <cell r="H294">
            <v>22170</v>
          </cell>
          <cell r="I294">
            <v>133</v>
          </cell>
        </row>
        <row r="295">
          <cell r="A295">
            <v>2022</v>
          </cell>
          <cell r="B295" t="str">
            <v>MESTERRIEUX</v>
          </cell>
          <cell r="C295" t="str">
            <v>33283</v>
          </cell>
          <cell r="D295" t="str">
            <v>CC RURALES DE L'ENTRE-DEUX-MERS</v>
          </cell>
          <cell r="E295" t="str">
            <v>200069599</v>
          </cell>
          <cell r="F295">
            <v>487</v>
          </cell>
          <cell r="G295">
            <v>247</v>
          </cell>
          <cell r="H295">
            <v>18290</v>
          </cell>
          <cell r="I295">
            <v>91</v>
          </cell>
        </row>
        <row r="296">
          <cell r="A296">
            <v>2022</v>
          </cell>
          <cell r="B296" t="str">
            <v>MIOS</v>
          </cell>
          <cell r="C296" t="str">
            <v>33284</v>
          </cell>
          <cell r="D296" t="str">
            <v>CA DU BASSIN D'ARCACHON NORD</v>
          </cell>
          <cell r="E296" t="str">
            <v>243301504</v>
          </cell>
          <cell r="F296">
            <v>786</v>
          </cell>
          <cell r="G296">
            <v>10613</v>
          </cell>
          <cell r="H296">
            <v>24050</v>
          </cell>
          <cell r="I296">
            <v>4220</v>
          </cell>
        </row>
        <row r="297">
          <cell r="A297">
            <v>2022</v>
          </cell>
          <cell r="B297" t="str">
            <v>MOMBRIER</v>
          </cell>
          <cell r="C297" t="str">
            <v>33285</v>
          </cell>
          <cell r="D297" t="str">
            <v>CC DU GRAND CUBZAGUAIS</v>
          </cell>
          <cell r="E297" t="str">
            <v>243301223</v>
          </cell>
          <cell r="F297">
            <v>558</v>
          </cell>
          <cell r="G297">
            <v>444</v>
          </cell>
          <cell r="H297">
            <v>21580</v>
          </cell>
          <cell r="I297">
            <v>187</v>
          </cell>
        </row>
        <row r="298">
          <cell r="A298">
            <v>2022</v>
          </cell>
          <cell r="B298" t="str">
            <v>MONGAUZY</v>
          </cell>
          <cell r="C298" t="str">
            <v>33287</v>
          </cell>
          <cell r="D298" t="str">
            <v>CC DU REOLAIS EN SUD GIRONDE</v>
          </cell>
          <cell r="E298" t="str">
            <v>200044394</v>
          </cell>
          <cell r="F298">
            <v>572</v>
          </cell>
          <cell r="G298">
            <v>615</v>
          </cell>
          <cell r="H298">
            <v>17280</v>
          </cell>
          <cell r="I298">
            <v>259</v>
          </cell>
        </row>
        <row r="299">
          <cell r="A299">
            <v>2022</v>
          </cell>
          <cell r="B299" t="str">
            <v>MONPRIMBLANC</v>
          </cell>
          <cell r="C299" t="str">
            <v>33288</v>
          </cell>
          <cell r="D299" t="str">
            <v>CC CONVERGENCE GARONNE</v>
          </cell>
          <cell r="E299" t="str">
            <v>200069581</v>
          </cell>
          <cell r="F299">
            <v>538</v>
          </cell>
          <cell r="G299">
            <v>304</v>
          </cell>
          <cell r="H299">
            <v>20330</v>
          </cell>
          <cell r="I299">
            <v>119</v>
          </cell>
        </row>
        <row r="300">
          <cell r="A300">
            <v>2022</v>
          </cell>
          <cell r="B300" t="str">
            <v>MONSEGUR</v>
          </cell>
          <cell r="C300" t="str">
            <v>33289</v>
          </cell>
          <cell r="D300" t="str">
            <v>CC DU REOLAIS EN SUD GIRONDE</v>
          </cell>
          <cell r="E300" t="str">
            <v>200044394</v>
          </cell>
          <cell r="F300">
            <v>600</v>
          </cell>
          <cell r="G300">
            <v>1750</v>
          </cell>
          <cell r="H300">
            <v>16870</v>
          </cell>
          <cell r="I300">
            <v>676</v>
          </cell>
        </row>
        <row r="301">
          <cell r="A301">
            <v>2022</v>
          </cell>
          <cell r="B301" t="str">
            <v>MONTAGNE</v>
          </cell>
          <cell r="C301" t="str">
            <v>33290</v>
          </cell>
          <cell r="D301" t="str">
            <v>CC DU GRAND SAINT EMILIONNAIS</v>
          </cell>
          <cell r="E301" t="str">
            <v>200035533</v>
          </cell>
          <cell r="F301">
            <v>782</v>
          </cell>
          <cell r="G301">
            <v>1711</v>
          </cell>
          <cell r="H301">
            <v>21700</v>
          </cell>
          <cell r="I301">
            <v>608</v>
          </cell>
        </row>
        <row r="302">
          <cell r="A302">
            <v>2022</v>
          </cell>
          <cell r="B302" t="str">
            <v>MONTAGOUDIN</v>
          </cell>
          <cell r="C302" t="str">
            <v>33291</v>
          </cell>
          <cell r="D302" t="str">
            <v>CC DU REOLAIS EN SUD GIRONDE</v>
          </cell>
          <cell r="E302" t="str">
            <v>200044394</v>
          </cell>
          <cell r="F302">
            <v>591</v>
          </cell>
          <cell r="G302">
            <v>187</v>
          </cell>
          <cell r="H302">
            <v>19780</v>
          </cell>
          <cell r="I302">
            <v>73</v>
          </cell>
        </row>
        <row r="303">
          <cell r="A303">
            <v>2022</v>
          </cell>
          <cell r="B303" t="str">
            <v>MONTIGNAC</v>
          </cell>
          <cell r="C303" t="str">
            <v>33292</v>
          </cell>
          <cell r="D303" t="str">
            <v>CC RURALES DE L'ENTRE-DEUX-MERS</v>
          </cell>
          <cell r="E303" t="str">
            <v>200069599</v>
          </cell>
          <cell r="F303">
            <v>402</v>
          </cell>
          <cell r="G303">
            <v>150</v>
          </cell>
          <cell r="H303">
            <v>19170</v>
          </cell>
          <cell r="I303">
            <v>56</v>
          </cell>
        </row>
        <row r="304">
          <cell r="A304">
            <v>2022</v>
          </cell>
          <cell r="B304" t="str">
            <v>MONTUSSAN</v>
          </cell>
          <cell r="C304" t="str">
            <v>33293</v>
          </cell>
          <cell r="D304" t="str">
            <v>CC LES RIVES DE LA LAURENCE</v>
          </cell>
          <cell r="E304" t="str">
            <v>243301249</v>
          </cell>
          <cell r="F304">
            <v>878</v>
          </cell>
          <cell r="G304">
            <v>3354</v>
          </cell>
          <cell r="H304">
            <v>24810</v>
          </cell>
          <cell r="I304">
            <v>1384</v>
          </cell>
        </row>
        <row r="305">
          <cell r="A305">
            <v>2022</v>
          </cell>
          <cell r="B305" t="str">
            <v>MORIZES</v>
          </cell>
          <cell r="C305" t="str">
            <v>33294</v>
          </cell>
          <cell r="D305" t="str">
            <v>CC DU REOLAIS EN SUD GIRONDE</v>
          </cell>
          <cell r="E305" t="str">
            <v>200044394</v>
          </cell>
          <cell r="F305">
            <v>527</v>
          </cell>
          <cell r="G305">
            <v>571</v>
          </cell>
          <cell r="H305">
            <v>17870</v>
          </cell>
          <cell r="I305">
            <v>220</v>
          </cell>
        </row>
        <row r="306">
          <cell r="A306">
            <v>2022</v>
          </cell>
          <cell r="B306" t="str">
            <v>MOUILLAC</v>
          </cell>
          <cell r="C306" t="str">
            <v>33295</v>
          </cell>
          <cell r="D306" t="str">
            <v>CC DU FRONSADAIS</v>
          </cell>
          <cell r="E306" t="str">
            <v>243301397</v>
          </cell>
          <cell r="F306">
            <v>383</v>
          </cell>
          <cell r="G306">
            <v>96</v>
          </cell>
        </row>
        <row r="307">
          <cell r="A307">
            <v>2022</v>
          </cell>
          <cell r="B307" t="str">
            <v>MOULIETS ET VILLEMARTIN</v>
          </cell>
          <cell r="C307" t="str">
            <v>33296</v>
          </cell>
          <cell r="D307" t="str">
            <v>CC CASTILLON/PUJOLS</v>
          </cell>
          <cell r="E307" t="str">
            <v>243301454</v>
          </cell>
          <cell r="F307">
            <v>545</v>
          </cell>
          <cell r="G307">
            <v>1085</v>
          </cell>
          <cell r="H307">
            <v>18520</v>
          </cell>
          <cell r="I307">
            <v>428</v>
          </cell>
        </row>
        <row r="308">
          <cell r="A308">
            <v>2022</v>
          </cell>
          <cell r="B308" t="str">
            <v>MOULIS EN MEDOC</v>
          </cell>
          <cell r="C308" t="str">
            <v>33297</v>
          </cell>
          <cell r="D308" t="str">
            <v>CC MEDULLIENNE</v>
          </cell>
          <cell r="E308" t="str">
            <v>243301389</v>
          </cell>
          <cell r="F308">
            <v>668</v>
          </cell>
          <cell r="G308">
            <v>1907</v>
          </cell>
          <cell r="H308">
            <v>22860</v>
          </cell>
          <cell r="I308">
            <v>717</v>
          </cell>
        </row>
        <row r="309">
          <cell r="A309">
            <v>2022</v>
          </cell>
          <cell r="B309" t="str">
            <v>MOULON</v>
          </cell>
          <cell r="C309" t="str">
            <v>33298</v>
          </cell>
          <cell r="D309" t="str">
            <v>CA DU LIBOURNAIS</v>
          </cell>
          <cell r="E309" t="str">
            <v>200070092</v>
          </cell>
          <cell r="F309">
            <v>651</v>
          </cell>
          <cell r="G309">
            <v>1046</v>
          </cell>
          <cell r="H309">
            <v>21590</v>
          </cell>
          <cell r="I309">
            <v>377</v>
          </cell>
        </row>
        <row r="310">
          <cell r="A310">
            <v>2022</v>
          </cell>
          <cell r="B310" t="str">
            <v>MOURENS</v>
          </cell>
          <cell r="C310" t="str">
            <v>33299</v>
          </cell>
          <cell r="D310" t="str">
            <v>CC RURALES DE L'ENTRE-DEUX-MERS</v>
          </cell>
          <cell r="E310" t="str">
            <v>200069599</v>
          </cell>
          <cell r="F310">
            <v>603</v>
          </cell>
          <cell r="G310">
            <v>394</v>
          </cell>
          <cell r="H310">
            <v>20950</v>
          </cell>
          <cell r="I310">
            <v>157</v>
          </cell>
        </row>
        <row r="311">
          <cell r="A311">
            <v>2022</v>
          </cell>
          <cell r="B311" t="str">
            <v>NAUJAC SUR MER</v>
          </cell>
          <cell r="C311" t="str">
            <v>33300</v>
          </cell>
          <cell r="D311" t="str">
            <v>CC MEDOC ATLANTIQUE</v>
          </cell>
          <cell r="E311" t="str">
            <v>200070720</v>
          </cell>
          <cell r="F311">
            <v>544</v>
          </cell>
          <cell r="G311">
            <v>1303</v>
          </cell>
          <cell r="H311">
            <v>21000</v>
          </cell>
          <cell r="I311">
            <v>440</v>
          </cell>
        </row>
        <row r="312">
          <cell r="A312">
            <v>2022</v>
          </cell>
          <cell r="B312" t="str">
            <v>NAUJAN ET POSTIAC</v>
          </cell>
          <cell r="C312" t="str">
            <v>33301</v>
          </cell>
          <cell r="D312" t="str">
            <v>CC CASTILLON/PUJOLS</v>
          </cell>
          <cell r="E312" t="str">
            <v>243301454</v>
          </cell>
          <cell r="F312">
            <v>580</v>
          </cell>
          <cell r="G312">
            <v>613</v>
          </cell>
          <cell r="H312">
            <v>21990</v>
          </cell>
          <cell r="I312">
            <v>233</v>
          </cell>
        </row>
        <row r="313">
          <cell r="A313">
            <v>2022</v>
          </cell>
          <cell r="B313" t="str">
            <v>NEAC</v>
          </cell>
          <cell r="C313" t="str">
            <v>33302</v>
          </cell>
          <cell r="D313" t="str">
            <v>CC DU GRAND SAINT EMILIONNAIS</v>
          </cell>
          <cell r="E313" t="str">
            <v>200035533</v>
          </cell>
          <cell r="F313">
            <v>1019</v>
          </cell>
          <cell r="G313">
            <v>403</v>
          </cell>
          <cell r="H313">
            <v>23330</v>
          </cell>
          <cell r="I313">
            <v>152</v>
          </cell>
        </row>
        <row r="314">
          <cell r="A314">
            <v>2022</v>
          </cell>
          <cell r="B314" t="str">
            <v>NERIGEAN</v>
          </cell>
          <cell r="C314" t="str">
            <v>33303</v>
          </cell>
          <cell r="D314" t="str">
            <v>CA DU LIBOURNAIS</v>
          </cell>
          <cell r="E314" t="str">
            <v>200070092</v>
          </cell>
          <cell r="F314">
            <v>677</v>
          </cell>
          <cell r="G314">
            <v>853</v>
          </cell>
          <cell r="H314">
            <v>21880</v>
          </cell>
          <cell r="I314">
            <v>355</v>
          </cell>
        </row>
        <row r="315">
          <cell r="A315">
            <v>2022</v>
          </cell>
          <cell r="B315" t="str">
            <v>NEUFFONS</v>
          </cell>
          <cell r="C315" t="str">
            <v>33304</v>
          </cell>
          <cell r="D315" t="str">
            <v>CC RURALES DE L'ENTRE-DEUX-MERS</v>
          </cell>
          <cell r="E315" t="str">
            <v>200069599</v>
          </cell>
          <cell r="F315">
            <v>538</v>
          </cell>
          <cell r="G315">
            <v>149</v>
          </cell>
          <cell r="H315">
            <v>20790</v>
          </cell>
          <cell r="I315">
            <v>67</v>
          </cell>
        </row>
        <row r="316">
          <cell r="A316">
            <v>2022</v>
          </cell>
          <cell r="B316" t="str">
            <v>NOAILLAC</v>
          </cell>
          <cell r="C316" t="str">
            <v>33306</v>
          </cell>
          <cell r="D316" t="str">
            <v>CC DU REOLAIS EN SUD GIRONDE</v>
          </cell>
          <cell r="E316" t="str">
            <v>200044394</v>
          </cell>
          <cell r="F316">
            <v>452</v>
          </cell>
          <cell r="G316">
            <v>502</v>
          </cell>
          <cell r="H316">
            <v>20340</v>
          </cell>
          <cell r="I316">
            <v>181</v>
          </cell>
        </row>
        <row r="317">
          <cell r="A317">
            <v>2022</v>
          </cell>
          <cell r="B317" t="str">
            <v>NOAILLAN</v>
          </cell>
          <cell r="C317" t="str">
            <v>33307</v>
          </cell>
          <cell r="D317" t="str">
            <v>CC DU SUD GIRONDE</v>
          </cell>
          <cell r="E317" t="str">
            <v>200043974</v>
          </cell>
          <cell r="F317">
            <v>511</v>
          </cell>
          <cell r="G317">
            <v>1781</v>
          </cell>
          <cell r="H317">
            <v>20570</v>
          </cell>
          <cell r="I317">
            <v>681</v>
          </cell>
        </row>
        <row r="318">
          <cell r="A318">
            <v>2022</v>
          </cell>
          <cell r="B318" t="str">
            <v>OMET</v>
          </cell>
          <cell r="C318" t="str">
            <v>33308</v>
          </cell>
          <cell r="D318" t="str">
            <v>CC CONVERGENCE GARONNE</v>
          </cell>
          <cell r="E318" t="str">
            <v>200069581</v>
          </cell>
          <cell r="F318">
            <v>518</v>
          </cell>
          <cell r="G318">
            <v>310</v>
          </cell>
          <cell r="H318">
            <v>23850</v>
          </cell>
          <cell r="I318">
            <v>112</v>
          </cell>
        </row>
        <row r="319">
          <cell r="A319">
            <v>2022</v>
          </cell>
          <cell r="B319" t="str">
            <v>ORDONNAC</v>
          </cell>
          <cell r="C319" t="str">
            <v>33309</v>
          </cell>
          <cell r="D319" t="str">
            <v>CC MEDOC COEUR DE PRESQU'ILE</v>
          </cell>
          <cell r="E319" t="str">
            <v>200069995</v>
          </cell>
          <cell r="F319">
            <v>673</v>
          </cell>
          <cell r="G319">
            <v>530</v>
          </cell>
          <cell r="H319">
            <v>18740</v>
          </cell>
          <cell r="I319">
            <v>205</v>
          </cell>
        </row>
        <row r="320">
          <cell r="A320">
            <v>2022</v>
          </cell>
          <cell r="B320" t="str">
            <v>ORIGNE</v>
          </cell>
          <cell r="C320" t="str">
            <v>33310</v>
          </cell>
          <cell r="D320" t="str">
            <v>CC DU SUD GIRONDE</v>
          </cell>
          <cell r="E320" t="str">
            <v>200043974</v>
          </cell>
          <cell r="F320">
            <v>620</v>
          </cell>
          <cell r="G320">
            <v>188</v>
          </cell>
          <cell r="H320">
            <v>19810</v>
          </cell>
          <cell r="I320">
            <v>73</v>
          </cell>
        </row>
        <row r="321">
          <cell r="A321">
            <v>2022</v>
          </cell>
          <cell r="B321" t="str">
            <v>PAILLET</v>
          </cell>
          <cell r="C321" t="str">
            <v>33311</v>
          </cell>
          <cell r="D321" t="str">
            <v>CC CONVERGENCE GARONNE</v>
          </cell>
          <cell r="E321" t="str">
            <v>200069581</v>
          </cell>
          <cell r="F321">
            <v>561</v>
          </cell>
          <cell r="G321">
            <v>1251</v>
          </cell>
          <cell r="H321">
            <v>20950</v>
          </cell>
          <cell r="I321">
            <v>507</v>
          </cell>
        </row>
        <row r="322">
          <cell r="A322">
            <v>2022</v>
          </cell>
          <cell r="B322" t="str">
            <v>PAREMPUYRE</v>
          </cell>
          <cell r="C322" t="str">
            <v>33312</v>
          </cell>
          <cell r="D322" t="str">
            <v>BORDEAUX METROPOLE</v>
          </cell>
          <cell r="E322" t="str">
            <v>243300316</v>
          </cell>
          <cell r="F322">
            <v>1317</v>
          </cell>
          <cell r="G322">
            <v>9067</v>
          </cell>
          <cell r="H322">
            <v>23270</v>
          </cell>
          <cell r="I322">
            <v>4109</v>
          </cell>
        </row>
        <row r="323">
          <cell r="A323">
            <v>2022</v>
          </cell>
          <cell r="B323" t="str">
            <v>PAUILLAC</v>
          </cell>
          <cell r="C323" t="str">
            <v>33314</v>
          </cell>
          <cell r="D323" t="str">
            <v>CC MEDOC COEUR DE PRESQU'ILE</v>
          </cell>
          <cell r="E323" t="str">
            <v>200069995</v>
          </cell>
          <cell r="F323">
            <v>1073</v>
          </cell>
          <cell r="G323">
            <v>5091</v>
          </cell>
          <cell r="H323">
            <v>17150</v>
          </cell>
          <cell r="I323">
            <v>2210</v>
          </cell>
        </row>
        <row r="324">
          <cell r="A324">
            <v>2022</v>
          </cell>
          <cell r="B324" t="str">
            <v>PELLEGRUE</v>
          </cell>
          <cell r="C324" t="str">
            <v>33316</v>
          </cell>
          <cell r="D324" t="str">
            <v>CC DU PAYS FOYEN</v>
          </cell>
          <cell r="E324" t="str">
            <v>243301371</v>
          </cell>
          <cell r="F324">
            <v>679</v>
          </cell>
          <cell r="G324">
            <v>1065</v>
          </cell>
          <cell r="H324">
            <v>17230</v>
          </cell>
          <cell r="I324">
            <v>439</v>
          </cell>
        </row>
        <row r="325">
          <cell r="A325">
            <v>2022</v>
          </cell>
          <cell r="B325" t="str">
            <v>PERISSAC</v>
          </cell>
          <cell r="C325" t="str">
            <v>33317</v>
          </cell>
          <cell r="D325" t="str">
            <v>CC DU FRONSADAIS</v>
          </cell>
          <cell r="E325" t="str">
            <v>243301397</v>
          </cell>
          <cell r="F325">
            <v>472</v>
          </cell>
          <cell r="G325">
            <v>1223</v>
          </cell>
          <cell r="H325">
            <v>20550</v>
          </cell>
          <cell r="I325">
            <v>482</v>
          </cell>
        </row>
        <row r="326">
          <cell r="A326">
            <v>2022</v>
          </cell>
          <cell r="B326" t="str">
            <v>PESSAC</v>
          </cell>
          <cell r="C326" t="str">
            <v>33318</v>
          </cell>
          <cell r="D326" t="str">
            <v>BORDEAUX METROPOLE</v>
          </cell>
          <cell r="E326" t="str">
            <v>243300316</v>
          </cell>
          <cell r="F326">
            <v>1287</v>
          </cell>
          <cell r="G326">
            <v>65565</v>
          </cell>
          <cell r="H326">
            <v>24910</v>
          </cell>
          <cell r="I326">
            <v>25963</v>
          </cell>
        </row>
        <row r="327">
          <cell r="A327">
            <v>2022</v>
          </cell>
          <cell r="B327" t="str">
            <v>PESSAC SUR DORDOGNE</v>
          </cell>
          <cell r="C327" t="str">
            <v>33319</v>
          </cell>
          <cell r="D327" t="str">
            <v>CC CASTILLON/PUJOLS</v>
          </cell>
          <cell r="E327" t="str">
            <v>243301454</v>
          </cell>
          <cell r="F327">
            <v>686</v>
          </cell>
          <cell r="G327">
            <v>490</v>
          </cell>
          <cell r="H327">
            <v>18420</v>
          </cell>
          <cell r="I327">
            <v>206</v>
          </cell>
        </row>
        <row r="328">
          <cell r="A328">
            <v>2022</v>
          </cell>
          <cell r="B328" t="str">
            <v>PETIT PALAIS ET CORNEMPS</v>
          </cell>
          <cell r="C328" t="str">
            <v>33320</v>
          </cell>
          <cell r="D328" t="str">
            <v>CC DU GRAND SAINT EMILIONNAIS</v>
          </cell>
          <cell r="E328" t="str">
            <v>200035533</v>
          </cell>
          <cell r="F328">
            <v>542</v>
          </cell>
          <cell r="G328">
            <v>767</v>
          </cell>
          <cell r="H328">
            <v>19950</v>
          </cell>
          <cell r="I328">
            <v>282</v>
          </cell>
        </row>
        <row r="329">
          <cell r="A329">
            <v>2022</v>
          </cell>
          <cell r="B329" t="str">
            <v>PEUJARD</v>
          </cell>
          <cell r="C329" t="str">
            <v>33321</v>
          </cell>
          <cell r="D329" t="str">
            <v>CC DU GRAND CUBZAGUAIS</v>
          </cell>
          <cell r="E329" t="str">
            <v>243301223</v>
          </cell>
          <cell r="F329">
            <v>592</v>
          </cell>
          <cell r="G329">
            <v>2192</v>
          </cell>
          <cell r="H329">
            <v>22010</v>
          </cell>
          <cell r="I329">
            <v>781</v>
          </cell>
        </row>
        <row r="330">
          <cell r="A330">
            <v>2022</v>
          </cell>
          <cell r="B330" t="str">
            <v>PINEUILH</v>
          </cell>
          <cell r="C330" t="str">
            <v>33324</v>
          </cell>
          <cell r="D330" t="str">
            <v>CC DU PAYS FOYEN</v>
          </cell>
          <cell r="E330" t="str">
            <v>243301371</v>
          </cell>
          <cell r="F330">
            <v>780</v>
          </cell>
          <cell r="G330">
            <v>4609</v>
          </cell>
          <cell r="H330">
            <v>17710</v>
          </cell>
          <cell r="I330">
            <v>2027</v>
          </cell>
        </row>
        <row r="331">
          <cell r="A331">
            <v>2022</v>
          </cell>
          <cell r="B331" t="str">
            <v>PLASSAC</v>
          </cell>
          <cell r="C331" t="str">
            <v>33325</v>
          </cell>
          <cell r="D331" t="str">
            <v>CC DE BLAYE</v>
          </cell>
          <cell r="E331" t="str">
            <v>200023794</v>
          </cell>
          <cell r="F331">
            <v>798</v>
          </cell>
          <cell r="G331">
            <v>969</v>
          </cell>
          <cell r="H331">
            <v>24460</v>
          </cell>
          <cell r="I331">
            <v>430</v>
          </cell>
        </row>
        <row r="332">
          <cell r="A332">
            <v>2022</v>
          </cell>
          <cell r="B332" t="str">
            <v>PLEINE SELVE</v>
          </cell>
          <cell r="C332" t="str">
            <v>33326</v>
          </cell>
          <cell r="D332" t="str">
            <v>CC DE L'ESTUAIRE</v>
          </cell>
          <cell r="E332" t="str">
            <v>243300811</v>
          </cell>
          <cell r="F332">
            <v>1181</v>
          </cell>
          <cell r="G332">
            <v>233</v>
          </cell>
          <cell r="H332">
            <v>18030</v>
          </cell>
          <cell r="I332">
            <v>89</v>
          </cell>
        </row>
        <row r="333">
          <cell r="A333">
            <v>2022</v>
          </cell>
          <cell r="B333" t="str">
            <v>PODENSAC</v>
          </cell>
          <cell r="C333" t="str">
            <v>33327</v>
          </cell>
          <cell r="D333" t="str">
            <v>CC CONVERGENCE GARONNE</v>
          </cell>
          <cell r="E333" t="str">
            <v>200069581</v>
          </cell>
          <cell r="F333">
            <v>663</v>
          </cell>
          <cell r="G333">
            <v>3248</v>
          </cell>
          <cell r="H333">
            <v>20210</v>
          </cell>
          <cell r="I333">
            <v>1209</v>
          </cell>
        </row>
        <row r="334">
          <cell r="A334">
            <v>2022</v>
          </cell>
          <cell r="B334" t="str">
            <v>POMEROL</v>
          </cell>
          <cell r="C334" t="str">
            <v>33328</v>
          </cell>
          <cell r="D334" t="str">
            <v>CA DU LIBOURNAIS</v>
          </cell>
          <cell r="E334" t="str">
            <v>200070092</v>
          </cell>
          <cell r="F334">
            <v>1169</v>
          </cell>
          <cell r="G334">
            <v>606</v>
          </cell>
          <cell r="H334">
            <v>21730</v>
          </cell>
          <cell r="I334">
            <v>287</v>
          </cell>
        </row>
        <row r="335">
          <cell r="A335">
            <v>2022</v>
          </cell>
          <cell r="B335" t="str">
            <v>POMPEJAC</v>
          </cell>
          <cell r="C335" t="str">
            <v>33329</v>
          </cell>
          <cell r="D335" t="str">
            <v>CC DU SUD GIRONDE</v>
          </cell>
          <cell r="E335" t="str">
            <v>200043974</v>
          </cell>
          <cell r="F335">
            <v>534</v>
          </cell>
          <cell r="G335">
            <v>280</v>
          </cell>
          <cell r="H335">
            <v>19480</v>
          </cell>
          <cell r="I335">
            <v>105</v>
          </cell>
        </row>
        <row r="336">
          <cell r="A336">
            <v>2022</v>
          </cell>
          <cell r="B336" t="str">
            <v>POMPIGNAC</v>
          </cell>
          <cell r="C336" t="str">
            <v>33330</v>
          </cell>
          <cell r="D336" t="str">
            <v>CC LES COTEAUX BORDELAIS</v>
          </cell>
          <cell r="E336" t="str">
            <v>243301355</v>
          </cell>
          <cell r="F336">
            <v>925</v>
          </cell>
          <cell r="G336">
            <v>3136</v>
          </cell>
          <cell r="H336">
            <v>28230</v>
          </cell>
          <cell r="I336">
            <v>1378</v>
          </cell>
        </row>
        <row r="337">
          <cell r="A337">
            <v>2022</v>
          </cell>
          <cell r="B337" t="str">
            <v>PONDAURAT</v>
          </cell>
          <cell r="C337" t="str">
            <v>33331</v>
          </cell>
          <cell r="D337" t="str">
            <v>CC DU REOLAIS EN SUD GIRONDE</v>
          </cell>
          <cell r="E337" t="str">
            <v>200044394</v>
          </cell>
          <cell r="F337">
            <v>630</v>
          </cell>
          <cell r="G337">
            <v>488</v>
          </cell>
          <cell r="H337">
            <v>20670</v>
          </cell>
          <cell r="I337">
            <v>188</v>
          </cell>
        </row>
        <row r="338">
          <cell r="A338">
            <v>2022</v>
          </cell>
          <cell r="B338" t="str">
            <v>PORCHERES</v>
          </cell>
          <cell r="C338" t="str">
            <v>33332</v>
          </cell>
          <cell r="D338" t="str">
            <v>CA DU LIBOURNAIS</v>
          </cell>
          <cell r="E338" t="str">
            <v>200070092</v>
          </cell>
          <cell r="F338">
            <v>577</v>
          </cell>
          <cell r="G338">
            <v>891</v>
          </cell>
          <cell r="H338">
            <v>19180</v>
          </cell>
          <cell r="I338">
            <v>344</v>
          </cell>
        </row>
        <row r="339">
          <cell r="A339">
            <v>2022</v>
          </cell>
          <cell r="B339" t="str">
            <v>PORTE DE BENAUGE</v>
          </cell>
          <cell r="C339" t="str">
            <v>33008</v>
          </cell>
          <cell r="D339" t="str">
            <v>CC RURALES DE L'ENTRE-DEUX-MERS</v>
          </cell>
          <cell r="E339" t="str">
            <v>200069599</v>
          </cell>
          <cell r="F339">
            <v>550</v>
          </cell>
          <cell r="G339">
            <v>519</v>
          </cell>
          <cell r="H339">
            <v>20240</v>
          </cell>
          <cell r="I339">
            <v>195</v>
          </cell>
        </row>
        <row r="340">
          <cell r="A340">
            <v>2022</v>
          </cell>
          <cell r="B340" t="str">
            <v>PORTETS</v>
          </cell>
          <cell r="C340" t="str">
            <v>33334</v>
          </cell>
          <cell r="D340" t="str">
            <v>CC CONVERGENCE GARONNE</v>
          </cell>
          <cell r="E340" t="str">
            <v>200069581</v>
          </cell>
          <cell r="F340">
            <v>624</v>
          </cell>
          <cell r="G340">
            <v>2767</v>
          </cell>
          <cell r="H340">
            <v>23480</v>
          </cell>
          <cell r="I340">
            <v>1075</v>
          </cell>
        </row>
        <row r="341">
          <cell r="A341">
            <v>2022</v>
          </cell>
          <cell r="B341" t="str">
            <v>PRECHAC</v>
          </cell>
          <cell r="C341" t="str">
            <v>33336</v>
          </cell>
          <cell r="D341" t="str">
            <v>CC DU SUD GIRONDE</v>
          </cell>
          <cell r="E341" t="str">
            <v>200043974</v>
          </cell>
          <cell r="F341">
            <v>680</v>
          </cell>
          <cell r="G341">
            <v>1104</v>
          </cell>
          <cell r="H341">
            <v>19550</v>
          </cell>
          <cell r="I341">
            <v>488</v>
          </cell>
        </row>
        <row r="342">
          <cell r="A342">
            <v>2022</v>
          </cell>
          <cell r="B342" t="str">
            <v>PREIGNAC</v>
          </cell>
          <cell r="C342" t="str">
            <v>33337</v>
          </cell>
          <cell r="D342" t="str">
            <v>CC CONVERGENCE GARONNE</v>
          </cell>
          <cell r="E342" t="str">
            <v>200069581</v>
          </cell>
          <cell r="F342">
            <v>698</v>
          </cell>
          <cell r="G342">
            <v>2209</v>
          </cell>
          <cell r="H342">
            <v>19670</v>
          </cell>
          <cell r="I342">
            <v>955</v>
          </cell>
        </row>
        <row r="343">
          <cell r="A343">
            <v>2022</v>
          </cell>
          <cell r="B343" t="str">
            <v>PRIGNAC ET MARCAMPS</v>
          </cell>
          <cell r="C343" t="str">
            <v>33339</v>
          </cell>
          <cell r="D343" t="str">
            <v>CC DU GRAND CUBZAGUAIS</v>
          </cell>
          <cell r="E343" t="str">
            <v>243301223</v>
          </cell>
          <cell r="F343">
            <v>576</v>
          </cell>
          <cell r="G343">
            <v>1427</v>
          </cell>
          <cell r="H343">
            <v>21780</v>
          </cell>
          <cell r="I343">
            <v>605</v>
          </cell>
        </row>
        <row r="344">
          <cell r="A344">
            <v>2022</v>
          </cell>
          <cell r="B344" t="str">
            <v>PUGNAC</v>
          </cell>
          <cell r="C344" t="str">
            <v>33341</v>
          </cell>
          <cell r="D344" t="str">
            <v>CC DU GRAND CUBZAGUAIS</v>
          </cell>
          <cell r="E344" t="str">
            <v>243301223</v>
          </cell>
          <cell r="F344">
            <v>592</v>
          </cell>
          <cell r="G344">
            <v>2335</v>
          </cell>
          <cell r="H344">
            <v>20500</v>
          </cell>
          <cell r="I344">
            <v>971</v>
          </cell>
        </row>
        <row r="345">
          <cell r="A345">
            <v>2022</v>
          </cell>
          <cell r="B345" t="str">
            <v>PUISSEGUIN</v>
          </cell>
          <cell r="C345" t="str">
            <v>33342</v>
          </cell>
          <cell r="D345" t="str">
            <v>CC DU GRAND SAINT EMILIONNAIS</v>
          </cell>
          <cell r="E345" t="str">
            <v>200035533</v>
          </cell>
          <cell r="F345">
            <v>772</v>
          </cell>
          <cell r="G345">
            <v>904</v>
          </cell>
          <cell r="H345">
            <v>22800</v>
          </cell>
          <cell r="I345">
            <v>350</v>
          </cell>
        </row>
        <row r="346">
          <cell r="A346">
            <v>2022</v>
          </cell>
          <cell r="B346" t="str">
            <v>PUJOLS</v>
          </cell>
          <cell r="C346" t="str">
            <v>33344</v>
          </cell>
          <cell r="D346" t="str">
            <v>CC CASTILLON/PUJOLS</v>
          </cell>
          <cell r="E346" t="str">
            <v>243301454</v>
          </cell>
          <cell r="F346">
            <v>634</v>
          </cell>
          <cell r="G346">
            <v>565</v>
          </cell>
          <cell r="H346">
            <v>19360</v>
          </cell>
          <cell r="I346">
            <v>244</v>
          </cell>
        </row>
        <row r="347">
          <cell r="A347">
            <v>2022</v>
          </cell>
          <cell r="B347" t="str">
            <v>PUJOLS SUR CIRON</v>
          </cell>
          <cell r="C347" t="str">
            <v>33343</v>
          </cell>
          <cell r="D347" t="str">
            <v>CC CONVERGENCE GARONNE</v>
          </cell>
          <cell r="E347" t="str">
            <v>200069581</v>
          </cell>
          <cell r="F347">
            <v>607</v>
          </cell>
          <cell r="G347">
            <v>828</v>
          </cell>
          <cell r="H347">
            <v>22480</v>
          </cell>
          <cell r="I347">
            <v>366</v>
          </cell>
        </row>
        <row r="348">
          <cell r="A348">
            <v>2022</v>
          </cell>
          <cell r="B348" t="str">
            <v>PUYBARBAN</v>
          </cell>
          <cell r="C348" t="str">
            <v>33346</v>
          </cell>
          <cell r="D348" t="str">
            <v>CC DU REOLAIS EN SUD GIRONDE</v>
          </cell>
          <cell r="E348" t="str">
            <v>200044394</v>
          </cell>
          <cell r="F348">
            <v>493</v>
          </cell>
          <cell r="G348">
            <v>444</v>
          </cell>
          <cell r="H348">
            <v>18630</v>
          </cell>
          <cell r="I348">
            <v>163</v>
          </cell>
        </row>
        <row r="349">
          <cell r="A349">
            <v>2022</v>
          </cell>
          <cell r="B349" t="str">
            <v>PUYNORMAND</v>
          </cell>
          <cell r="C349" t="str">
            <v>33347</v>
          </cell>
          <cell r="D349" t="str">
            <v>CA DU LIBOURNAIS</v>
          </cell>
          <cell r="E349" t="str">
            <v>200070092</v>
          </cell>
          <cell r="F349">
            <v>640</v>
          </cell>
          <cell r="G349">
            <v>328</v>
          </cell>
          <cell r="H349">
            <v>19860</v>
          </cell>
          <cell r="I349">
            <v>123</v>
          </cell>
        </row>
        <row r="350">
          <cell r="A350">
            <v>2022</v>
          </cell>
          <cell r="B350" t="str">
            <v>QUEYRAC</v>
          </cell>
          <cell r="C350" t="str">
            <v>33348</v>
          </cell>
          <cell r="D350" t="str">
            <v>CC MEDOC ATLANTIQUE</v>
          </cell>
          <cell r="E350" t="str">
            <v>200070720</v>
          </cell>
          <cell r="F350">
            <v>563</v>
          </cell>
          <cell r="G350">
            <v>1582</v>
          </cell>
          <cell r="H350">
            <v>19430</v>
          </cell>
          <cell r="I350">
            <v>638</v>
          </cell>
        </row>
        <row r="351">
          <cell r="A351">
            <v>2022</v>
          </cell>
          <cell r="B351" t="str">
            <v>QUINSAC</v>
          </cell>
          <cell r="C351" t="str">
            <v>33349</v>
          </cell>
          <cell r="D351" t="str">
            <v>CC DES PORTES DE L'ENTRE-DEUX-MERS</v>
          </cell>
          <cell r="E351" t="str">
            <v>243301439</v>
          </cell>
          <cell r="F351">
            <v>798</v>
          </cell>
          <cell r="G351">
            <v>2262</v>
          </cell>
          <cell r="H351">
            <v>27520</v>
          </cell>
          <cell r="I351">
            <v>850</v>
          </cell>
        </row>
        <row r="352">
          <cell r="A352">
            <v>2022</v>
          </cell>
          <cell r="B352" t="str">
            <v>RAUZAN</v>
          </cell>
          <cell r="C352" t="str">
            <v>33350</v>
          </cell>
          <cell r="D352" t="str">
            <v>CC CASTILLON/PUJOLS</v>
          </cell>
          <cell r="E352" t="str">
            <v>243301454</v>
          </cell>
          <cell r="F352">
            <v>612</v>
          </cell>
          <cell r="G352">
            <v>1269</v>
          </cell>
          <cell r="H352">
            <v>18390</v>
          </cell>
          <cell r="I352">
            <v>542</v>
          </cell>
        </row>
        <row r="353">
          <cell r="A353">
            <v>2022</v>
          </cell>
          <cell r="B353" t="str">
            <v>REIGNAC</v>
          </cell>
          <cell r="C353" t="str">
            <v>33351</v>
          </cell>
          <cell r="D353" t="str">
            <v>CC DE L'ESTUAIRE</v>
          </cell>
          <cell r="E353" t="str">
            <v>243300811</v>
          </cell>
          <cell r="F353">
            <v>1335</v>
          </cell>
          <cell r="G353">
            <v>1648</v>
          </cell>
          <cell r="H353">
            <v>17080</v>
          </cell>
          <cell r="I353">
            <v>677</v>
          </cell>
        </row>
        <row r="354">
          <cell r="A354">
            <v>2022</v>
          </cell>
          <cell r="B354" t="str">
            <v>RIMONS</v>
          </cell>
          <cell r="C354" t="str">
            <v>33353</v>
          </cell>
          <cell r="D354" t="str">
            <v>CC RURALES DE L'ENTRE-DEUX-MERS</v>
          </cell>
          <cell r="E354" t="str">
            <v>200069599</v>
          </cell>
          <cell r="F354">
            <v>579</v>
          </cell>
          <cell r="G354">
            <v>215</v>
          </cell>
          <cell r="H354">
            <v>19190</v>
          </cell>
          <cell r="I354">
            <v>82</v>
          </cell>
        </row>
        <row r="355">
          <cell r="A355">
            <v>2022</v>
          </cell>
          <cell r="B355" t="str">
            <v>RIOCAUD</v>
          </cell>
          <cell r="C355" t="str">
            <v>33354</v>
          </cell>
          <cell r="D355" t="str">
            <v>CC DU PAYS FOYEN</v>
          </cell>
          <cell r="E355" t="str">
            <v>243301371</v>
          </cell>
          <cell r="F355">
            <v>655</v>
          </cell>
          <cell r="G355">
            <v>198</v>
          </cell>
          <cell r="H355">
            <v>19270</v>
          </cell>
          <cell r="I355">
            <v>77</v>
          </cell>
        </row>
        <row r="356">
          <cell r="A356">
            <v>2022</v>
          </cell>
          <cell r="B356" t="str">
            <v>RIONS</v>
          </cell>
          <cell r="C356" t="str">
            <v>33355</v>
          </cell>
          <cell r="D356" t="str">
            <v>CC CONVERGENCE GARONNE</v>
          </cell>
          <cell r="E356" t="str">
            <v>200069581</v>
          </cell>
          <cell r="F356">
            <v>646</v>
          </cell>
          <cell r="G356">
            <v>1609</v>
          </cell>
          <cell r="H356">
            <v>20660</v>
          </cell>
          <cell r="I356">
            <v>670</v>
          </cell>
        </row>
        <row r="357">
          <cell r="A357">
            <v>2022</v>
          </cell>
          <cell r="B357" t="str">
            <v>ROAILLAN</v>
          </cell>
          <cell r="C357" t="str">
            <v>33357</v>
          </cell>
          <cell r="D357" t="str">
            <v>CC DU SUD GIRONDE</v>
          </cell>
          <cell r="E357" t="str">
            <v>200043974</v>
          </cell>
          <cell r="F357">
            <v>517</v>
          </cell>
          <cell r="G357">
            <v>1758</v>
          </cell>
          <cell r="H357">
            <v>24090</v>
          </cell>
          <cell r="I357">
            <v>644</v>
          </cell>
        </row>
        <row r="358">
          <cell r="A358">
            <v>2022</v>
          </cell>
          <cell r="B358" t="str">
            <v>ROMAGNE</v>
          </cell>
          <cell r="C358" t="str">
            <v>33358</v>
          </cell>
          <cell r="D358" t="str">
            <v>CC RURALES DE L'ENTRE-DEUX-MERS</v>
          </cell>
          <cell r="E358" t="str">
            <v>200069599</v>
          </cell>
          <cell r="F358">
            <v>433</v>
          </cell>
          <cell r="G358">
            <v>493</v>
          </cell>
          <cell r="H358">
            <v>20080</v>
          </cell>
          <cell r="I358">
            <v>175</v>
          </cell>
        </row>
        <row r="359">
          <cell r="A359">
            <v>2022</v>
          </cell>
          <cell r="B359" t="str">
            <v>ROQUEBRUNE</v>
          </cell>
          <cell r="C359" t="str">
            <v>33359</v>
          </cell>
          <cell r="D359" t="str">
            <v>CC DU REOLAIS EN SUD GIRONDE</v>
          </cell>
          <cell r="E359" t="str">
            <v>200044394</v>
          </cell>
          <cell r="F359">
            <v>471</v>
          </cell>
          <cell r="G359">
            <v>292</v>
          </cell>
          <cell r="H359">
            <v>16300</v>
          </cell>
          <cell r="I359">
            <v>112</v>
          </cell>
        </row>
        <row r="360">
          <cell r="A360">
            <v>2022</v>
          </cell>
          <cell r="B360" t="str">
            <v>RUCH</v>
          </cell>
          <cell r="C360" t="str">
            <v>33361</v>
          </cell>
          <cell r="D360" t="str">
            <v>CC CASTILLON/PUJOLS</v>
          </cell>
          <cell r="E360" t="str">
            <v>243301454</v>
          </cell>
          <cell r="F360">
            <v>540</v>
          </cell>
          <cell r="G360">
            <v>643</v>
          </cell>
          <cell r="H360">
            <v>20200</v>
          </cell>
          <cell r="I360">
            <v>231</v>
          </cell>
        </row>
        <row r="361">
          <cell r="A361">
            <v>2022</v>
          </cell>
          <cell r="B361" t="str">
            <v>SABLONS</v>
          </cell>
          <cell r="C361" t="str">
            <v>33362</v>
          </cell>
          <cell r="D361" t="str">
            <v>CA DU LIBOURNAIS</v>
          </cell>
          <cell r="E361" t="str">
            <v>200070092</v>
          </cell>
          <cell r="F361">
            <v>636</v>
          </cell>
          <cell r="G361">
            <v>1332</v>
          </cell>
          <cell r="H361">
            <v>20680</v>
          </cell>
          <cell r="I361">
            <v>513</v>
          </cell>
        </row>
        <row r="362">
          <cell r="A362">
            <v>2022</v>
          </cell>
          <cell r="B362" t="str">
            <v>SADIRAC</v>
          </cell>
          <cell r="C362" t="str">
            <v>33363</v>
          </cell>
          <cell r="D362" t="str">
            <v>CC DU CREONNAIS</v>
          </cell>
          <cell r="E362" t="str">
            <v>243301215</v>
          </cell>
          <cell r="F362">
            <v>621</v>
          </cell>
          <cell r="G362">
            <v>4458</v>
          </cell>
          <cell r="H362">
            <v>24340</v>
          </cell>
          <cell r="I362">
            <v>1794</v>
          </cell>
        </row>
        <row r="363">
          <cell r="A363">
            <v>2022</v>
          </cell>
          <cell r="B363" t="str">
            <v>SAILLANS</v>
          </cell>
          <cell r="C363" t="str">
            <v>33364</v>
          </cell>
          <cell r="D363" t="str">
            <v>CC DU FRONSADAIS</v>
          </cell>
          <cell r="E363" t="str">
            <v>243301397</v>
          </cell>
          <cell r="F363">
            <v>564</v>
          </cell>
          <cell r="G363">
            <v>412</v>
          </cell>
          <cell r="H363">
            <v>22090</v>
          </cell>
          <cell r="I363">
            <v>149</v>
          </cell>
        </row>
        <row r="364">
          <cell r="A364">
            <v>2022</v>
          </cell>
          <cell r="B364" t="str">
            <v>SAINT AIGNAN</v>
          </cell>
          <cell r="C364" t="str">
            <v>33365</v>
          </cell>
          <cell r="D364" t="str">
            <v>CC DU FRONSADAIS</v>
          </cell>
          <cell r="E364" t="str">
            <v>243301397</v>
          </cell>
          <cell r="F364">
            <v>601</v>
          </cell>
          <cell r="G364">
            <v>220</v>
          </cell>
          <cell r="H364">
            <v>23100</v>
          </cell>
          <cell r="I364">
            <v>85</v>
          </cell>
        </row>
        <row r="365">
          <cell r="A365">
            <v>2022</v>
          </cell>
          <cell r="B365" t="str">
            <v>SAINT ANDRE DE CUBZAC</v>
          </cell>
          <cell r="C365" t="str">
            <v>33366</v>
          </cell>
          <cell r="D365" t="str">
            <v>CC DU GRAND CUBZAGUAIS</v>
          </cell>
          <cell r="E365" t="str">
            <v>243301223</v>
          </cell>
          <cell r="F365">
            <v>752</v>
          </cell>
          <cell r="G365">
            <v>12341</v>
          </cell>
          <cell r="H365">
            <v>21110</v>
          </cell>
          <cell r="I365">
            <v>5240</v>
          </cell>
        </row>
        <row r="366">
          <cell r="A366">
            <v>2022</v>
          </cell>
          <cell r="B366" t="str">
            <v>SAINT ANDRE DU BOIS</v>
          </cell>
          <cell r="C366" t="str">
            <v>33367</v>
          </cell>
          <cell r="D366" t="str">
            <v>CC DU SUD GIRONDE</v>
          </cell>
          <cell r="E366" t="str">
            <v>200043974</v>
          </cell>
          <cell r="F366">
            <v>637</v>
          </cell>
          <cell r="G366">
            <v>447</v>
          </cell>
          <cell r="H366">
            <v>20780</v>
          </cell>
          <cell r="I366">
            <v>170</v>
          </cell>
        </row>
        <row r="367">
          <cell r="A367">
            <v>2022</v>
          </cell>
          <cell r="B367" t="str">
            <v>SAINT ANDRE ET APPELLES</v>
          </cell>
          <cell r="C367" t="str">
            <v>33369</v>
          </cell>
          <cell r="D367" t="str">
            <v>CC DU PAYS FOYEN</v>
          </cell>
          <cell r="E367" t="str">
            <v>243301371</v>
          </cell>
          <cell r="F367">
            <v>658</v>
          </cell>
          <cell r="G367">
            <v>728</v>
          </cell>
          <cell r="H367">
            <v>20260</v>
          </cell>
          <cell r="I367">
            <v>295</v>
          </cell>
        </row>
        <row r="368">
          <cell r="A368">
            <v>2022</v>
          </cell>
          <cell r="B368" t="str">
            <v>SAINT ANDRONY</v>
          </cell>
          <cell r="C368" t="str">
            <v>33370</v>
          </cell>
          <cell r="D368" t="str">
            <v>CC DE L'ESTUAIRE</v>
          </cell>
          <cell r="E368" t="str">
            <v>243300811</v>
          </cell>
          <cell r="F368">
            <v>1269</v>
          </cell>
          <cell r="G368">
            <v>568</v>
          </cell>
          <cell r="H368">
            <v>18880</v>
          </cell>
          <cell r="I368">
            <v>254</v>
          </cell>
        </row>
        <row r="369">
          <cell r="A369">
            <v>2022</v>
          </cell>
          <cell r="B369" t="str">
            <v>SAINT ANTOINE DU QUEYRET</v>
          </cell>
          <cell r="C369" t="str">
            <v>33372</v>
          </cell>
          <cell r="D369" t="str">
            <v>CC RURALES DE L'ENTRE-DEUX-MERS</v>
          </cell>
          <cell r="E369" t="str">
            <v>200069599</v>
          </cell>
          <cell r="F369">
            <v>766</v>
          </cell>
          <cell r="G369">
            <v>68</v>
          </cell>
        </row>
        <row r="370">
          <cell r="A370">
            <v>2022</v>
          </cell>
          <cell r="B370" t="str">
            <v>SAINT ANTOINE SUR L ISLE</v>
          </cell>
          <cell r="C370" t="str">
            <v>33373</v>
          </cell>
          <cell r="D370" t="str">
            <v>CA DU LIBOURNAIS</v>
          </cell>
          <cell r="E370" t="str">
            <v>200070092</v>
          </cell>
          <cell r="F370">
            <v>631</v>
          </cell>
          <cell r="G370">
            <v>612</v>
          </cell>
          <cell r="H370">
            <v>18660</v>
          </cell>
          <cell r="I370">
            <v>244</v>
          </cell>
        </row>
        <row r="371">
          <cell r="A371">
            <v>2022</v>
          </cell>
          <cell r="B371" t="str">
            <v>SAINT AUBIN DE BLAYE</v>
          </cell>
          <cell r="C371" t="str">
            <v>33374</v>
          </cell>
          <cell r="D371" t="str">
            <v>CC DE L'ESTUAIRE</v>
          </cell>
          <cell r="E371" t="str">
            <v>243300811</v>
          </cell>
          <cell r="F371">
            <v>1253</v>
          </cell>
          <cell r="G371">
            <v>937</v>
          </cell>
          <cell r="H371">
            <v>16890</v>
          </cell>
          <cell r="I371">
            <v>364</v>
          </cell>
        </row>
        <row r="372">
          <cell r="A372">
            <v>2022</v>
          </cell>
          <cell r="B372" t="str">
            <v>SAINT AUBIN DE BRANNE</v>
          </cell>
          <cell r="C372" t="str">
            <v>33375</v>
          </cell>
          <cell r="D372" t="str">
            <v>CC CASTILLON/PUJOLS</v>
          </cell>
          <cell r="E372" t="str">
            <v>243301454</v>
          </cell>
          <cell r="F372">
            <v>563</v>
          </cell>
          <cell r="G372">
            <v>379</v>
          </cell>
          <cell r="H372">
            <v>24480</v>
          </cell>
          <cell r="I372">
            <v>158</v>
          </cell>
        </row>
        <row r="373">
          <cell r="A373">
            <v>2022</v>
          </cell>
          <cell r="B373" t="str">
            <v>SAINT AUBIN DE MEDOC</v>
          </cell>
          <cell r="C373" t="str">
            <v>33376</v>
          </cell>
          <cell r="D373" t="str">
            <v>BORDEAUX METROPOLE</v>
          </cell>
          <cell r="E373" t="str">
            <v>243300316</v>
          </cell>
          <cell r="F373">
            <v>1314</v>
          </cell>
          <cell r="G373">
            <v>7663</v>
          </cell>
          <cell r="H373">
            <v>31380</v>
          </cell>
          <cell r="I373">
            <v>2897</v>
          </cell>
        </row>
        <row r="374">
          <cell r="A374">
            <v>2022</v>
          </cell>
          <cell r="B374" t="str">
            <v>SAINT AVIT DE SOULEGE</v>
          </cell>
          <cell r="C374" t="str">
            <v>33377</v>
          </cell>
          <cell r="D374" t="str">
            <v>CC DU PAYS FOYEN</v>
          </cell>
          <cell r="E374" t="str">
            <v>243301371</v>
          </cell>
          <cell r="F374">
            <v>610</v>
          </cell>
          <cell r="G374">
            <v>96</v>
          </cell>
        </row>
        <row r="375">
          <cell r="A375">
            <v>2022</v>
          </cell>
          <cell r="B375" t="str">
            <v>SAINT AVIT SAINT NAZAIRE</v>
          </cell>
          <cell r="C375" t="str">
            <v>33378</v>
          </cell>
          <cell r="D375" t="str">
            <v>CC DU PAYS FOYEN</v>
          </cell>
          <cell r="E375" t="str">
            <v>243301371</v>
          </cell>
          <cell r="F375">
            <v>597</v>
          </cell>
          <cell r="G375">
            <v>1540</v>
          </cell>
          <cell r="H375">
            <v>18880</v>
          </cell>
          <cell r="I375">
            <v>602</v>
          </cell>
        </row>
        <row r="376">
          <cell r="A376">
            <v>2022</v>
          </cell>
          <cell r="B376" t="str">
            <v>SAINT BRICE</v>
          </cell>
          <cell r="C376" t="str">
            <v>33379</v>
          </cell>
          <cell r="D376" t="str">
            <v>CC RURALES DE L'ENTRE-DEUX-MERS</v>
          </cell>
          <cell r="E376" t="str">
            <v>200069599</v>
          </cell>
          <cell r="F376">
            <v>576</v>
          </cell>
          <cell r="G376">
            <v>321</v>
          </cell>
          <cell r="H376">
            <v>18770</v>
          </cell>
          <cell r="I376">
            <v>122</v>
          </cell>
        </row>
        <row r="377">
          <cell r="A377">
            <v>2022</v>
          </cell>
          <cell r="B377" t="str">
            <v>SAINT CAPRAIS DE BORDEAUX</v>
          </cell>
          <cell r="C377" t="str">
            <v>33381</v>
          </cell>
          <cell r="D377" t="str">
            <v>CC DES PORTES DE L'ENTRE-DEUX-MERS</v>
          </cell>
          <cell r="E377" t="str">
            <v>243301439</v>
          </cell>
          <cell r="F377">
            <v>728</v>
          </cell>
          <cell r="G377">
            <v>3334</v>
          </cell>
          <cell r="H377">
            <v>24440</v>
          </cell>
          <cell r="I377">
            <v>1321</v>
          </cell>
        </row>
        <row r="378">
          <cell r="A378">
            <v>2022</v>
          </cell>
          <cell r="B378" t="str">
            <v>SAINT CHRISTOLY DE BLAYE</v>
          </cell>
          <cell r="C378" t="str">
            <v>33382</v>
          </cell>
          <cell r="D378" t="str">
            <v>CC DE BLAYE</v>
          </cell>
          <cell r="E378" t="str">
            <v>200023794</v>
          </cell>
          <cell r="F378">
            <v>597</v>
          </cell>
          <cell r="G378">
            <v>1999</v>
          </cell>
          <cell r="H378">
            <v>18440</v>
          </cell>
          <cell r="I378">
            <v>792</v>
          </cell>
        </row>
        <row r="379">
          <cell r="A379">
            <v>2022</v>
          </cell>
          <cell r="B379" t="str">
            <v>SAINT CHRISTOLY MEDOC</v>
          </cell>
          <cell r="C379" t="str">
            <v>33383</v>
          </cell>
          <cell r="D379" t="str">
            <v>CC MEDOC COEUR DE PRESQU'ILE</v>
          </cell>
          <cell r="E379" t="str">
            <v>200069995</v>
          </cell>
          <cell r="F379">
            <v>783</v>
          </cell>
          <cell r="G379">
            <v>326</v>
          </cell>
          <cell r="H379">
            <v>18880</v>
          </cell>
          <cell r="I379">
            <v>131</v>
          </cell>
        </row>
        <row r="380">
          <cell r="A380">
            <v>2022</v>
          </cell>
          <cell r="B380" t="str">
            <v>SAINT CHRISTOPHE DE DOUBLE</v>
          </cell>
          <cell r="C380" t="str">
            <v>33385</v>
          </cell>
          <cell r="D380" t="str">
            <v>CA DU LIBOURNAIS</v>
          </cell>
          <cell r="E380" t="str">
            <v>200070092</v>
          </cell>
          <cell r="F380">
            <v>664</v>
          </cell>
          <cell r="G380">
            <v>722</v>
          </cell>
          <cell r="H380">
            <v>18690</v>
          </cell>
          <cell r="I380">
            <v>261</v>
          </cell>
        </row>
        <row r="381">
          <cell r="A381">
            <v>2022</v>
          </cell>
          <cell r="B381" t="str">
            <v>SAINT CHRISTOPHE DES BARDES</v>
          </cell>
          <cell r="C381" t="str">
            <v>33384</v>
          </cell>
          <cell r="D381" t="str">
            <v>CC DU GRAND SAINT EMILIONNAIS</v>
          </cell>
          <cell r="E381" t="str">
            <v>200035533</v>
          </cell>
          <cell r="F381">
            <v>822</v>
          </cell>
          <cell r="G381">
            <v>456</v>
          </cell>
          <cell r="H381">
            <v>21350</v>
          </cell>
          <cell r="I381">
            <v>167</v>
          </cell>
        </row>
        <row r="382">
          <cell r="A382">
            <v>2022</v>
          </cell>
          <cell r="B382" t="str">
            <v>SAINT CIBARD</v>
          </cell>
          <cell r="C382" t="str">
            <v>33386</v>
          </cell>
          <cell r="D382" t="str">
            <v>CC DU GRAND SAINT EMILIONNAIS</v>
          </cell>
          <cell r="E382" t="str">
            <v>200035533</v>
          </cell>
          <cell r="F382">
            <v>592</v>
          </cell>
          <cell r="G382">
            <v>201</v>
          </cell>
          <cell r="H382">
            <v>19980</v>
          </cell>
          <cell r="I382">
            <v>79</v>
          </cell>
        </row>
        <row r="383">
          <cell r="A383">
            <v>2022</v>
          </cell>
          <cell r="B383" t="str">
            <v>SAINT CIERS D ABZAC</v>
          </cell>
          <cell r="C383" t="str">
            <v>33387</v>
          </cell>
          <cell r="D383" t="str">
            <v>CA DU LIBOURNAIS</v>
          </cell>
          <cell r="E383" t="str">
            <v>200070092</v>
          </cell>
          <cell r="F383">
            <v>544</v>
          </cell>
          <cell r="G383">
            <v>1502</v>
          </cell>
          <cell r="H383">
            <v>19970</v>
          </cell>
          <cell r="I383">
            <v>520</v>
          </cell>
        </row>
        <row r="384">
          <cell r="A384">
            <v>2022</v>
          </cell>
          <cell r="B384" t="str">
            <v>SAINT CIERS DE CANESSE</v>
          </cell>
          <cell r="C384" t="str">
            <v>33388</v>
          </cell>
          <cell r="D384" t="str">
            <v>CC DE BLAYE</v>
          </cell>
          <cell r="E384" t="str">
            <v>200023794</v>
          </cell>
          <cell r="F384">
            <v>560</v>
          </cell>
          <cell r="G384">
            <v>843</v>
          </cell>
          <cell r="H384">
            <v>19150</v>
          </cell>
          <cell r="I384">
            <v>309</v>
          </cell>
        </row>
        <row r="385">
          <cell r="A385">
            <v>2022</v>
          </cell>
          <cell r="B385" t="str">
            <v>SAINT CIERS SUR GIRONDE</v>
          </cell>
          <cell r="C385" t="str">
            <v>33389</v>
          </cell>
          <cell r="D385" t="str">
            <v>CC DE L'ESTUAIRE</v>
          </cell>
          <cell r="E385" t="str">
            <v>243300811</v>
          </cell>
          <cell r="F385">
            <v>1461</v>
          </cell>
          <cell r="G385">
            <v>3099</v>
          </cell>
          <cell r="H385">
            <v>18130</v>
          </cell>
          <cell r="I385">
            <v>1329</v>
          </cell>
        </row>
        <row r="386">
          <cell r="A386">
            <v>2022</v>
          </cell>
          <cell r="B386" t="str">
            <v>SAINT COME</v>
          </cell>
          <cell r="C386" t="str">
            <v>33391</v>
          </cell>
          <cell r="D386" t="str">
            <v>CC DU BAZADAIS</v>
          </cell>
          <cell r="E386" t="str">
            <v>200043982</v>
          </cell>
          <cell r="F386">
            <v>592</v>
          </cell>
          <cell r="G386">
            <v>330</v>
          </cell>
          <cell r="H386">
            <v>20270</v>
          </cell>
          <cell r="I386">
            <v>139</v>
          </cell>
        </row>
        <row r="387">
          <cell r="A387">
            <v>2022</v>
          </cell>
          <cell r="B387" t="str">
            <v>SAINT DENIS DE PILE</v>
          </cell>
          <cell r="C387" t="str">
            <v>33393</v>
          </cell>
          <cell r="D387" t="str">
            <v>CA DU LIBOURNAIS</v>
          </cell>
          <cell r="E387" t="str">
            <v>200070092</v>
          </cell>
          <cell r="F387">
            <v>720</v>
          </cell>
          <cell r="G387">
            <v>5784</v>
          </cell>
          <cell r="H387">
            <v>19890</v>
          </cell>
          <cell r="I387">
            <v>2234</v>
          </cell>
        </row>
        <row r="388">
          <cell r="A388">
            <v>2022</v>
          </cell>
          <cell r="B388" t="str">
            <v>SAINT EMILION</v>
          </cell>
          <cell r="C388" t="str">
            <v>33394</v>
          </cell>
          <cell r="D388" t="str">
            <v>CC DU GRAND SAINT EMILIONNAIS</v>
          </cell>
          <cell r="E388" t="str">
            <v>200035533</v>
          </cell>
          <cell r="F388">
            <v>1296</v>
          </cell>
          <cell r="G388">
            <v>2003</v>
          </cell>
          <cell r="H388">
            <v>23640</v>
          </cell>
          <cell r="I388">
            <v>784</v>
          </cell>
        </row>
        <row r="389">
          <cell r="A389">
            <v>2022</v>
          </cell>
          <cell r="B389" t="str">
            <v>SAINT ESTEPHE</v>
          </cell>
          <cell r="C389" t="str">
            <v>33395</v>
          </cell>
          <cell r="D389" t="str">
            <v>CC MEDOC COEUR DE PRESQU'ILE</v>
          </cell>
          <cell r="E389" t="str">
            <v>200069995</v>
          </cell>
          <cell r="F389">
            <v>945</v>
          </cell>
          <cell r="G389">
            <v>1695</v>
          </cell>
          <cell r="H389">
            <v>20040</v>
          </cell>
          <cell r="I389">
            <v>703</v>
          </cell>
        </row>
        <row r="390">
          <cell r="A390">
            <v>2022</v>
          </cell>
          <cell r="B390" t="str">
            <v>SAINT ETIENNE DE LISSE</v>
          </cell>
          <cell r="C390" t="str">
            <v>33396</v>
          </cell>
          <cell r="D390" t="str">
            <v>CC DU GRAND SAINT EMILIONNAIS</v>
          </cell>
          <cell r="E390" t="str">
            <v>200035533</v>
          </cell>
          <cell r="F390">
            <v>963</v>
          </cell>
          <cell r="G390">
            <v>223</v>
          </cell>
          <cell r="H390">
            <v>20600</v>
          </cell>
          <cell r="I390">
            <v>80</v>
          </cell>
        </row>
        <row r="391">
          <cell r="A391">
            <v>2022</v>
          </cell>
          <cell r="B391" t="str">
            <v>SAINT EXUPERY</v>
          </cell>
          <cell r="C391" t="str">
            <v>33398</v>
          </cell>
          <cell r="D391" t="str">
            <v>CC DU REOLAIS EN SUD GIRONDE</v>
          </cell>
          <cell r="E391" t="str">
            <v>200044394</v>
          </cell>
          <cell r="F391">
            <v>450</v>
          </cell>
          <cell r="G391">
            <v>175</v>
          </cell>
          <cell r="H391">
            <v>20170</v>
          </cell>
          <cell r="I391">
            <v>64</v>
          </cell>
        </row>
        <row r="392">
          <cell r="A392">
            <v>2022</v>
          </cell>
          <cell r="B392" t="str">
            <v>SAINT FELIX DE FONCAUDE</v>
          </cell>
          <cell r="C392" t="str">
            <v>33399</v>
          </cell>
          <cell r="D392" t="str">
            <v>CC RURALES DE L'ENTRE-DEUX-MERS</v>
          </cell>
          <cell r="E392" t="str">
            <v>200069599</v>
          </cell>
          <cell r="F392">
            <v>553</v>
          </cell>
          <cell r="G392">
            <v>302</v>
          </cell>
          <cell r="H392">
            <v>17660</v>
          </cell>
          <cell r="I392">
            <v>117</v>
          </cell>
        </row>
        <row r="393">
          <cell r="A393">
            <v>2022</v>
          </cell>
          <cell r="B393" t="str">
            <v>SAINT FERME</v>
          </cell>
          <cell r="C393" t="str">
            <v>33400</v>
          </cell>
          <cell r="D393" t="str">
            <v>CC RURALES DE L'ENTRE-DEUX-MERS</v>
          </cell>
          <cell r="E393" t="str">
            <v>200069599</v>
          </cell>
          <cell r="F393">
            <v>599</v>
          </cell>
          <cell r="G393">
            <v>380</v>
          </cell>
          <cell r="H393">
            <v>17920</v>
          </cell>
          <cell r="I393">
            <v>146</v>
          </cell>
        </row>
        <row r="394">
          <cell r="A394">
            <v>2022</v>
          </cell>
          <cell r="B394" t="str">
            <v>SAINT GENES DE BLAYE</v>
          </cell>
          <cell r="C394" t="str">
            <v>33405</v>
          </cell>
          <cell r="D394" t="str">
            <v>CC DE BLAYE</v>
          </cell>
          <cell r="E394" t="str">
            <v>200023794</v>
          </cell>
          <cell r="F394">
            <v>742</v>
          </cell>
          <cell r="G394">
            <v>503</v>
          </cell>
          <cell r="H394">
            <v>22230</v>
          </cell>
          <cell r="I394">
            <v>218</v>
          </cell>
        </row>
        <row r="395">
          <cell r="A395">
            <v>2022</v>
          </cell>
          <cell r="B395" t="str">
            <v>SAINT GENES DE CASTILLON</v>
          </cell>
          <cell r="C395" t="str">
            <v>33406</v>
          </cell>
          <cell r="D395" t="str">
            <v>CC DU GRAND SAINT EMILIONNAIS</v>
          </cell>
          <cell r="E395" t="str">
            <v>200035533</v>
          </cell>
          <cell r="F395">
            <v>604</v>
          </cell>
          <cell r="G395">
            <v>406</v>
          </cell>
          <cell r="H395">
            <v>21510</v>
          </cell>
          <cell r="I395">
            <v>161</v>
          </cell>
        </row>
        <row r="396">
          <cell r="A396">
            <v>2022</v>
          </cell>
          <cell r="B396" t="str">
            <v>SAINT GENES DE FRONSAC</v>
          </cell>
          <cell r="C396" t="str">
            <v>33407</v>
          </cell>
          <cell r="D396" t="str">
            <v>CC DU FRONSADAIS</v>
          </cell>
          <cell r="E396" t="str">
            <v>243301397</v>
          </cell>
          <cell r="F396">
            <v>446</v>
          </cell>
          <cell r="G396">
            <v>841</v>
          </cell>
          <cell r="H396">
            <v>22320</v>
          </cell>
          <cell r="I396">
            <v>314</v>
          </cell>
        </row>
        <row r="397">
          <cell r="A397">
            <v>2022</v>
          </cell>
          <cell r="B397" t="str">
            <v>SAINT GENES DE LOMBAUD</v>
          </cell>
          <cell r="C397" t="str">
            <v>33408</v>
          </cell>
          <cell r="D397" t="str">
            <v>CC DU CREONNAIS</v>
          </cell>
          <cell r="E397" t="str">
            <v>243301215</v>
          </cell>
          <cell r="F397">
            <v>727</v>
          </cell>
          <cell r="G397">
            <v>407</v>
          </cell>
          <cell r="H397">
            <v>25290</v>
          </cell>
          <cell r="I397">
            <v>150</v>
          </cell>
        </row>
        <row r="398">
          <cell r="A398">
            <v>2022</v>
          </cell>
          <cell r="B398" t="str">
            <v>SAINT GENIS DU BOIS</v>
          </cell>
          <cell r="C398" t="str">
            <v>33409</v>
          </cell>
          <cell r="D398" t="str">
            <v>CC RURALES DE L'ENTRE-DEUX-MERS</v>
          </cell>
          <cell r="E398" t="str">
            <v>200069599</v>
          </cell>
          <cell r="F398">
            <v>565</v>
          </cell>
          <cell r="G398">
            <v>90</v>
          </cell>
        </row>
        <row r="399">
          <cell r="A399">
            <v>2022</v>
          </cell>
          <cell r="B399" t="str">
            <v>SAINT GERMAIN D ESTEUIL</v>
          </cell>
          <cell r="C399" t="str">
            <v>33412</v>
          </cell>
          <cell r="D399" t="str">
            <v>CC MEDOC COEUR DE PRESQU'ILE</v>
          </cell>
          <cell r="E399" t="str">
            <v>200069995</v>
          </cell>
          <cell r="F399">
            <v>625</v>
          </cell>
          <cell r="G399">
            <v>1348</v>
          </cell>
          <cell r="H399">
            <v>19890</v>
          </cell>
          <cell r="I399">
            <v>525</v>
          </cell>
        </row>
        <row r="400">
          <cell r="A400">
            <v>2022</v>
          </cell>
          <cell r="B400" t="str">
            <v>SAINT GERMAIN DE GRAVE</v>
          </cell>
          <cell r="C400" t="str">
            <v>33411</v>
          </cell>
          <cell r="D400" t="str">
            <v>CC DU SUD GIRONDE</v>
          </cell>
          <cell r="E400" t="str">
            <v>200043974</v>
          </cell>
          <cell r="F400">
            <v>702</v>
          </cell>
          <cell r="G400">
            <v>170</v>
          </cell>
          <cell r="H400">
            <v>17920</v>
          </cell>
          <cell r="I400">
            <v>62</v>
          </cell>
        </row>
        <row r="401">
          <cell r="A401">
            <v>2022</v>
          </cell>
          <cell r="B401" t="str">
            <v>SAINT GERMAIN DE LA RIVIERE</v>
          </cell>
          <cell r="C401" t="str">
            <v>33414</v>
          </cell>
          <cell r="D401" t="str">
            <v>CC DU FRONSADAIS</v>
          </cell>
          <cell r="E401" t="str">
            <v>243301397</v>
          </cell>
          <cell r="F401">
            <v>569</v>
          </cell>
          <cell r="G401">
            <v>401</v>
          </cell>
          <cell r="H401">
            <v>21000</v>
          </cell>
          <cell r="I401">
            <v>145</v>
          </cell>
        </row>
        <row r="402">
          <cell r="A402">
            <v>2022</v>
          </cell>
          <cell r="B402" t="str">
            <v>SAINT GERMAIN DU PUCH</v>
          </cell>
          <cell r="C402" t="str">
            <v>33413</v>
          </cell>
          <cell r="D402" t="str">
            <v>CA DU LIBOURNAIS</v>
          </cell>
          <cell r="E402" t="str">
            <v>200070092</v>
          </cell>
          <cell r="F402">
            <v>629</v>
          </cell>
          <cell r="G402">
            <v>2233</v>
          </cell>
          <cell r="H402">
            <v>23870</v>
          </cell>
          <cell r="I402">
            <v>915</v>
          </cell>
        </row>
        <row r="403">
          <cell r="A403">
            <v>2022</v>
          </cell>
          <cell r="B403" t="str">
            <v>SAINT GERVAIS</v>
          </cell>
          <cell r="C403" t="str">
            <v>33415</v>
          </cell>
          <cell r="D403" t="str">
            <v>CC DU GRAND CUBZAGUAIS</v>
          </cell>
          <cell r="E403" t="str">
            <v>243301223</v>
          </cell>
          <cell r="F403">
            <v>611</v>
          </cell>
          <cell r="G403">
            <v>1918</v>
          </cell>
          <cell r="H403">
            <v>22060</v>
          </cell>
          <cell r="I403">
            <v>761</v>
          </cell>
        </row>
        <row r="404">
          <cell r="A404">
            <v>2022</v>
          </cell>
          <cell r="B404" t="str">
            <v>SAINT GIRONS D AIGUEVIVES</v>
          </cell>
          <cell r="C404" t="str">
            <v>33416</v>
          </cell>
          <cell r="D404" t="str">
            <v>CC DE BLAYE</v>
          </cell>
          <cell r="E404" t="str">
            <v>200023794</v>
          </cell>
          <cell r="F404">
            <v>550</v>
          </cell>
          <cell r="G404">
            <v>979</v>
          </cell>
          <cell r="H404">
            <v>18930</v>
          </cell>
          <cell r="I404">
            <v>403</v>
          </cell>
        </row>
        <row r="405">
          <cell r="A405">
            <v>2022</v>
          </cell>
          <cell r="B405" t="str">
            <v>SAINT HILAIRE DE LA NOAILLE</v>
          </cell>
          <cell r="C405" t="str">
            <v>33418</v>
          </cell>
          <cell r="D405" t="str">
            <v>CC DU REOLAIS EN SUD GIRONDE</v>
          </cell>
          <cell r="E405" t="str">
            <v>200044394</v>
          </cell>
          <cell r="F405">
            <v>460</v>
          </cell>
          <cell r="G405">
            <v>400</v>
          </cell>
          <cell r="H405">
            <v>20670</v>
          </cell>
          <cell r="I405">
            <v>152</v>
          </cell>
        </row>
        <row r="406">
          <cell r="A406">
            <v>2022</v>
          </cell>
          <cell r="B406" t="str">
            <v>SAINT HILAIRE DU BOIS</v>
          </cell>
          <cell r="C406" t="str">
            <v>33419</v>
          </cell>
          <cell r="D406" t="str">
            <v>CC RURALES DE L'ENTRE-DEUX-MERS</v>
          </cell>
          <cell r="E406" t="str">
            <v>200069599</v>
          </cell>
          <cell r="F406">
            <v>652</v>
          </cell>
          <cell r="G406">
            <v>81</v>
          </cell>
        </row>
        <row r="407">
          <cell r="A407">
            <v>2022</v>
          </cell>
          <cell r="B407" t="str">
            <v>SAINT HIPPOLYTE</v>
          </cell>
          <cell r="C407" t="str">
            <v>33420</v>
          </cell>
          <cell r="D407" t="str">
            <v>CC DU GRAND SAINT EMILIONNAIS</v>
          </cell>
          <cell r="E407" t="str">
            <v>200035533</v>
          </cell>
          <cell r="F407">
            <v>1064</v>
          </cell>
          <cell r="G407">
            <v>135</v>
          </cell>
          <cell r="H407">
            <v>20900</v>
          </cell>
          <cell r="I407">
            <v>49</v>
          </cell>
        </row>
        <row r="408">
          <cell r="A408">
            <v>2022</v>
          </cell>
          <cell r="B408" t="str">
            <v>SAINT JEAN D ILLAC</v>
          </cell>
          <cell r="C408" t="str">
            <v>33422</v>
          </cell>
          <cell r="D408" t="str">
            <v>CC JALLE-EAU-BOURDE</v>
          </cell>
          <cell r="E408" t="str">
            <v>243301165</v>
          </cell>
          <cell r="F408">
            <v>1218</v>
          </cell>
          <cell r="G408">
            <v>9096</v>
          </cell>
          <cell r="H408">
            <v>27290</v>
          </cell>
          <cell r="I408">
            <v>3519</v>
          </cell>
        </row>
        <row r="409">
          <cell r="A409">
            <v>2022</v>
          </cell>
          <cell r="B409" t="str">
            <v>SAINT JEAN DE BLAIGNAC</v>
          </cell>
          <cell r="C409" t="str">
            <v>33421</v>
          </cell>
          <cell r="D409" t="str">
            <v>CC CASTILLON/PUJOLS</v>
          </cell>
          <cell r="E409" t="str">
            <v>243301454</v>
          </cell>
          <cell r="F409">
            <v>579</v>
          </cell>
          <cell r="G409">
            <v>469</v>
          </cell>
          <cell r="H409">
            <v>23030</v>
          </cell>
          <cell r="I409">
            <v>177</v>
          </cell>
        </row>
        <row r="410">
          <cell r="A410">
            <v>2022</v>
          </cell>
          <cell r="B410" t="str">
            <v>SAINT JULIEN BEYCHEVELLE</v>
          </cell>
          <cell r="C410" t="str">
            <v>33423</v>
          </cell>
          <cell r="D410" t="str">
            <v>CC MEDOC COEUR DE PRESQU'ILE</v>
          </cell>
          <cell r="E410" t="str">
            <v>200069995</v>
          </cell>
          <cell r="F410">
            <v>1602</v>
          </cell>
          <cell r="G410">
            <v>624</v>
          </cell>
          <cell r="H410">
            <v>21410</v>
          </cell>
          <cell r="I410">
            <v>254</v>
          </cell>
        </row>
        <row r="411">
          <cell r="A411">
            <v>2022</v>
          </cell>
          <cell r="B411" t="str">
            <v>SAINT LAURENT D ARCE</v>
          </cell>
          <cell r="C411" t="str">
            <v>33425</v>
          </cell>
          <cell r="D411" t="str">
            <v>CC DU GRAND CUBZAGUAIS</v>
          </cell>
          <cell r="E411" t="str">
            <v>243301223</v>
          </cell>
          <cell r="F411">
            <v>602</v>
          </cell>
          <cell r="G411">
            <v>1497</v>
          </cell>
          <cell r="H411">
            <v>23310</v>
          </cell>
          <cell r="I411">
            <v>589</v>
          </cell>
        </row>
        <row r="412">
          <cell r="A412">
            <v>2022</v>
          </cell>
          <cell r="B412" t="str">
            <v>SAINT LAURENT DES COMBES</v>
          </cell>
          <cell r="C412" t="str">
            <v>33426</v>
          </cell>
          <cell r="D412" t="str">
            <v>CC DU GRAND SAINT EMILIONNAIS</v>
          </cell>
          <cell r="E412" t="str">
            <v>200035533</v>
          </cell>
          <cell r="F412">
            <v>959</v>
          </cell>
          <cell r="G412">
            <v>270</v>
          </cell>
          <cell r="H412">
            <v>23850</v>
          </cell>
          <cell r="I412">
            <v>109</v>
          </cell>
        </row>
        <row r="413">
          <cell r="A413">
            <v>2022</v>
          </cell>
          <cell r="B413" t="str">
            <v>SAINT LAURENT DU BOIS</v>
          </cell>
          <cell r="C413" t="str">
            <v>33427</v>
          </cell>
          <cell r="D413" t="str">
            <v>CC RURALES DE L'ENTRE-DEUX-MERS</v>
          </cell>
          <cell r="E413" t="str">
            <v>200069599</v>
          </cell>
          <cell r="F413">
            <v>608</v>
          </cell>
          <cell r="G413">
            <v>260</v>
          </cell>
          <cell r="H413">
            <v>19120</v>
          </cell>
          <cell r="I413">
            <v>100</v>
          </cell>
        </row>
        <row r="414">
          <cell r="A414">
            <v>2022</v>
          </cell>
          <cell r="B414" t="str">
            <v>SAINT LAURENT DU PLAN</v>
          </cell>
          <cell r="C414" t="str">
            <v>33428</v>
          </cell>
          <cell r="D414" t="str">
            <v>CC DU REOLAIS EN SUD GIRONDE</v>
          </cell>
          <cell r="E414" t="str">
            <v>200044394</v>
          </cell>
          <cell r="F414">
            <v>596</v>
          </cell>
          <cell r="G414">
            <v>88</v>
          </cell>
        </row>
        <row r="415">
          <cell r="A415">
            <v>2022</v>
          </cell>
          <cell r="B415" t="str">
            <v>SAINT LAURENT MEDOC</v>
          </cell>
          <cell r="C415" t="str">
            <v>33424</v>
          </cell>
          <cell r="D415" t="str">
            <v>CC MEDOC COEUR DE PRESQU'ILE</v>
          </cell>
          <cell r="E415" t="str">
            <v>200069995</v>
          </cell>
          <cell r="F415">
            <v>802</v>
          </cell>
          <cell r="G415">
            <v>4926</v>
          </cell>
          <cell r="H415">
            <v>20950</v>
          </cell>
          <cell r="I415">
            <v>2010</v>
          </cell>
        </row>
        <row r="416">
          <cell r="A416">
            <v>2022</v>
          </cell>
          <cell r="B416" t="str">
            <v>SAINT LEGER DE BALSON</v>
          </cell>
          <cell r="C416" t="str">
            <v>33429</v>
          </cell>
          <cell r="D416" t="str">
            <v>CC DU SUD GIRONDE</v>
          </cell>
          <cell r="E416" t="str">
            <v>200043974</v>
          </cell>
          <cell r="F416">
            <v>528</v>
          </cell>
          <cell r="G416">
            <v>353</v>
          </cell>
          <cell r="H416">
            <v>18430</v>
          </cell>
          <cell r="I416">
            <v>129</v>
          </cell>
        </row>
        <row r="417">
          <cell r="A417">
            <v>2022</v>
          </cell>
          <cell r="B417" t="str">
            <v>SAINT LEON</v>
          </cell>
          <cell r="C417" t="str">
            <v>33431</v>
          </cell>
          <cell r="D417" t="str">
            <v>CC DU CREONNAIS</v>
          </cell>
          <cell r="E417" t="str">
            <v>243301215</v>
          </cell>
          <cell r="F417">
            <v>475</v>
          </cell>
          <cell r="G417">
            <v>349</v>
          </cell>
          <cell r="H417">
            <v>22620</v>
          </cell>
          <cell r="I417">
            <v>130</v>
          </cell>
        </row>
        <row r="418">
          <cell r="A418">
            <v>2022</v>
          </cell>
          <cell r="B418" t="str">
            <v>SAINT LOUBERT</v>
          </cell>
          <cell r="C418" t="str">
            <v>33432</v>
          </cell>
          <cell r="D418" t="str">
            <v>CC DU SUD GIRONDE</v>
          </cell>
          <cell r="E418" t="str">
            <v>200043974</v>
          </cell>
          <cell r="F418">
            <v>476</v>
          </cell>
          <cell r="G418">
            <v>240</v>
          </cell>
          <cell r="H418">
            <v>20280</v>
          </cell>
          <cell r="I418">
            <v>78</v>
          </cell>
        </row>
        <row r="419">
          <cell r="A419">
            <v>2022</v>
          </cell>
          <cell r="B419" t="str">
            <v>SAINT LOUBES</v>
          </cell>
          <cell r="C419" t="str">
            <v>33433</v>
          </cell>
          <cell r="D419" t="str">
            <v>CC LES RIVES DE LA LAURENCE</v>
          </cell>
          <cell r="E419" t="str">
            <v>243301249</v>
          </cell>
          <cell r="F419">
            <v>1114</v>
          </cell>
          <cell r="G419">
            <v>9933</v>
          </cell>
          <cell r="H419">
            <v>23170</v>
          </cell>
          <cell r="I419">
            <v>3947</v>
          </cell>
        </row>
        <row r="420">
          <cell r="A420">
            <v>2022</v>
          </cell>
          <cell r="B420" t="str">
            <v>SAINT LOUIS DE MONTFERRAND</v>
          </cell>
          <cell r="C420" t="str">
            <v>33434</v>
          </cell>
          <cell r="D420" t="str">
            <v>BORDEAUX METROPOLE</v>
          </cell>
          <cell r="E420" t="str">
            <v>243300316</v>
          </cell>
          <cell r="F420">
            <v>1186</v>
          </cell>
          <cell r="G420">
            <v>2170</v>
          </cell>
          <cell r="H420">
            <v>20120</v>
          </cell>
          <cell r="I420">
            <v>853</v>
          </cell>
        </row>
        <row r="421">
          <cell r="A421">
            <v>2022</v>
          </cell>
          <cell r="B421" t="str">
            <v>SAINT MACAIRE</v>
          </cell>
          <cell r="C421" t="str">
            <v>33435</v>
          </cell>
          <cell r="D421" t="str">
            <v>CC DU SUD GIRONDE</v>
          </cell>
          <cell r="E421" t="str">
            <v>200043974</v>
          </cell>
          <cell r="F421">
            <v>641</v>
          </cell>
          <cell r="G421">
            <v>2210</v>
          </cell>
          <cell r="H421">
            <v>18920</v>
          </cell>
          <cell r="I421">
            <v>901</v>
          </cell>
        </row>
        <row r="422">
          <cell r="A422">
            <v>2022</v>
          </cell>
          <cell r="B422" t="str">
            <v>SAINT MAGNE</v>
          </cell>
          <cell r="C422" t="str">
            <v>33436</v>
          </cell>
          <cell r="D422" t="str">
            <v>CC DU VAL DE L'EYRE</v>
          </cell>
          <cell r="E422" t="str">
            <v>243301405</v>
          </cell>
          <cell r="F422">
            <v>572</v>
          </cell>
          <cell r="G422">
            <v>1046</v>
          </cell>
          <cell r="H422">
            <v>21440</v>
          </cell>
          <cell r="I422">
            <v>442</v>
          </cell>
        </row>
        <row r="423">
          <cell r="A423">
            <v>2022</v>
          </cell>
          <cell r="B423" t="str">
            <v>SAINT MAGNE DE CASTILLON</v>
          </cell>
          <cell r="C423" t="str">
            <v>33437</v>
          </cell>
          <cell r="D423" t="str">
            <v>CC CASTILLON/PUJOLS</v>
          </cell>
          <cell r="E423" t="str">
            <v>243301454</v>
          </cell>
          <cell r="F423">
            <v>732</v>
          </cell>
          <cell r="G423">
            <v>2045</v>
          </cell>
          <cell r="H423">
            <v>20160</v>
          </cell>
          <cell r="I423">
            <v>873</v>
          </cell>
        </row>
        <row r="424">
          <cell r="A424">
            <v>2022</v>
          </cell>
          <cell r="B424" t="str">
            <v>SAINT MAIXANT</v>
          </cell>
          <cell r="C424" t="str">
            <v>33438</v>
          </cell>
          <cell r="D424" t="str">
            <v>CC DU SUD GIRONDE</v>
          </cell>
          <cell r="E424" t="str">
            <v>200043974</v>
          </cell>
          <cell r="F424">
            <v>608</v>
          </cell>
          <cell r="G424">
            <v>2004</v>
          </cell>
          <cell r="H424">
            <v>19690</v>
          </cell>
          <cell r="I424">
            <v>796</v>
          </cell>
        </row>
        <row r="425">
          <cell r="A425">
            <v>2022</v>
          </cell>
          <cell r="B425" t="str">
            <v>SAINT MARIENS</v>
          </cell>
          <cell r="C425" t="str">
            <v>33439</v>
          </cell>
          <cell r="D425" t="str">
            <v>CC LATITUDE NORD GIRONDE</v>
          </cell>
          <cell r="E425" t="str">
            <v>243301181</v>
          </cell>
          <cell r="F425">
            <v>508</v>
          </cell>
          <cell r="G425">
            <v>1636</v>
          </cell>
          <cell r="H425">
            <v>19850</v>
          </cell>
          <cell r="I425">
            <v>604</v>
          </cell>
        </row>
        <row r="426">
          <cell r="A426">
            <v>2022</v>
          </cell>
          <cell r="B426" t="str">
            <v>SAINT MARTIAL</v>
          </cell>
          <cell r="C426" t="str">
            <v>33440</v>
          </cell>
          <cell r="D426" t="str">
            <v>CC DU SUD GIRONDE</v>
          </cell>
          <cell r="E426" t="str">
            <v>200043974</v>
          </cell>
          <cell r="F426">
            <v>654</v>
          </cell>
          <cell r="G426">
            <v>251</v>
          </cell>
          <cell r="H426">
            <v>21920</v>
          </cell>
          <cell r="I426">
            <v>94</v>
          </cell>
        </row>
        <row r="427">
          <cell r="A427">
            <v>2022</v>
          </cell>
          <cell r="B427" t="str">
            <v>SAINT MARTIN DE LAYE</v>
          </cell>
          <cell r="C427" t="str">
            <v>33442</v>
          </cell>
          <cell r="D427" t="str">
            <v>CA DU LIBOURNAIS</v>
          </cell>
          <cell r="E427" t="str">
            <v>200070092</v>
          </cell>
          <cell r="F427">
            <v>538</v>
          </cell>
          <cell r="G427">
            <v>563</v>
          </cell>
          <cell r="H427">
            <v>19560</v>
          </cell>
          <cell r="I427">
            <v>198</v>
          </cell>
        </row>
        <row r="428">
          <cell r="A428">
            <v>2022</v>
          </cell>
          <cell r="B428" t="str">
            <v>SAINT MARTIN DE LERM</v>
          </cell>
          <cell r="C428" t="str">
            <v>33443</v>
          </cell>
          <cell r="D428" t="str">
            <v>CC RURALES DE L'ENTRE-DEUX-MERS</v>
          </cell>
          <cell r="E428" t="str">
            <v>200069599</v>
          </cell>
          <cell r="F428">
            <v>644</v>
          </cell>
          <cell r="G428">
            <v>157</v>
          </cell>
          <cell r="H428">
            <v>20920</v>
          </cell>
          <cell r="I428">
            <v>59</v>
          </cell>
        </row>
        <row r="429">
          <cell r="A429">
            <v>2022</v>
          </cell>
          <cell r="B429" t="str">
            <v>SAINT MARTIN DE SESCAS</v>
          </cell>
          <cell r="C429" t="str">
            <v>33444</v>
          </cell>
          <cell r="D429" t="str">
            <v>CC DU REOLAIS EN SUD GIRONDE</v>
          </cell>
          <cell r="E429" t="str">
            <v>200044394</v>
          </cell>
          <cell r="F429">
            <v>693</v>
          </cell>
          <cell r="G429">
            <v>593</v>
          </cell>
          <cell r="H429">
            <v>19830</v>
          </cell>
          <cell r="I429">
            <v>234</v>
          </cell>
        </row>
        <row r="430">
          <cell r="A430">
            <v>2022</v>
          </cell>
          <cell r="B430" t="str">
            <v>SAINT MARTIN DU BOIS</v>
          </cell>
          <cell r="C430" t="str">
            <v>33445</v>
          </cell>
          <cell r="D430" t="str">
            <v>CA DU LIBOURNAIS</v>
          </cell>
          <cell r="E430" t="str">
            <v>200070092</v>
          </cell>
          <cell r="F430">
            <v>561</v>
          </cell>
          <cell r="G430">
            <v>878</v>
          </cell>
          <cell r="H430">
            <v>21180</v>
          </cell>
          <cell r="I430">
            <v>333</v>
          </cell>
        </row>
        <row r="431">
          <cell r="A431">
            <v>2022</v>
          </cell>
          <cell r="B431" t="str">
            <v>SAINT MARTIN DU PUY</v>
          </cell>
          <cell r="C431" t="str">
            <v>33446</v>
          </cell>
          <cell r="D431" t="str">
            <v>CC RURALES DE L'ENTRE-DEUX-MERS</v>
          </cell>
          <cell r="E431" t="str">
            <v>200069599</v>
          </cell>
          <cell r="F431">
            <v>743</v>
          </cell>
          <cell r="G431">
            <v>188</v>
          </cell>
          <cell r="H431">
            <v>24190</v>
          </cell>
          <cell r="I431">
            <v>67</v>
          </cell>
        </row>
        <row r="432">
          <cell r="A432">
            <v>2022</v>
          </cell>
          <cell r="B432" t="str">
            <v>SAINT MARTIN LACAUSSADE</v>
          </cell>
          <cell r="C432" t="str">
            <v>33441</v>
          </cell>
          <cell r="D432" t="str">
            <v>CC DE BLAYE</v>
          </cell>
          <cell r="E432" t="str">
            <v>200023794</v>
          </cell>
          <cell r="F432">
            <v>735</v>
          </cell>
          <cell r="G432">
            <v>1267</v>
          </cell>
          <cell r="H432">
            <v>22590</v>
          </cell>
          <cell r="I432">
            <v>542</v>
          </cell>
        </row>
        <row r="433">
          <cell r="A433">
            <v>2022</v>
          </cell>
          <cell r="B433" t="str">
            <v>SAINT MEDARD D EYRANS</v>
          </cell>
          <cell r="C433" t="str">
            <v>33448</v>
          </cell>
          <cell r="D433" t="str">
            <v>CC DE MONTESQUIEU</v>
          </cell>
          <cell r="E433" t="str">
            <v>243301264</v>
          </cell>
          <cell r="F433">
            <v>887</v>
          </cell>
          <cell r="G433">
            <v>3099</v>
          </cell>
          <cell r="H433">
            <v>25440</v>
          </cell>
          <cell r="I433">
            <v>1194</v>
          </cell>
        </row>
        <row r="434">
          <cell r="A434">
            <v>2022</v>
          </cell>
          <cell r="B434" t="str">
            <v>SAINT MEDARD DE GUIZIERES</v>
          </cell>
          <cell r="C434" t="str">
            <v>33447</v>
          </cell>
          <cell r="D434" t="str">
            <v>CA DU LIBOURNAIS</v>
          </cell>
          <cell r="E434" t="str">
            <v>200070092</v>
          </cell>
          <cell r="F434">
            <v>800</v>
          </cell>
          <cell r="G434">
            <v>2457</v>
          </cell>
          <cell r="H434">
            <v>17460</v>
          </cell>
          <cell r="I434">
            <v>1110</v>
          </cell>
        </row>
        <row r="435">
          <cell r="A435">
            <v>2022</v>
          </cell>
          <cell r="B435" t="str">
            <v>SAINT MEDARD EN JALLES</v>
          </cell>
          <cell r="C435" t="str">
            <v>33449</v>
          </cell>
          <cell r="D435" t="str">
            <v>BORDEAUX METROPOLE</v>
          </cell>
          <cell r="E435" t="str">
            <v>243300316</v>
          </cell>
          <cell r="F435">
            <v>1548</v>
          </cell>
          <cell r="G435">
            <v>32175</v>
          </cell>
          <cell r="H435">
            <v>26380</v>
          </cell>
          <cell r="I435">
            <v>13483</v>
          </cell>
        </row>
        <row r="436">
          <cell r="A436">
            <v>2022</v>
          </cell>
          <cell r="B436" t="str">
            <v>SAINT MICHEL DE CASTELNAU</v>
          </cell>
          <cell r="C436" t="str">
            <v>33450</v>
          </cell>
          <cell r="D436" t="str">
            <v>CC DU BAZADAIS</v>
          </cell>
          <cell r="E436" t="str">
            <v>200043982</v>
          </cell>
          <cell r="F436">
            <v>696</v>
          </cell>
          <cell r="G436">
            <v>276</v>
          </cell>
          <cell r="H436">
            <v>16700</v>
          </cell>
          <cell r="I436">
            <v>110</v>
          </cell>
        </row>
        <row r="437">
          <cell r="A437">
            <v>2022</v>
          </cell>
          <cell r="B437" t="str">
            <v>SAINT MICHEL DE FRONSAC</v>
          </cell>
          <cell r="C437" t="str">
            <v>33451</v>
          </cell>
          <cell r="D437" t="str">
            <v>CC DU FRONSADAIS</v>
          </cell>
          <cell r="E437" t="str">
            <v>243301397</v>
          </cell>
          <cell r="F437">
            <v>567</v>
          </cell>
          <cell r="G437">
            <v>534</v>
          </cell>
          <cell r="H437">
            <v>21970</v>
          </cell>
          <cell r="I437">
            <v>212</v>
          </cell>
        </row>
        <row r="438">
          <cell r="A438">
            <v>2022</v>
          </cell>
          <cell r="B438" t="str">
            <v>SAINT MICHEL DE LAPUJADE</v>
          </cell>
          <cell r="C438" t="str">
            <v>33453</v>
          </cell>
          <cell r="D438" t="str">
            <v>CC DU REOLAIS EN SUD GIRONDE</v>
          </cell>
          <cell r="E438" t="str">
            <v>200044394</v>
          </cell>
          <cell r="F438">
            <v>480</v>
          </cell>
          <cell r="G438">
            <v>237</v>
          </cell>
          <cell r="H438">
            <v>20080</v>
          </cell>
          <cell r="I438">
            <v>95</v>
          </cell>
        </row>
        <row r="439">
          <cell r="A439">
            <v>2022</v>
          </cell>
          <cell r="B439" t="str">
            <v>SAINT MICHEL DE RIEUFRET</v>
          </cell>
          <cell r="C439" t="str">
            <v>33452</v>
          </cell>
          <cell r="D439" t="str">
            <v>CC CONVERGENCE GARONNE</v>
          </cell>
          <cell r="E439" t="str">
            <v>200069581</v>
          </cell>
          <cell r="F439">
            <v>641</v>
          </cell>
          <cell r="G439">
            <v>829</v>
          </cell>
          <cell r="H439">
            <v>23000</v>
          </cell>
          <cell r="I439">
            <v>296</v>
          </cell>
        </row>
        <row r="440">
          <cell r="A440">
            <v>2022</v>
          </cell>
          <cell r="B440" t="str">
            <v>SAINT MORILLON</v>
          </cell>
          <cell r="C440" t="str">
            <v>33454</v>
          </cell>
          <cell r="D440" t="str">
            <v>CC DE MONTESQUIEU</v>
          </cell>
          <cell r="E440" t="str">
            <v>243301264</v>
          </cell>
          <cell r="F440">
            <v>614</v>
          </cell>
          <cell r="G440">
            <v>1751</v>
          </cell>
          <cell r="H440">
            <v>26160</v>
          </cell>
          <cell r="I440">
            <v>639</v>
          </cell>
        </row>
        <row r="441">
          <cell r="A441">
            <v>2022</v>
          </cell>
          <cell r="B441" t="str">
            <v>SAINT PALAIS</v>
          </cell>
          <cell r="C441" t="str">
            <v>33456</v>
          </cell>
          <cell r="D441" t="str">
            <v>CC DE L'ESTUAIRE</v>
          </cell>
          <cell r="E441" t="str">
            <v>243300811</v>
          </cell>
          <cell r="F441">
            <v>1270</v>
          </cell>
          <cell r="G441">
            <v>524</v>
          </cell>
          <cell r="H441">
            <v>21360</v>
          </cell>
          <cell r="I441">
            <v>211</v>
          </cell>
        </row>
        <row r="442">
          <cell r="A442">
            <v>2022</v>
          </cell>
          <cell r="B442" t="str">
            <v>SAINT PARDON DE CONQUES</v>
          </cell>
          <cell r="C442" t="str">
            <v>33457</v>
          </cell>
          <cell r="D442" t="str">
            <v>CC DU SUD GIRONDE</v>
          </cell>
          <cell r="E442" t="str">
            <v>200043974</v>
          </cell>
          <cell r="F442">
            <v>622</v>
          </cell>
          <cell r="G442">
            <v>604</v>
          </cell>
          <cell r="H442">
            <v>24350</v>
          </cell>
          <cell r="I442">
            <v>227</v>
          </cell>
        </row>
        <row r="443">
          <cell r="A443">
            <v>2022</v>
          </cell>
          <cell r="B443" t="str">
            <v>SAINT PAUL</v>
          </cell>
          <cell r="C443" t="str">
            <v>33458</v>
          </cell>
          <cell r="D443" t="str">
            <v>CC DE BLAYE</v>
          </cell>
          <cell r="E443" t="str">
            <v>200023794</v>
          </cell>
          <cell r="F443">
            <v>578</v>
          </cell>
          <cell r="G443">
            <v>999</v>
          </cell>
          <cell r="H443">
            <v>18210</v>
          </cell>
          <cell r="I443">
            <v>405</v>
          </cell>
        </row>
        <row r="444">
          <cell r="A444">
            <v>2022</v>
          </cell>
          <cell r="B444" t="str">
            <v>SAINT PEY D ARMENS</v>
          </cell>
          <cell r="C444" t="str">
            <v>33459</v>
          </cell>
          <cell r="D444" t="str">
            <v>CC DU GRAND SAINT EMILIONNAIS</v>
          </cell>
          <cell r="E444" t="str">
            <v>200035533</v>
          </cell>
          <cell r="F444">
            <v>1157</v>
          </cell>
          <cell r="G444">
            <v>194</v>
          </cell>
          <cell r="H444">
            <v>22140</v>
          </cell>
          <cell r="I444">
            <v>95</v>
          </cell>
        </row>
        <row r="445">
          <cell r="A445">
            <v>2022</v>
          </cell>
          <cell r="B445" t="str">
            <v>SAINT PEY DE CASTETS</v>
          </cell>
          <cell r="C445" t="str">
            <v>33460</v>
          </cell>
          <cell r="D445" t="str">
            <v>CC CASTILLON/PUJOLS</v>
          </cell>
          <cell r="E445" t="str">
            <v>243301454</v>
          </cell>
          <cell r="F445">
            <v>547</v>
          </cell>
          <cell r="G445">
            <v>650</v>
          </cell>
          <cell r="H445">
            <v>19970</v>
          </cell>
          <cell r="I445">
            <v>246</v>
          </cell>
        </row>
        <row r="446">
          <cell r="A446">
            <v>2022</v>
          </cell>
          <cell r="B446" t="str">
            <v>SAINT PHILIPPE D AIGUILLE</v>
          </cell>
          <cell r="C446" t="str">
            <v>33461</v>
          </cell>
          <cell r="D446" t="str">
            <v>CC DU GRAND SAINT EMILIONNAIS</v>
          </cell>
          <cell r="E446" t="str">
            <v>200035533</v>
          </cell>
          <cell r="F446">
            <v>753</v>
          </cell>
          <cell r="G446">
            <v>400</v>
          </cell>
          <cell r="H446">
            <v>19500</v>
          </cell>
          <cell r="I446">
            <v>160</v>
          </cell>
        </row>
        <row r="447">
          <cell r="A447">
            <v>2022</v>
          </cell>
          <cell r="B447" t="str">
            <v>SAINT PHILIPPE DU SEIGNAL</v>
          </cell>
          <cell r="C447" t="str">
            <v>33462</v>
          </cell>
          <cell r="D447" t="str">
            <v>CC DU PAYS FOYEN</v>
          </cell>
          <cell r="E447" t="str">
            <v>243301371</v>
          </cell>
          <cell r="F447">
            <v>569</v>
          </cell>
          <cell r="G447">
            <v>503</v>
          </cell>
          <cell r="H447">
            <v>20020</v>
          </cell>
          <cell r="I447">
            <v>208</v>
          </cell>
        </row>
        <row r="448">
          <cell r="A448">
            <v>2022</v>
          </cell>
          <cell r="B448" t="str">
            <v>SAINT PIERRE D AURILLAC</v>
          </cell>
          <cell r="C448" t="str">
            <v>33463</v>
          </cell>
          <cell r="D448" t="str">
            <v>CC DU REOLAIS EN SUD GIRONDE</v>
          </cell>
          <cell r="E448" t="str">
            <v>200044394</v>
          </cell>
          <cell r="F448">
            <v>720</v>
          </cell>
          <cell r="G448">
            <v>1343</v>
          </cell>
          <cell r="H448">
            <v>19890</v>
          </cell>
          <cell r="I448">
            <v>588</v>
          </cell>
        </row>
        <row r="449">
          <cell r="A449">
            <v>2022</v>
          </cell>
          <cell r="B449" t="str">
            <v>SAINT PIERRE DE BAT</v>
          </cell>
          <cell r="C449" t="str">
            <v>33464</v>
          </cell>
          <cell r="D449" t="str">
            <v>CC RURALES DE L'ENTRE-DEUX-MERS</v>
          </cell>
          <cell r="E449" t="str">
            <v>200069599</v>
          </cell>
          <cell r="F449">
            <v>486</v>
          </cell>
          <cell r="G449">
            <v>313</v>
          </cell>
          <cell r="H449">
            <v>20130</v>
          </cell>
          <cell r="I449">
            <v>125</v>
          </cell>
        </row>
        <row r="450">
          <cell r="A450">
            <v>2022</v>
          </cell>
          <cell r="B450" t="str">
            <v>SAINT PIERRE DE MONS</v>
          </cell>
          <cell r="C450" t="str">
            <v>33465</v>
          </cell>
          <cell r="D450" t="str">
            <v>CC DU SUD GIRONDE</v>
          </cell>
          <cell r="E450" t="str">
            <v>200043974</v>
          </cell>
          <cell r="F450">
            <v>592</v>
          </cell>
          <cell r="G450">
            <v>1241</v>
          </cell>
          <cell r="H450">
            <v>21610</v>
          </cell>
          <cell r="I450">
            <v>490</v>
          </cell>
        </row>
        <row r="451">
          <cell r="A451">
            <v>2022</v>
          </cell>
          <cell r="B451" t="str">
            <v>SAINT QUENTIN DE BARON</v>
          </cell>
          <cell r="C451" t="str">
            <v>33466</v>
          </cell>
          <cell r="D451" t="str">
            <v>CA DU LIBOURNAIS</v>
          </cell>
          <cell r="E451" t="str">
            <v>200070092</v>
          </cell>
          <cell r="F451">
            <v>552</v>
          </cell>
          <cell r="G451">
            <v>2557</v>
          </cell>
          <cell r="H451">
            <v>20370</v>
          </cell>
          <cell r="I451">
            <v>1079</v>
          </cell>
        </row>
        <row r="452">
          <cell r="A452">
            <v>2022</v>
          </cell>
          <cell r="B452" t="str">
            <v>SAINT QUENTIN DE CAPLONG</v>
          </cell>
          <cell r="C452" t="str">
            <v>33467</v>
          </cell>
          <cell r="D452" t="str">
            <v>CC DU PAYS FOYEN</v>
          </cell>
          <cell r="E452" t="str">
            <v>243301371</v>
          </cell>
          <cell r="F452">
            <v>673</v>
          </cell>
          <cell r="G452">
            <v>272</v>
          </cell>
          <cell r="H452">
            <v>20780</v>
          </cell>
          <cell r="I452">
            <v>113</v>
          </cell>
        </row>
        <row r="453">
          <cell r="A453">
            <v>2022</v>
          </cell>
          <cell r="B453" t="str">
            <v>SAINT ROMAIN LA VIRVEE</v>
          </cell>
          <cell r="C453" t="str">
            <v>33470</v>
          </cell>
          <cell r="D453" t="str">
            <v>CC DU FRONSADAIS</v>
          </cell>
          <cell r="E453" t="str">
            <v>243301397</v>
          </cell>
          <cell r="F453">
            <v>510</v>
          </cell>
          <cell r="G453">
            <v>909</v>
          </cell>
          <cell r="H453">
            <v>24360</v>
          </cell>
          <cell r="I453">
            <v>348</v>
          </cell>
        </row>
        <row r="454">
          <cell r="A454">
            <v>2022</v>
          </cell>
          <cell r="B454" t="str">
            <v>SAINT SAUVEUR</v>
          </cell>
          <cell r="C454" t="str">
            <v>33471</v>
          </cell>
          <cell r="D454" t="str">
            <v>CC MEDOC COEUR DE PRESQU'ILE</v>
          </cell>
          <cell r="E454" t="str">
            <v>200069995</v>
          </cell>
          <cell r="F454">
            <v>617</v>
          </cell>
          <cell r="G454">
            <v>1339</v>
          </cell>
          <cell r="H454">
            <v>22120</v>
          </cell>
          <cell r="I454">
            <v>527</v>
          </cell>
        </row>
        <row r="455">
          <cell r="A455">
            <v>2022</v>
          </cell>
          <cell r="B455" t="str">
            <v>SAINT SAUVEUR DE PUYNORMAND</v>
          </cell>
          <cell r="C455" t="str">
            <v>33472</v>
          </cell>
          <cell r="D455" t="str">
            <v>CA DU LIBOURNAIS</v>
          </cell>
          <cell r="E455" t="str">
            <v>200070092</v>
          </cell>
          <cell r="F455">
            <v>637</v>
          </cell>
          <cell r="G455">
            <v>361</v>
          </cell>
          <cell r="H455">
            <v>20130</v>
          </cell>
          <cell r="I455">
            <v>154</v>
          </cell>
        </row>
        <row r="456">
          <cell r="A456">
            <v>2022</v>
          </cell>
          <cell r="B456" t="str">
            <v>SAINT SAVIN</v>
          </cell>
          <cell r="C456" t="str">
            <v>33473</v>
          </cell>
          <cell r="D456" t="str">
            <v>CC LATITUDE NORD GIRONDE</v>
          </cell>
          <cell r="E456" t="str">
            <v>243301181</v>
          </cell>
          <cell r="F456">
            <v>522</v>
          </cell>
          <cell r="G456">
            <v>3291</v>
          </cell>
          <cell r="H456">
            <v>18890</v>
          </cell>
          <cell r="I456">
            <v>1301</v>
          </cell>
        </row>
        <row r="457">
          <cell r="A457">
            <v>2022</v>
          </cell>
          <cell r="B457" t="str">
            <v>SAINT SELVE</v>
          </cell>
          <cell r="C457" t="str">
            <v>33474</v>
          </cell>
          <cell r="D457" t="str">
            <v>CC DE MONTESQUIEU</v>
          </cell>
          <cell r="E457" t="str">
            <v>243301264</v>
          </cell>
          <cell r="F457">
            <v>703</v>
          </cell>
          <cell r="G457">
            <v>3255</v>
          </cell>
          <cell r="H457">
            <v>26280</v>
          </cell>
          <cell r="I457">
            <v>1248</v>
          </cell>
        </row>
        <row r="458">
          <cell r="A458">
            <v>2022</v>
          </cell>
          <cell r="B458" t="str">
            <v>SAINT SEURIN DE BOURG</v>
          </cell>
          <cell r="C458" t="str">
            <v>33475</v>
          </cell>
          <cell r="D458" t="str">
            <v>CC DE BLAYE</v>
          </cell>
          <cell r="E458" t="str">
            <v>200023794</v>
          </cell>
          <cell r="F458">
            <v>565</v>
          </cell>
          <cell r="G458">
            <v>417</v>
          </cell>
          <cell r="H458">
            <v>21240</v>
          </cell>
          <cell r="I458">
            <v>163</v>
          </cell>
        </row>
        <row r="459">
          <cell r="A459">
            <v>2022</v>
          </cell>
          <cell r="B459" t="str">
            <v>SAINT SEURIN DE CADOURNE</v>
          </cell>
          <cell r="C459" t="str">
            <v>33476</v>
          </cell>
          <cell r="D459" t="str">
            <v>CC MEDOC COEUR DE PRESQU'ILE</v>
          </cell>
          <cell r="E459" t="str">
            <v>200069995</v>
          </cell>
          <cell r="F459">
            <v>723</v>
          </cell>
          <cell r="G459">
            <v>776</v>
          </cell>
          <cell r="H459">
            <v>19730</v>
          </cell>
          <cell r="I459">
            <v>303</v>
          </cell>
        </row>
        <row r="460">
          <cell r="A460">
            <v>2022</v>
          </cell>
          <cell r="B460" t="str">
            <v>SAINT SEURIN DE CURSAC</v>
          </cell>
          <cell r="C460" t="str">
            <v>33477</v>
          </cell>
          <cell r="D460" t="str">
            <v>CC DE L'ESTUAIRE</v>
          </cell>
          <cell r="E460" t="str">
            <v>243300811</v>
          </cell>
          <cell r="F460">
            <v>1440</v>
          </cell>
          <cell r="G460">
            <v>802</v>
          </cell>
          <cell r="H460">
            <v>20720</v>
          </cell>
          <cell r="I460">
            <v>376</v>
          </cell>
        </row>
        <row r="461">
          <cell r="A461">
            <v>2022</v>
          </cell>
          <cell r="B461" t="str">
            <v>SAINT SEURIN SUR L ISLE</v>
          </cell>
          <cell r="C461" t="str">
            <v>33478</v>
          </cell>
          <cell r="D461" t="str">
            <v>CA DU LIBOURNAIS</v>
          </cell>
          <cell r="E461" t="str">
            <v>200070092</v>
          </cell>
          <cell r="F461">
            <v>1097</v>
          </cell>
          <cell r="G461">
            <v>3200</v>
          </cell>
          <cell r="H461">
            <v>16510</v>
          </cell>
          <cell r="I461">
            <v>1534</v>
          </cell>
        </row>
        <row r="462">
          <cell r="A462">
            <v>2022</v>
          </cell>
          <cell r="B462" t="str">
            <v>SAINT SEVE</v>
          </cell>
          <cell r="C462" t="str">
            <v>33479</v>
          </cell>
          <cell r="D462" t="str">
            <v>CC DU REOLAIS EN SUD GIRONDE</v>
          </cell>
          <cell r="E462" t="str">
            <v>200044394</v>
          </cell>
          <cell r="F462">
            <v>480</v>
          </cell>
          <cell r="G462">
            <v>259</v>
          </cell>
          <cell r="H462">
            <v>19820</v>
          </cell>
          <cell r="I462">
            <v>92</v>
          </cell>
        </row>
        <row r="463">
          <cell r="A463">
            <v>2022</v>
          </cell>
          <cell r="B463" t="str">
            <v>SAINT SULPICE DE FALEYRENS</v>
          </cell>
          <cell r="C463" t="str">
            <v>33480</v>
          </cell>
          <cell r="D463" t="str">
            <v>CC DU GRAND SAINT EMILIONNAIS</v>
          </cell>
          <cell r="E463" t="str">
            <v>200035533</v>
          </cell>
          <cell r="F463">
            <v>812</v>
          </cell>
          <cell r="G463">
            <v>1376</v>
          </cell>
          <cell r="H463">
            <v>22530</v>
          </cell>
          <cell r="I463">
            <v>590</v>
          </cell>
        </row>
        <row r="464">
          <cell r="A464">
            <v>2022</v>
          </cell>
          <cell r="B464" t="str">
            <v>SAINT SULPICE DE GUILLERAGUES</v>
          </cell>
          <cell r="C464" t="str">
            <v>33481</v>
          </cell>
          <cell r="D464" t="str">
            <v>CC RURALES DE L'ENTRE-DEUX-MERS</v>
          </cell>
          <cell r="E464" t="str">
            <v>200069599</v>
          </cell>
          <cell r="F464">
            <v>544</v>
          </cell>
          <cell r="G464">
            <v>240</v>
          </cell>
          <cell r="H464">
            <v>18900</v>
          </cell>
          <cell r="I464">
            <v>95</v>
          </cell>
        </row>
        <row r="465">
          <cell r="A465">
            <v>2022</v>
          </cell>
          <cell r="B465" t="str">
            <v>SAINT SULPICE DE POMMIERS</v>
          </cell>
          <cell r="C465" t="str">
            <v>33482</v>
          </cell>
          <cell r="D465" t="str">
            <v>CC RURALES DE L'ENTRE-DEUX-MERS</v>
          </cell>
          <cell r="E465" t="str">
            <v>200069599</v>
          </cell>
          <cell r="F465">
            <v>618</v>
          </cell>
          <cell r="G465">
            <v>246</v>
          </cell>
          <cell r="H465">
            <v>19140</v>
          </cell>
          <cell r="I465">
            <v>106</v>
          </cell>
        </row>
        <row r="466">
          <cell r="A466">
            <v>2022</v>
          </cell>
          <cell r="B466" t="str">
            <v>SAINT SULPICE ET CAMEYRAC</v>
          </cell>
          <cell r="C466" t="str">
            <v>33483</v>
          </cell>
          <cell r="D466" t="str">
            <v>CC LES RIVES DE LA LAURENCE</v>
          </cell>
          <cell r="E466" t="str">
            <v>243301249</v>
          </cell>
          <cell r="F466">
            <v>910</v>
          </cell>
          <cell r="G466">
            <v>4737</v>
          </cell>
          <cell r="H466">
            <v>24560</v>
          </cell>
          <cell r="I466">
            <v>2005</v>
          </cell>
        </row>
        <row r="467">
          <cell r="A467">
            <v>2022</v>
          </cell>
          <cell r="B467" t="str">
            <v>SAINT SYMPHORIEN</v>
          </cell>
          <cell r="C467" t="str">
            <v>33484</v>
          </cell>
          <cell r="D467" t="str">
            <v>CC DU SUD GIRONDE</v>
          </cell>
          <cell r="E467" t="str">
            <v>200043974</v>
          </cell>
          <cell r="F467">
            <v>869</v>
          </cell>
          <cell r="G467">
            <v>1968</v>
          </cell>
          <cell r="H467">
            <v>19480</v>
          </cell>
          <cell r="I467">
            <v>800</v>
          </cell>
        </row>
        <row r="468">
          <cell r="A468">
            <v>2022</v>
          </cell>
          <cell r="B468" t="str">
            <v>SAINT TROJAN</v>
          </cell>
          <cell r="C468" t="str">
            <v>33486</v>
          </cell>
          <cell r="D468" t="str">
            <v>CC DU GRAND CUBZAGUAIS</v>
          </cell>
          <cell r="E468" t="str">
            <v>243301223</v>
          </cell>
          <cell r="F468">
            <v>536</v>
          </cell>
          <cell r="G468">
            <v>359</v>
          </cell>
          <cell r="H468">
            <v>20900</v>
          </cell>
          <cell r="I468">
            <v>140</v>
          </cell>
        </row>
        <row r="469">
          <cell r="A469">
            <v>2022</v>
          </cell>
          <cell r="B469" t="str">
            <v>SAINT VINCENT DE PAUL</v>
          </cell>
          <cell r="C469" t="str">
            <v>33487</v>
          </cell>
          <cell r="D469" t="str">
            <v>BORDEAUX METROPOLE</v>
          </cell>
          <cell r="E469" t="str">
            <v>243300316</v>
          </cell>
          <cell r="F469">
            <v>1145</v>
          </cell>
          <cell r="G469">
            <v>1015</v>
          </cell>
          <cell r="H469">
            <v>21250</v>
          </cell>
          <cell r="I469">
            <v>379</v>
          </cell>
        </row>
        <row r="470">
          <cell r="A470">
            <v>2022</v>
          </cell>
          <cell r="B470" t="str">
            <v>SAINT VINCENT DE PERTIGNAS</v>
          </cell>
          <cell r="C470" t="str">
            <v>33488</v>
          </cell>
          <cell r="D470" t="str">
            <v>CC CASTILLON/PUJOLS</v>
          </cell>
          <cell r="E470" t="str">
            <v>243301454</v>
          </cell>
          <cell r="F470">
            <v>903</v>
          </cell>
          <cell r="G470">
            <v>399</v>
          </cell>
          <cell r="H470">
            <v>21490</v>
          </cell>
          <cell r="I470">
            <v>156</v>
          </cell>
        </row>
        <row r="471">
          <cell r="A471">
            <v>2022</v>
          </cell>
          <cell r="B471" t="str">
            <v>SAINT VIVIEN DE BLAYE</v>
          </cell>
          <cell r="C471" t="str">
            <v>33489</v>
          </cell>
          <cell r="D471" t="str">
            <v>CC LATITUDE NORD GIRONDE</v>
          </cell>
          <cell r="E471" t="str">
            <v>243301181</v>
          </cell>
          <cell r="F471">
            <v>534</v>
          </cell>
          <cell r="G471">
            <v>366</v>
          </cell>
          <cell r="H471">
            <v>21760</v>
          </cell>
          <cell r="I471">
            <v>138</v>
          </cell>
        </row>
        <row r="472">
          <cell r="A472">
            <v>2022</v>
          </cell>
          <cell r="B472" t="str">
            <v>SAINT VIVIEN DE MEDOC</v>
          </cell>
          <cell r="C472" t="str">
            <v>33490</v>
          </cell>
          <cell r="D472" t="str">
            <v>CC MEDOC ATLANTIQUE</v>
          </cell>
          <cell r="E472" t="str">
            <v>200070720</v>
          </cell>
          <cell r="F472">
            <v>668</v>
          </cell>
          <cell r="G472">
            <v>2114</v>
          </cell>
          <cell r="H472">
            <v>19770</v>
          </cell>
          <cell r="I472">
            <v>896</v>
          </cell>
        </row>
        <row r="473">
          <cell r="A473">
            <v>2022</v>
          </cell>
          <cell r="B473" t="str">
            <v>SAINT VIVIEN DE MONSEGUR</v>
          </cell>
          <cell r="C473" t="str">
            <v>33491</v>
          </cell>
          <cell r="D473" t="str">
            <v>CC DU REOLAIS EN SUD GIRONDE</v>
          </cell>
          <cell r="E473" t="str">
            <v>200044394</v>
          </cell>
          <cell r="F473">
            <v>487</v>
          </cell>
          <cell r="G473">
            <v>403</v>
          </cell>
          <cell r="H473">
            <v>16550</v>
          </cell>
          <cell r="I473">
            <v>166</v>
          </cell>
        </row>
        <row r="474">
          <cell r="A474">
            <v>2022</v>
          </cell>
          <cell r="B474" t="str">
            <v>SAINT YZAN DE SOUDIAC</v>
          </cell>
          <cell r="C474" t="str">
            <v>33492</v>
          </cell>
          <cell r="D474" t="str">
            <v>CC LATITUDE NORD GIRONDE</v>
          </cell>
          <cell r="E474" t="str">
            <v>243301181</v>
          </cell>
          <cell r="F474">
            <v>444</v>
          </cell>
          <cell r="G474">
            <v>2432</v>
          </cell>
          <cell r="H474">
            <v>17980</v>
          </cell>
          <cell r="I474">
            <v>1007</v>
          </cell>
        </row>
        <row r="475">
          <cell r="A475">
            <v>2022</v>
          </cell>
          <cell r="B475" t="str">
            <v>SAINT YZANS DE MEDOC</v>
          </cell>
          <cell r="C475" t="str">
            <v>33493</v>
          </cell>
          <cell r="D475" t="str">
            <v>CC MEDOC COEUR DE PRESQU'ILE</v>
          </cell>
          <cell r="E475" t="str">
            <v>200069995</v>
          </cell>
          <cell r="F475">
            <v>693</v>
          </cell>
          <cell r="G475">
            <v>421</v>
          </cell>
          <cell r="H475">
            <v>21120</v>
          </cell>
          <cell r="I475">
            <v>162</v>
          </cell>
        </row>
        <row r="476">
          <cell r="A476">
            <v>2022</v>
          </cell>
          <cell r="B476" t="str">
            <v>SAINTE COLOMBE</v>
          </cell>
          <cell r="C476" t="str">
            <v>33390</v>
          </cell>
          <cell r="D476" t="str">
            <v>CC CASTILLON/PUJOLS</v>
          </cell>
          <cell r="E476" t="str">
            <v>243301454</v>
          </cell>
          <cell r="F476">
            <v>491</v>
          </cell>
          <cell r="G476">
            <v>454</v>
          </cell>
          <cell r="H476">
            <v>21060</v>
          </cell>
          <cell r="I476">
            <v>162</v>
          </cell>
        </row>
        <row r="477">
          <cell r="A477">
            <v>2022</v>
          </cell>
          <cell r="B477" t="str">
            <v>SAINTE CROIX DU MONT</v>
          </cell>
          <cell r="C477" t="str">
            <v>33392</v>
          </cell>
          <cell r="D477" t="str">
            <v>CC CONVERGENCE GARONNE</v>
          </cell>
          <cell r="E477" t="str">
            <v>200069581</v>
          </cell>
          <cell r="F477">
            <v>611</v>
          </cell>
          <cell r="G477">
            <v>909</v>
          </cell>
          <cell r="H477">
            <v>19340</v>
          </cell>
          <cell r="I477">
            <v>347</v>
          </cell>
        </row>
        <row r="478">
          <cell r="A478">
            <v>2022</v>
          </cell>
          <cell r="B478" t="str">
            <v>SAINTE EULALIE</v>
          </cell>
          <cell r="C478" t="str">
            <v>33397</v>
          </cell>
          <cell r="D478" t="str">
            <v>CC LES RIVES DE LA LAURENCE</v>
          </cell>
          <cell r="E478" t="str">
            <v>243301249</v>
          </cell>
          <cell r="F478">
            <v>1112</v>
          </cell>
          <cell r="G478">
            <v>4828</v>
          </cell>
          <cell r="H478">
            <v>23080</v>
          </cell>
          <cell r="I478">
            <v>1927</v>
          </cell>
        </row>
        <row r="479">
          <cell r="A479">
            <v>2022</v>
          </cell>
          <cell r="B479" t="str">
            <v>SAINTE FLORENCE</v>
          </cell>
          <cell r="C479" t="str">
            <v>33401</v>
          </cell>
          <cell r="D479" t="str">
            <v>CC CASTILLON/PUJOLS</v>
          </cell>
          <cell r="E479" t="str">
            <v>243301454</v>
          </cell>
          <cell r="F479">
            <v>496</v>
          </cell>
          <cell r="G479">
            <v>155</v>
          </cell>
          <cell r="H479">
            <v>18880</v>
          </cell>
          <cell r="I479">
            <v>59</v>
          </cell>
        </row>
        <row r="480">
          <cell r="A480">
            <v>2022</v>
          </cell>
          <cell r="B480" t="str">
            <v>SAINTE FOY LA GRANDE</v>
          </cell>
          <cell r="C480" t="str">
            <v>33402</v>
          </cell>
          <cell r="D480" t="str">
            <v>CC DU PAYS FOYEN</v>
          </cell>
          <cell r="E480" t="str">
            <v>243301371</v>
          </cell>
          <cell r="F480">
            <v>890</v>
          </cell>
          <cell r="G480">
            <v>2675</v>
          </cell>
          <cell r="H480">
            <v>9760</v>
          </cell>
          <cell r="I480">
            <v>1169</v>
          </cell>
        </row>
        <row r="481">
          <cell r="A481">
            <v>2022</v>
          </cell>
          <cell r="B481" t="str">
            <v>SAINTE FOY LA LONGUE</v>
          </cell>
          <cell r="C481" t="str">
            <v>33403</v>
          </cell>
          <cell r="D481" t="str">
            <v>CC DU REOLAIS EN SUD GIRONDE</v>
          </cell>
          <cell r="E481" t="str">
            <v>200044394</v>
          </cell>
          <cell r="F481">
            <v>696</v>
          </cell>
          <cell r="G481">
            <v>130</v>
          </cell>
          <cell r="H481">
            <v>21210</v>
          </cell>
          <cell r="I481">
            <v>51</v>
          </cell>
        </row>
        <row r="482">
          <cell r="A482">
            <v>2022</v>
          </cell>
          <cell r="B482" t="str">
            <v>SAINTE GEMME</v>
          </cell>
          <cell r="C482" t="str">
            <v>33404</v>
          </cell>
          <cell r="D482" t="str">
            <v>CC RURALES DE L'ENTRE-DEUX-MERS</v>
          </cell>
          <cell r="E482" t="str">
            <v>200069599</v>
          </cell>
          <cell r="F482">
            <v>559</v>
          </cell>
          <cell r="G482">
            <v>203</v>
          </cell>
          <cell r="H482">
            <v>18170</v>
          </cell>
          <cell r="I482">
            <v>88</v>
          </cell>
        </row>
        <row r="483">
          <cell r="A483">
            <v>2022</v>
          </cell>
          <cell r="B483" t="str">
            <v>SAINTE HELENE</v>
          </cell>
          <cell r="C483" t="str">
            <v>33417</v>
          </cell>
          <cell r="D483" t="str">
            <v>CC MEDULLIENNE</v>
          </cell>
          <cell r="E483" t="str">
            <v>243301389</v>
          </cell>
          <cell r="F483">
            <v>685</v>
          </cell>
          <cell r="G483">
            <v>2910</v>
          </cell>
          <cell r="H483">
            <v>24110</v>
          </cell>
          <cell r="I483">
            <v>1110</v>
          </cell>
        </row>
        <row r="484">
          <cell r="A484">
            <v>2022</v>
          </cell>
          <cell r="B484" t="str">
            <v>SAINTE RADEGONDE</v>
          </cell>
          <cell r="C484" t="str">
            <v>33468</v>
          </cell>
          <cell r="D484" t="str">
            <v>CC CASTILLON/PUJOLS</v>
          </cell>
          <cell r="E484" t="str">
            <v>243301454</v>
          </cell>
          <cell r="F484">
            <v>524</v>
          </cell>
          <cell r="G484">
            <v>476</v>
          </cell>
          <cell r="H484">
            <v>20500</v>
          </cell>
          <cell r="I484">
            <v>177</v>
          </cell>
        </row>
        <row r="485">
          <cell r="A485">
            <v>2022</v>
          </cell>
          <cell r="B485" t="str">
            <v>SAINTE TERRE</v>
          </cell>
          <cell r="C485" t="str">
            <v>33485</v>
          </cell>
          <cell r="D485" t="str">
            <v>CC DU GRAND SAINT EMILIONNAIS</v>
          </cell>
          <cell r="E485" t="str">
            <v>200035533</v>
          </cell>
          <cell r="F485">
            <v>542</v>
          </cell>
          <cell r="G485">
            <v>1976</v>
          </cell>
          <cell r="H485">
            <v>20960</v>
          </cell>
          <cell r="I485">
            <v>738</v>
          </cell>
        </row>
        <row r="486">
          <cell r="A486">
            <v>2022</v>
          </cell>
          <cell r="B486" t="str">
            <v>SALAUNES</v>
          </cell>
          <cell r="C486" t="str">
            <v>33494</v>
          </cell>
          <cell r="D486" t="str">
            <v>CC MEDULLIENNE</v>
          </cell>
          <cell r="E486" t="str">
            <v>243301389</v>
          </cell>
          <cell r="F486">
            <v>945</v>
          </cell>
          <cell r="G486">
            <v>1145</v>
          </cell>
          <cell r="H486">
            <v>25800</v>
          </cell>
          <cell r="I486">
            <v>437</v>
          </cell>
        </row>
        <row r="487">
          <cell r="A487">
            <v>2022</v>
          </cell>
          <cell r="B487" t="str">
            <v>SALLEBOEUF</v>
          </cell>
          <cell r="C487" t="str">
            <v>33496</v>
          </cell>
          <cell r="D487" t="str">
            <v>CC LES COTEAUX BORDELAIS</v>
          </cell>
          <cell r="E487" t="str">
            <v>243301355</v>
          </cell>
          <cell r="F487">
            <v>764</v>
          </cell>
          <cell r="G487">
            <v>2610</v>
          </cell>
          <cell r="H487">
            <v>25500</v>
          </cell>
          <cell r="I487">
            <v>1091</v>
          </cell>
        </row>
        <row r="488">
          <cell r="A488">
            <v>2022</v>
          </cell>
          <cell r="B488" t="str">
            <v>SALLES</v>
          </cell>
          <cell r="C488" t="str">
            <v>33498</v>
          </cell>
          <cell r="D488" t="str">
            <v>CC DU VAL DE L'EYRE</v>
          </cell>
          <cell r="E488" t="str">
            <v>243301405</v>
          </cell>
          <cell r="F488">
            <v>742</v>
          </cell>
          <cell r="G488">
            <v>7553</v>
          </cell>
          <cell r="H488">
            <v>23900</v>
          </cell>
          <cell r="I488">
            <v>3138</v>
          </cell>
        </row>
        <row r="489">
          <cell r="A489">
            <v>2022</v>
          </cell>
          <cell r="B489" t="str">
            <v>SAMONAC</v>
          </cell>
          <cell r="C489" t="str">
            <v>33500</v>
          </cell>
          <cell r="D489" t="str">
            <v>CC DE BLAYE</v>
          </cell>
          <cell r="E489" t="str">
            <v>200023794</v>
          </cell>
          <cell r="F489">
            <v>550</v>
          </cell>
          <cell r="G489">
            <v>443</v>
          </cell>
          <cell r="H489">
            <v>20390</v>
          </cell>
          <cell r="I489">
            <v>190</v>
          </cell>
        </row>
        <row r="490">
          <cell r="A490">
            <v>2022</v>
          </cell>
          <cell r="B490" t="str">
            <v>SAUCATS</v>
          </cell>
          <cell r="C490" t="str">
            <v>33501</v>
          </cell>
          <cell r="D490" t="str">
            <v>CC DE MONTESQUIEU</v>
          </cell>
          <cell r="E490" t="str">
            <v>243301264</v>
          </cell>
          <cell r="F490">
            <v>774</v>
          </cell>
          <cell r="G490">
            <v>3233</v>
          </cell>
          <cell r="H490">
            <v>25970</v>
          </cell>
          <cell r="I490">
            <v>1271</v>
          </cell>
        </row>
        <row r="491">
          <cell r="A491">
            <v>2022</v>
          </cell>
          <cell r="B491" t="str">
            <v>SAUGON</v>
          </cell>
          <cell r="C491" t="str">
            <v>33502</v>
          </cell>
          <cell r="D491" t="str">
            <v>CC DE BLAYE</v>
          </cell>
          <cell r="E491" t="str">
            <v>200023794</v>
          </cell>
          <cell r="F491">
            <v>781</v>
          </cell>
          <cell r="G491">
            <v>499</v>
          </cell>
          <cell r="H491">
            <v>18840</v>
          </cell>
          <cell r="I491">
            <v>177</v>
          </cell>
        </row>
        <row r="492">
          <cell r="A492">
            <v>2022</v>
          </cell>
          <cell r="B492" t="str">
            <v>SAUMOS</v>
          </cell>
          <cell r="C492" t="str">
            <v>33503</v>
          </cell>
          <cell r="D492" t="str">
            <v>CC MEDULLIENNE</v>
          </cell>
          <cell r="E492" t="str">
            <v>243301389</v>
          </cell>
          <cell r="F492">
            <v>525</v>
          </cell>
          <cell r="G492">
            <v>550</v>
          </cell>
          <cell r="H492">
            <v>22870</v>
          </cell>
          <cell r="I492">
            <v>216</v>
          </cell>
        </row>
        <row r="493">
          <cell r="A493">
            <v>2022</v>
          </cell>
          <cell r="B493" t="str">
            <v>SAUTERNES</v>
          </cell>
          <cell r="C493" t="str">
            <v>33504</v>
          </cell>
          <cell r="D493" t="str">
            <v>CC DU SUD GIRONDE</v>
          </cell>
          <cell r="E493" t="str">
            <v>200043974</v>
          </cell>
          <cell r="F493">
            <v>639</v>
          </cell>
          <cell r="G493">
            <v>826</v>
          </cell>
          <cell r="H493">
            <v>20790</v>
          </cell>
          <cell r="I493">
            <v>322</v>
          </cell>
        </row>
        <row r="494">
          <cell r="A494">
            <v>2022</v>
          </cell>
          <cell r="B494" t="str">
            <v>SAUVETERRE DE GUYENNE</v>
          </cell>
          <cell r="C494" t="str">
            <v>33506</v>
          </cell>
          <cell r="D494" t="str">
            <v>CC RURALES DE L'ENTRE-DEUX-MERS</v>
          </cell>
          <cell r="E494" t="str">
            <v>200069599</v>
          </cell>
          <cell r="F494">
            <v>1120</v>
          </cell>
          <cell r="G494">
            <v>1888</v>
          </cell>
          <cell r="H494">
            <v>16790</v>
          </cell>
          <cell r="I494">
            <v>891</v>
          </cell>
        </row>
        <row r="495">
          <cell r="A495">
            <v>2022</v>
          </cell>
          <cell r="B495" t="str">
            <v>SAUVIAC</v>
          </cell>
          <cell r="C495" t="str">
            <v>33507</v>
          </cell>
          <cell r="D495" t="str">
            <v>CC DU BAZADAIS</v>
          </cell>
          <cell r="E495" t="str">
            <v>200043982</v>
          </cell>
          <cell r="F495">
            <v>611</v>
          </cell>
          <cell r="G495">
            <v>344</v>
          </cell>
          <cell r="H495">
            <v>20290</v>
          </cell>
          <cell r="I495">
            <v>151</v>
          </cell>
        </row>
        <row r="496">
          <cell r="A496">
            <v>2022</v>
          </cell>
          <cell r="B496" t="str">
            <v>SAVIGNAC</v>
          </cell>
          <cell r="C496" t="str">
            <v>33508</v>
          </cell>
          <cell r="D496" t="str">
            <v>CC DU REOLAIS EN SUD GIRONDE</v>
          </cell>
          <cell r="E496" t="str">
            <v>200044394</v>
          </cell>
          <cell r="F496">
            <v>685</v>
          </cell>
          <cell r="G496">
            <v>654</v>
          </cell>
          <cell r="H496">
            <v>20490</v>
          </cell>
          <cell r="I496">
            <v>247</v>
          </cell>
        </row>
        <row r="497">
          <cell r="A497">
            <v>2022</v>
          </cell>
          <cell r="B497" t="str">
            <v>SAVIGNAC DE L ISLE</v>
          </cell>
          <cell r="C497" t="str">
            <v>33509</v>
          </cell>
          <cell r="D497" t="str">
            <v>CA DU LIBOURNAIS</v>
          </cell>
          <cell r="E497" t="str">
            <v>200070092</v>
          </cell>
          <cell r="F497">
            <v>616</v>
          </cell>
          <cell r="G497">
            <v>516</v>
          </cell>
          <cell r="H497">
            <v>21290</v>
          </cell>
          <cell r="I497">
            <v>212</v>
          </cell>
        </row>
        <row r="498">
          <cell r="A498">
            <v>2022</v>
          </cell>
          <cell r="B498" t="str">
            <v>SEMENS</v>
          </cell>
          <cell r="C498" t="str">
            <v>33510</v>
          </cell>
          <cell r="D498" t="str">
            <v>CC DU SUD GIRONDE</v>
          </cell>
          <cell r="E498" t="str">
            <v>200043974</v>
          </cell>
          <cell r="F498">
            <v>518</v>
          </cell>
          <cell r="G498">
            <v>216</v>
          </cell>
          <cell r="H498">
            <v>20340</v>
          </cell>
          <cell r="I498">
            <v>81</v>
          </cell>
        </row>
        <row r="499">
          <cell r="A499">
            <v>2022</v>
          </cell>
          <cell r="B499" t="str">
            <v>SENDETS</v>
          </cell>
          <cell r="C499" t="str">
            <v>33511</v>
          </cell>
          <cell r="D499" t="str">
            <v>CC DU BAZADAIS</v>
          </cell>
          <cell r="E499" t="str">
            <v>200043982</v>
          </cell>
          <cell r="F499">
            <v>547</v>
          </cell>
          <cell r="G499">
            <v>351</v>
          </cell>
          <cell r="H499">
            <v>18150</v>
          </cell>
          <cell r="I499">
            <v>143</v>
          </cell>
        </row>
        <row r="500">
          <cell r="A500">
            <v>2022</v>
          </cell>
          <cell r="B500" t="str">
            <v>SIGALENS</v>
          </cell>
          <cell r="C500" t="str">
            <v>33512</v>
          </cell>
          <cell r="D500" t="str">
            <v>CC DU BAZADAIS</v>
          </cell>
          <cell r="E500" t="str">
            <v>200043982</v>
          </cell>
          <cell r="F500">
            <v>555</v>
          </cell>
          <cell r="G500">
            <v>389</v>
          </cell>
          <cell r="H500">
            <v>18440</v>
          </cell>
          <cell r="I500">
            <v>149</v>
          </cell>
        </row>
        <row r="501">
          <cell r="A501">
            <v>2022</v>
          </cell>
          <cell r="B501" t="str">
            <v>SILLAS</v>
          </cell>
          <cell r="C501" t="str">
            <v>33513</v>
          </cell>
          <cell r="D501" t="str">
            <v>CC DU BAZADAIS</v>
          </cell>
          <cell r="E501" t="str">
            <v>200043982</v>
          </cell>
          <cell r="F501">
            <v>558</v>
          </cell>
          <cell r="G501">
            <v>133</v>
          </cell>
          <cell r="H501">
            <v>18480</v>
          </cell>
          <cell r="I501">
            <v>53</v>
          </cell>
        </row>
        <row r="502">
          <cell r="A502">
            <v>2022</v>
          </cell>
          <cell r="B502" t="str">
            <v>SOULAC SUR MER</v>
          </cell>
          <cell r="C502" t="str">
            <v>33514</v>
          </cell>
          <cell r="D502" t="str">
            <v>CC MEDOC ATLANTIQUE</v>
          </cell>
          <cell r="E502" t="str">
            <v>200070720</v>
          </cell>
          <cell r="F502">
            <v>987</v>
          </cell>
          <cell r="G502">
            <v>6292</v>
          </cell>
          <cell r="H502">
            <v>21370</v>
          </cell>
          <cell r="I502">
            <v>1530</v>
          </cell>
        </row>
        <row r="503">
          <cell r="A503">
            <v>2022</v>
          </cell>
          <cell r="B503" t="str">
            <v>SOULIGNAC</v>
          </cell>
          <cell r="C503" t="str">
            <v>33515</v>
          </cell>
          <cell r="D503" t="str">
            <v>CC RURALES DE L'ENTRE-DEUX-MERS</v>
          </cell>
          <cell r="E503" t="str">
            <v>200069599</v>
          </cell>
          <cell r="F503">
            <v>474</v>
          </cell>
          <cell r="G503">
            <v>449</v>
          </cell>
          <cell r="H503">
            <v>19380</v>
          </cell>
          <cell r="I503">
            <v>170</v>
          </cell>
        </row>
        <row r="504">
          <cell r="A504">
            <v>2022</v>
          </cell>
          <cell r="B504" t="str">
            <v>SOUSSAC</v>
          </cell>
          <cell r="C504" t="str">
            <v>33516</v>
          </cell>
          <cell r="D504" t="str">
            <v>CC RURALES DE L'ENTRE-DEUX-MERS</v>
          </cell>
          <cell r="E504" t="str">
            <v>200069599</v>
          </cell>
          <cell r="F504">
            <v>646</v>
          </cell>
          <cell r="G504">
            <v>204</v>
          </cell>
          <cell r="H504">
            <v>17940</v>
          </cell>
          <cell r="I504">
            <v>68</v>
          </cell>
        </row>
        <row r="505">
          <cell r="A505">
            <v>2022</v>
          </cell>
          <cell r="B505" t="str">
            <v>SOUSSANS</v>
          </cell>
          <cell r="C505" t="str">
            <v>33517</v>
          </cell>
          <cell r="D505" t="str">
            <v>CC MEDOC ESTUAIRE</v>
          </cell>
          <cell r="E505" t="str">
            <v>243301447</v>
          </cell>
          <cell r="F505">
            <v>738</v>
          </cell>
          <cell r="G505">
            <v>1678</v>
          </cell>
          <cell r="H505">
            <v>21900</v>
          </cell>
          <cell r="I505">
            <v>655</v>
          </cell>
        </row>
        <row r="506">
          <cell r="A506">
            <v>2022</v>
          </cell>
          <cell r="B506" t="str">
            <v>TABANAC</v>
          </cell>
          <cell r="C506" t="str">
            <v>33518</v>
          </cell>
          <cell r="D506" t="str">
            <v>CC DES PORTES DE L'ENTRE-DEUX-MERS</v>
          </cell>
          <cell r="E506" t="str">
            <v>243301439</v>
          </cell>
          <cell r="F506">
            <v>699</v>
          </cell>
          <cell r="G506">
            <v>1130</v>
          </cell>
          <cell r="H506">
            <v>23790</v>
          </cell>
          <cell r="I506">
            <v>442</v>
          </cell>
        </row>
        <row r="507">
          <cell r="A507">
            <v>2022</v>
          </cell>
          <cell r="B507" t="str">
            <v>TAILLECAVAT</v>
          </cell>
          <cell r="C507" t="str">
            <v>33520</v>
          </cell>
          <cell r="D507" t="str">
            <v>CC RURALES DE L'ENTRE-DEUX-MERS</v>
          </cell>
          <cell r="E507" t="str">
            <v>200069599</v>
          </cell>
          <cell r="F507">
            <v>521</v>
          </cell>
          <cell r="G507">
            <v>315</v>
          </cell>
          <cell r="H507">
            <v>16100</v>
          </cell>
          <cell r="I507">
            <v>115</v>
          </cell>
        </row>
        <row r="508">
          <cell r="A508">
            <v>2022</v>
          </cell>
          <cell r="B508" t="str">
            <v>TALAIS</v>
          </cell>
          <cell r="C508" t="str">
            <v>33521</v>
          </cell>
          <cell r="D508" t="str">
            <v>CC MEDOC ATLANTIQUE</v>
          </cell>
          <cell r="E508" t="str">
            <v>200070720</v>
          </cell>
          <cell r="F508">
            <v>562</v>
          </cell>
          <cell r="G508">
            <v>931</v>
          </cell>
          <cell r="H508">
            <v>17430</v>
          </cell>
          <cell r="I508">
            <v>357</v>
          </cell>
        </row>
        <row r="509">
          <cell r="A509">
            <v>2022</v>
          </cell>
          <cell r="B509" t="str">
            <v>TALENCE</v>
          </cell>
          <cell r="C509" t="str">
            <v>33522</v>
          </cell>
          <cell r="D509" t="str">
            <v>BORDEAUX METROPOLE</v>
          </cell>
          <cell r="E509" t="str">
            <v>243300316</v>
          </cell>
          <cell r="F509">
            <v>1300</v>
          </cell>
          <cell r="G509">
            <v>44274</v>
          </cell>
          <cell r="H509">
            <v>22880</v>
          </cell>
          <cell r="I509">
            <v>18500</v>
          </cell>
        </row>
        <row r="510">
          <cell r="A510">
            <v>2022</v>
          </cell>
          <cell r="B510" t="str">
            <v>TARGON</v>
          </cell>
          <cell r="C510" t="str">
            <v>33523</v>
          </cell>
          <cell r="D510" t="str">
            <v>CC RURALES DE L'ENTRE-DEUX-MERS</v>
          </cell>
          <cell r="E510" t="str">
            <v>200069599</v>
          </cell>
          <cell r="F510">
            <v>612</v>
          </cell>
          <cell r="G510">
            <v>2115</v>
          </cell>
          <cell r="H510">
            <v>20240</v>
          </cell>
          <cell r="I510">
            <v>873</v>
          </cell>
        </row>
        <row r="511">
          <cell r="A511">
            <v>2022</v>
          </cell>
          <cell r="B511" t="str">
            <v>TARNES</v>
          </cell>
          <cell r="C511" t="str">
            <v>33524</v>
          </cell>
          <cell r="D511" t="str">
            <v>CC DU FRONSADAIS</v>
          </cell>
          <cell r="E511" t="str">
            <v>243301397</v>
          </cell>
          <cell r="F511">
            <v>436</v>
          </cell>
          <cell r="G511">
            <v>339</v>
          </cell>
          <cell r="H511">
            <v>24280</v>
          </cell>
          <cell r="I511">
            <v>116</v>
          </cell>
        </row>
        <row r="512">
          <cell r="A512">
            <v>2022</v>
          </cell>
          <cell r="B512" t="str">
            <v>TAURIAC</v>
          </cell>
          <cell r="C512" t="str">
            <v>33525</v>
          </cell>
          <cell r="D512" t="str">
            <v>CC DU GRAND CUBZAGUAIS</v>
          </cell>
          <cell r="E512" t="str">
            <v>243301223</v>
          </cell>
          <cell r="F512">
            <v>583</v>
          </cell>
          <cell r="G512">
            <v>1347</v>
          </cell>
          <cell r="H512">
            <v>20090</v>
          </cell>
          <cell r="I512">
            <v>566</v>
          </cell>
        </row>
        <row r="513">
          <cell r="A513">
            <v>2022</v>
          </cell>
          <cell r="B513" t="str">
            <v>TAYAC</v>
          </cell>
          <cell r="C513" t="str">
            <v>33526</v>
          </cell>
          <cell r="D513" t="str">
            <v>CC DU GRAND SAINT EMILIONNAIS</v>
          </cell>
          <cell r="E513" t="str">
            <v>200035533</v>
          </cell>
          <cell r="F513">
            <v>623</v>
          </cell>
          <cell r="G513">
            <v>146</v>
          </cell>
          <cell r="H513">
            <v>20340</v>
          </cell>
          <cell r="I513">
            <v>57</v>
          </cell>
        </row>
        <row r="514">
          <cell r="A514">
            <v>2022</v>
          </cell>
          <cell r="B514" t="str">
            <v>TEUILLAC</v>
          </cell>
          <cell r="C514" t="str">
            <v>33530</v>
          </cell>
          <cell r="D514" t="str">
            <v>CC DU GRAND CUBZAGUAIS</v>
          </cell>
          <cell r="E514" t="str">
            <v>243301223</v>
          </cell>
          <cell r="F514">
            <v>551</v>
          </cell>
          <cell r="G514">
            <v>898</v>
          </cell>
          <cell r="H514">
            <v>20610</v>
          </cell>
          <cell r="I514">
            <v>338</v>
          </cell>
        </row>
        <row r="515">
          <cell r="A515">
            <v>2022</v>
          </cell>
          <cell r="B515" t="str">
            <v>TIZAC DE CURTON</v>
          </cell>
          <cell r="C515" t="str">
            <v>33531</v>
          </cell>
          <cell r="D515" t="str">
            <v>CA DU LIBOURNAIS</v>
          </cell>
          <cell r="E515" t="str">
            <v>200070092</v>
          </cell>
          <cell r="F515">
            <v>658</v>
          </cell>
          <cell r="G515">
            <v>346</v>
          </cell>
          <cell r="H515">
            <v>22550</v>
          </cell>
          <cell r="I515">
            <v>129</v>
          </cell>
        </row>
        <row r="516">
          <cell r="A516">
            <v>2022</v>
          </cell>
          <cell r="B516" t="str">
            <v>TIZAC DE LAPOUYADE</v>
          </cell>
          <cell r="C516" t="str">
            <v>33532</v>
          </cell>
          <cell r="D516" t="str">
            <v>CA DU LIBOURNAIS</v>
          </cell>
          <cell r="E516" t="str">
            <v>200070092</v>
          </cell>
          <cell r="F516">
            <v>588</v>
          </cell>
          <cell r="G516">
            <v>498</v>
          </cell>
          <cell r="H516">
            <v>21620</v>
          </cell>
          <cell r="I516">
            <v>199</v>
          </cell>
        </row>
        <row r="517">
          <cell r="A517">
            <v>2022</v>
          </cell>
          <cell r="B517" t="str">
            <v>TOULENNE</v>
          </cell>
          <cell r="C517" t="str">
            <v>33533</v>
          </cell>
          <cell r="D517" t="str">
            <v>CC DU SUD GIRONDE</v>
          </cell>
          <cell r="E517" t="str">
            <v>200043974</v>
          </cell>
          <cell r="F517">
            <v>655</v>
          </cell>
          <cell r="G517">
            <v>2816</v>
          </cell>
          <cell r="H517">
            <v>19530</v>
          </cell>
          <cell r="I517">
            <v>1181</v>
          </cell>
        </row>
        <row r="518">
          <cell r="A518">
            <v>2022</v>
          </cell>
          <cell r="B518" t="str">
            <v>TRESSES</v>
          </cell>
          <cell r="C518" t="str">
            <v>33535</v>
          </cell>
          <cell r="D518" t="str">
            <v>CC LES COTEAUX BORDELAIS</v>
          </cell>
          <cell r="E518" t="str">
            <v>243301355</v>
          </cell>
          <cell r="F518">
            <v>997</v>
          </cell>
          <cell r="G518">
            <v>4884</v>
          </cell>
          <cell r="H518">
            <v>24670</v>
          </cell>
          <cell r="I518">
            <v>2021</v>
          </cell>
        </row>
        <row r="519">
          <cell r="A519">
            <v>2022</v>
          </cell>
          <cell r="B519" t="str">
            <v>UZESTE</v>
          </cell>
          <cell r="C519" t="str">
            <v>33537</v>
          </cell>
          <cell r="D519" t="str">
            <v>CC DU SUD GIRONDE</v>
          </cell>
          <cell r="E519" t="str">
            <v>200043974</v>
          </cell>
          <cell r="F519">
            <v>609</v>
          </cell>
          <cell r="G519">
            <v>506</v>
          </cell>
          <cell r="H519">
            <v>20270</v>
          </cell>
          <cell r="I519">
            <v>198</v>
          </cell>
        </row>
        <row r="520">
          <cell r="A520">
            <v>2022</v>
          </cell>
          <cell r="B520" t="str">
            <v>VAL DE LIVENNE</v>
          </cell>
          <cell r="C520" t="str">
            <v>33380</v>
          </cell>
          <cell r="D520" t="str">
            <v>CC DE L'ESTUAIRE</v>
          </cell>
          <cell r="E520" t="str">
            <v>243300811</v>
          </cell>
          <cell r="F520">
            <v>1276</v>
          </cell>
          <cell r="G520">
            <v>1854</v>
          </cell>
          <cell r="H520">
            <v>16460</v>
          </cell>
          <cell r="I520">
            <v>781</v>
          </cell>
        </row>
        <row r="521">
          <cell r="A521">
            <v>2022</v>
          </cell>
          <cell r="B521" t="str">
            <v>VAL DE VIRVEE</v>
          </cell>
          <cell r="C521" t="str">
            <v>33018</v>
          </cell>
          <cell r="D521" t="str">
            <v>CC DU GRAND CUBZAGUAIS</v>
          </cell>
          <cell r="E521" t="str">
            <v>243301223</v>
          </cell>
          <cell r="F521">
            <v>591</v>
          </cell>
          <cell r="G521">
            <v>3590</v>
          </cell>
          <cell r="H521">
            <v>21800</v>
          </cell>
          <cell r="I521">
            <v>1443</v>
          </cell>
        </row>
        <row r="522">
          <cell r="A522">
            <v>2022</v>
          </cell>
          <cell r="B522" t="str">
            <v>VALEYRAC</v>
          </cell>
          <cell r="C522" t="str">
            <v>33538</v>
          </cell>
          <cell r="D522" t="str">
            <v>CC MEDOC ATLANTIQUE</v>
          </cell>
          <cell r="E522" t="str">
            <v>200070720</v>
          </cell>
          <cell r="F522">
            <v>570</v>
          </cell>
          <cell r="G522">
            <v>594</v>
          </cell>
          <cell r="H522">
            <v>18800</v>
          </cell>
          <cell r="I522">
            <v>239</v>
          </cell>
        </row>
        <row r="523">
          <cell r="A523">
            <v>2022</v>
          </cell>
          <cell r="B523" t="str">
            <v>VAYRES</v>
          </cell>
          <cell r="C523" t="str">
            <v>33539</v>
          </cell>
          <cell r="D523" t="str">
            <v>CA DU LIBOURNAIS</v>
          </cell>
          <cell r="E523" t="str">
            <v>200070092</v>
          </cell>
          <cell r="F523">
            <v>822</v>
          </cell>
          <cell r="G523">
            <v>4127</v>
          </cell>
          <cell r="H523">
            <v>22560</v>
          </cell>
          <cell r="I523">
            <v>1684</v>
          </cell>
        </row>
        <row r="524">
          <cell r="A524">
            <v>2022</v>
          </cell>
          <cell r="B524" t="str">
            <v>VENDAYS MONTALIVET</v>
          </cell>
          <cell r="C524" t="str">
            <v>33540</v>
          </cell>
          <cell r="D524" t="str">
            <v>CC MEDOC ATLANTIQUE</v>
          </cell>
          <cell r="E524" t="str">
            <v>200070720</v>
          </cell>
          <cell r="F524">
            <v>922</v>
          </cell>
          <cell r="G524">
            <v>5310</v>
          </cell>
          <cell r="H524">
            <v>20330</v>
          </cell>
          <cell r="I524">
            <v>1356</v>
          </cell>
        </row>
        <row r="525">
          <cell r="A525">
            <v>2022</v>
          </cell>
          <cell r="B525" t="str">
            <v>VENSAC</v>
          </cell>
          <cell r="C525" t="str">
            <v>33541</v>
          </cell>
          <cell r="D525" t="str">
            <v>CC MEDOC ATLANTIQUE</v>
          </cell>
          <cell r="E525" t="str">
            <v>200070720</v>
          </cell>
          <cell r="F525">
            <v>672</v>
          </cell>
          <cell r="G525">
            <v>1284</v>
          </cell>
          <cell r="H525">
            <v>19840</v>
          </cell>
          <cell r="I525">
            <v>492</v>
          </cell>
        </row>
        <row r="526">
          <cell r="A526">
            <v>2022</v>
          </cell>
          <cell r="B526" t="str">
            <v>VERAC</v>
          </cell>
          <cell r="C526" t="str">
            <v>33542</v>
          </cell>
          <cell r="D526" t="str">
            <v>CC DU FRONSADAIS</v>
          </cell>
          <cell r="E526" t="str">
            <v>243301397</v>
          </cell>
          <cell r="F526">
            <v>613</v>
          </cell>
          <cell r="G526">
            <v>946</v>
          </cell>
          <cell r="H526">
            <v>22140</v>
          </cell>
          <cell r="I526">
            <v>341</v>
          </cell>
        </row>
        <row r="527">
          <cell r="A527">
            <v>2022</v>
          </cell>
          <cell r="B527" t="str">
            <v>VERDELAIS</v>
          </cell>
          <cell r="C527" t="str">
            <v>33543</v>
          </cell>
          <cell r="D527" t="str">
            <v>CC DU SUD GIRONDE</v>
          </cell>
          <cell r="E527" t="str">
            <v>200043974</v>
          </cell>
          <cell r="F527">
            <v>621</v>
          </cell>
          <cell r="G527">
            <v>1044</v>
          </cell>
          <cell r="H527">
            <v>19190</v>
          </cell>
          <cell r="I527">
            <v>395</v>
          </cell>
        </row>
        <row r="528">
          <cell r="A528">
            <v>2022</v>
          </cell>
          <cell r="B528" t="str">
            <v>VERTHEUIL</v>
          </cell>
          <cell r="C528" t="str">
            <v>33545</v>
          </cell>
          <cell r="D528" t="str">
            <v>CC MEDOC COEUR DE PRESQU'ILE</v>
          </cell>
          <cell r="E528" t="str">
            <v>200069995</v>
          </cell>
          <cell r="F528">
            <v>638</v>
          </cell>
          <cell r="G528">
            <v>1358</v>
          </cell>
          <cell r="H528">
            <v>21660</v>
          </cell>
          <cell r="I528">
            <v>522</v>
          </cell>
        </row>
        <row r="529">
          <cell r="A529">
            <v>2022</v>
          </cell>
          <cell r="B529" t="str">
            <v>VIGNONET</v>
          </cell>
          <cell r="C529" t="str">
            <v>33546</v>
          </cell>
          <cell r="D529" t="str">
            <v>CC DU GRAND SAINT EMILIONNAIS</v>
          </cell>
          <cell r="E529" t="str">
            <v>200035533</v>
          </cell>
          <cell r="F529">
            <v>720</v>
          </cell>
          <cell r="G529">
            <v>517</v>
          </cell>
          <cell r="H529">
            <v>21410</v>
          </cell>
          <cell r="I529">
            <v>175</v>
          </cell>
        </row>
        <row r="530">
          <cell r="A530">
            <v>2022</v>
          </cell>
          <cell r="B530" t="str">
            <v>VILLANDRAUT</v>
          </cell>
          <cell r="C530" t="str">
            <v>33547</v>
          </cell>
          <cell r="D530" t="str">
            <v>CC DU SUD GIRONDE</v>
          </cell>
          <cell r="E530" t="str">
            <v>200043974</v>
          </cell>
          <cell r="F530">
            <v>596</v>
          </cell>
          <cell r="G530">
            <v>1197</v>
          </cell>
          <cell r="H530">
            <v>19180</v>
          </cell>
          <cell r="I530">
            <v>492</v>
          </cell>
        </row>
        <row r="531">
          <cell r="A531">
            <v>2022</v>
          </cell>
          <cell r="B531" t="str">
            <v>VILLEGOUGE</v>
          </cell>
          <cell r="C531" t="str">
            <v>33548</v>
          </cell>
          <cell r="D531" t="str">
            <v>CC DU FRONSADAIS</v>
          </cell>
          <cell r="E531" t="str">
            <v>243301397</v>
          </cell>
          <cell r="F531">
            <v>537</v>
          </cell>
          <cell r="G531">
            <v>1291</v>
          </cell>
          <cell r="H531">
            <v>20970</v>
          </cell>
          <cell r="I531">
            <v>526</v>
          </cell>
        </row>
        <row r="532">
          <cell r="A532">
            <v>2022</v>
          </cell>
          <cell r="B532" t="str">
            <v>VILLENAVE D ORNON</v>
          </cell>
          <cell r="C532" t="str">
            <v>33550</v>
          </cell>
          <cell r="D532" t="str">
            <v>BORDEAUX METROPOLE</v>
          </cell>
          <cell r="E532" t="str">
            <v>243300316</v>
          </cell>
          <cell r="F532">
            <v>1405</v>
          </cell>
          <cell r="G532">
            <v>35660</v>
          </cell>
          <cell r="H532">
            <v>22650</v>
          </cell>
          <cell r="I532">
            <v>17077</v>
          </cell>
        </row>
        <row r="533">
          <cell r="A533">
            <v>2022</v>
          </cell>
          <cell r="B533" t="str">
            <v>VILLENAVE DE RIONS</v>
          </cell>
          <cell r="C533" t="str">
            <v>33549</v>
          </cell>
          <cell r="D533" t="str">
            <v>CC DU CREONNAIS</v>
          </cell>
          <cell r="E533" t="str">
            <v>243301215</v>
          </cell>
          <cell r="F533">
            <v>576</v>
          </cell>
          <cell r="G533">
            <v>340</v>
          </cell>
          <cell r="H533">
            <v>21550</v>
          </cell>
          <cell r="I533">
            <v>148</v>
          </cell>
        </row>
        <row r="534">
          <cell r="A534">
            <v>2022</v>
          </cell>
          <cell r="B534" t="str">
            <v>VILLENEUVE</v>
          </cell>
          <cell r="C534" t="str">
            <v>33551</v>
          </cell>
          <cell r="D534" t="str">
            <v>CC DE BLAYE</v>
          </cell>
          <cell r="E534" t="str">
            <v>200023794</v>
          </cell>
          <cell r="F534">
            <v>680</v>
          </cell>
          <cell r="G534">
            <v>408</v>
          </cell>
          <cell r="H534">
            <v>18350</v>
          </cell>
          <cell r="I534">
            <v>169</v>
          </cell>
        </row>
        <row r="535">
          <cell r="A535">
            <v>2022</v>
          </cell>
          <cell r="B535" t="str">
            <v>VIRELADE</v>
          </cell>
          <cell r="C535" t="str">
            <v>33552</v>
          </cell>
          <cell r="D535" t="str">
            <v>CC CONVERGENCE GARONNE</v>
          </cell>
          <cell r="E535" t="str">
            <v>200069581</v>
          </cell>
          <cell r="F535">
            <v>619</v>
          </cell>
          <cell r="G535">
            <v>1094</v>
          </cell>
          <cell r="H535">
            <v>21800</v>
          </cell>
          <cell r="I535">
            <v>444</v>
          </cell>
        </row>
        <row r="536">
          <cell r="A536">
            <v>2022</v>
          </cell>
          <cell r="B536" t="str">
            <v>VIRSAC</v>
          </cell>
          <cell r="C536" t="str">
            <v>33553</v>
          </cell>
          <cell r="D536" t="str">
            <v>CC DU GRAND CUBZAGUAIS</v>
          </cell>
          <cell r="E536" t="str">
            <v>243301223</v>
          </cell>
          <cell r="F536">
            <v>703</v>
          </cell>
          <cell r="G536">
            <v>1111</v>
          </cell>
          <cell r="H536">
            <v>20640</v>
          </cell>
          <cell r="I536">
            <v>447</v>
          </cell>
        </row>
        <row r="537">
          <cell r="A537">
            <v>2022</v>
          </cell>
          <cell r="B537" t="str">
            <v>YVRAC</v>
          </cell>
          <cell r="C537" t="str">
            <v>33554</v>
          </cell>
          <cell r="D537" t="str">
            <v>CC LES RIVES DE LA LAURENCE</v>
          </cell>
          <cell r="E537" t="str">
            <v>243301249</v>
          </cell>
          <cell r="F537">
            <v>1184</v>
          </cell>
          <cell r="G537">
            <v>2857</v>
          </cell>
          <cell r="H537">
            <v>24870</v>
          </cell>
          <cell r="I537">
            <v>1227</v>
          </cell>
        </row>
      </sheetData>
      <sheetData sheetId="4">
        <row r="1">
          <cell r="B1" t="str">
            <v>Zone à alimenter avec l'export de la table LISTE_COMMTERRIT</v>
          </cell>
          <cell r="J1" t="str">
            <v>Zone à alimenter avec l'export de la table LISTE_EPCITERRIT</v>
          </cell>
          <cell r="Q1" t="str">
            <v>Zone à alimenter à partir de la calculette</v>
          </cell>
          <cell r="W1" t="str">
            <v>Zone à alimenter pour les gestionnaires et équipements</v>
          </cell>
        </row>
        <row r="2">
          <cell r="A2" t="str">
            <v>ANNE TABLE</v>
          </cell>
          <cell r="B2" t="str">
            <v>NOM COMMUNE</v>
          </cell>
          <cell r="C2" t="str">
            <v>NUMERO COMMUNE</v>
          </cell>
          <cell r="D2" t="str">
            <v>NOM EPCI</v>
          </cell>
          <cell r="E2" t="str">
            <v>NUMERO EPCI</v>
          </cell>
          <cell r="F2" t="str">
            <v>DGCL - Potentiel financier</v>
          </cell>
          <cell r="G2" t="str">
            <v>DGCL - Population DGF</v>
          </cell>
          <cell r="H2" t="str">
            <v xml:space="preserve">Insee (Filosofi) - Médiane du niveau de vie </v>
          </cell>
          <cell r="I2" t="str">
            <v>Insee (Filosofi) - Nombre de ménages fiscaux</v>
          </cell>
          <cell r="J2" t="str">
            <v>NOM EPCI</v>
          </cell>
          <cell r="K2" t="str">
            <v>NUMERO EPCI</v>
          </cell>
          <cell r="L2" t="str">
            <v>DGCL - Potentiel financier</v>
          </cell>
          <cell r="M2" t="str">
            <v>DGCL - Population DGF</v>
          </cell>
          <cell r="N2" t="str">
            <v xml:space="preserve">Insee (Filosofi) - Médiane du niveau de vie </v>
          </cell>
          <cell r="O2" t="str">
            <v>Insee (Filosofi) - Nombre de ménages fiscaux</v>
          </cell>
          <cell r="Q2" t="str">
            <v>Nom groupe commune</v>
          </cell>
          <cell r="R2" t="str">
            <v>Code groupe commune</v>
          </cell>
          <cell r="S2" t="str">
            <v>DGCL - Potentiel financier</v>
          </cell>
          <cell r="T2" t="str">
            <v>DGCL - Population DGF</v>
          </cell>
          <cell r="U2" t="str">
            <v>Médiane du niveau de vie RECALCULE</v>
          </cell>
          <cell r="W2" t="str">
            <v>Nom du gestionnaire ou de l'équipement</v>
          </cell>
          <cell r="X2" t="str">
            <v>Code gestionnaire ou équipement</v>
          </cell>
          <cell r="Y2" t="str">
            <v>Numéro territoire de compétence (Numéro commune OU EPCI)</v>
          </cell>
          <cell r="AA2" t="str">
            <v>Types de territoires</v>
          </cell>
          <cell r="AC2" t="str">
            <v>Raison redressement</v>
          </cell>
          <cell r="AE2" t="str">
            <v>Validité Lien</v>
          </cell>
          <cell r="AG2" t="str">
            <v>Nom groupe</v>
          </cell>
          <cell r="AH2" t="str">
            <v>Seuil BAS eclu du potentiel financier</v>
          </cell>
          <cell r="AI2" t="str">
            <v>Pivot médiane niveau de vie</v>
          </cell>
          <cell r="AK2" t="str">
            <v>Montant plancher</v>
          </cell>
          <cell r="AL2" t="str">
            <v>Montant bonus nouveau</v>
          </cell>
        </row>
        <row r="3">
          <cell r="A3">
            <v>2023</v>
          </cell>
          <cell r="B3" t="str">
            <v>ABZAC</v>
          </cell>
          <cell r="C3" t="str">
            <v>33001</v>
          </cell>
          <cell r="D3" t="str">
            <v>CA DU LIBOURNAIS</v>
          </cell>
          <cell r="E3" t="str">
            <v>200070092</v>
          </cell>
          <cell r="F3">
            <v>673</v>
          </cell>
          <cell r="G3">
            <v>2128</v>
          </cell>
          <cell r="H3">
            <v>19160</v>
          </cell>
          <cell r="I3">
            <v>851</v>
          </cell>
          <cell r="J3" t="str">
            <v>BORDEAUX METROPOLE</v>
          </cell>
          <cell r="K3" t="str">
            <v>243300316</v>
          </cell>
          <cell r="L3">
            <v>1381.9742454001057</v>
          </cell>
          <cell r="M3">
            <v>837954</v>
          </cell>
          <cell r="N3">
            <v>23623.03917099458</v>
          </cell>
          <cell r="O3">
            <v>368538</v>
          </cell>
          <cell r="AA3" t="str">
            <v>Epci</v>
          </cell>
          <cell r="AC3" t="str">
            <v>Fermeture définitive</v>
          </cell>
          <cell r="AE3" t="str">
            <v>OK</v>
          </cell>
          <cell r="AG3" t="str">
            <v>Groupe 1</v>
          </cell>
          <cell r="AH3">
            <v>1200</v>
          </cell>
          <cell r="AI3" t="str">
            <v>&gt;</v>
          </cell>
          <cell r="AJ3">
            <v>21300</v>
          </cell>
          <cell r="AK3">
            <v>400</v>
          </cell>
          <cell r="AL3">
            <v>2600</v>
          </cell>
        </row>
        <row r="4">
          <cell r="A4">
            <v>2023</v>
          </cell>
          <cell r="B4" t="str">
            <v>AILLAS</v>
          </cell>
          <cell r="C4" t="str">
            <v>33002</v>
          </cell>
          <cell r="D4" t="str">
            <v>CC DU REOLAIS EN SUD GIRONDE</v>
          </cell>
          <cell r="E4" t="str">
            <v>200044394</v>
          </cell>
          <cell r="F4">
            <v>677</v>
          </cell>
          <cell r="G4">
            <v>875</v>
          </cell>
          <cell r="H4">
            <v>19610</v>
          </cell>
          <cell r="I4">
            <v>341</v>
          </cell>
          <cell r="J4" t="str">
            <v>CA BASSIN D'ARCACHON SUD (COBAS)</v>
          </cell>
          <cell r="K4" t="str">
            <v>243300563</v>
          </cell>
          <cell r="L4">
            <v>1114.7321443223359</v>
          </cell>
          <cell r="M4">
            <v>87263</v>
          </cell>
          <cell r="N4">
            <v>24610.093120222376</v>
          </cell>
          <cell r="O4">
            <v>35975</v>
          </cell>
          <cell r="AA4" t="str">
            <v>Commune</v>
          </cell>
          <cell r="AC4" t="str">
            <v>Fermeture en cours d'année</v>
          </cell>
          <cell r="AE4" t="str">
            <v>Erreur</v>
          </cell>
          <cell r="AG4" t="str">
            <v>Groupe 2</v>
          </cell>
          <cell r="AH4">
            <v>1200</v>
          </cell>
          <cell r="AI4" t="str">
            <v>&lt;=</v>
          </cell>
          <cell r="AJ4">
            <v>21300</v>
          </cell>
          <cell r="AK4">
            <v>750</v>
          </cell>
          <cell r="AL4">
            <v>2650</v>
          </cell>
        </row>
        <row r="5">
          <cell r="A5">
            <v>2023</v>
          </cell>
          <cell r="B5" t="str">
            <v>AMBARES ET LAGRAVE</v>
          </cell>
          <cell r="C5" t="str">
            <v>33003</v>
          </cell>
          <cell r="D5" t="str">
            <v>BORDEAUX METROPOLE</v>
          </cell>
          <cell r="E5" t="str">
            <v>243300316</v>
          </cell>
          <cell r="F5">
            <v>1267</v>
          </cell>
          <cell r="G5">
            <v>16820</v>
          </cell>
          <cell r="H5">
            <v>20010</v>
          </cell>
          <cell r="I5">
            <v>6967</v>
          </cell>
          <cell r="J5" t="str">
            <v>CA DU BASSIN D'ARCACHON NORD</v>
          </cell>
          <cell r="K5" t="str">
            <v>243301504</v>
          </cell>
          <cell r="L5">
            <v>983.2433225989771</v>
          </cell>
          <cell r="M5">
            <v>84464</v>
          </cell>
          <cell r="N5">
            <v>24999.849487021194</v>
          </cell>
          <cell r="O5">
            <v>34017</v>
          </cell>
          <cell r="AA5" t="str">
            <v>Groupe commune</v>
          </cell>
          <cell r="AC5" t="str">
            <v>Ouverture en cours d'année</v>
          </cell>
          <cell r="AG5" t="str">
            <v>Groupe 3</v>
          </cell>
          <cell r="AH5">
            <v>900</v>
          </cell>
          <cell r="AI5" t="str">
            <v>&gt;</v>
          </cell>
          <cell r="AJ5">
            <v>20300</v>
          </cell>
          <cell r="AK5">
            <v>800</v>
          </cell>
          <cell r="AL5">
            <v>2700</v>
          </cell>
        </row>
        <row r="6">
          <cell r="A6">
            <v>2023</v>
          </cell>
          <cell r="B6" t="str">
            <v>AMBES</v>
          </cell>
          <cell r="C6" t="str">
            <v>33004</v>
          </cell>
          <cell r="D6" t="str">
            <v>BORDEAUX METROPOLE</v>
          </cell>
          <cell r="E6" t="str">
            <v>243300316</v>
          </cell>
          <cell r="F6">
            <v>2247</v>
          </cell>
          <cell r="G6">
            <v>3079</v>
          </cell>
          <cell r="H6">
            <v>18670</v>
          </cell>
          <cell r="I6">
            <v>1332</v>
          </cell>
          <cell r="J6" t="str">
            <v>CA DU LIBOURNAIS</v>
          </cell>
          <cell r="K6" t="str">
            <v>200070092</v>
          </cell>
          <cell r="L6">
            <v>825.05619470809677</v>
          </cell>
          <cell r="M6">
            <v>94295</v>
          </cell>
          <cell r="N6">
            <v>20157.624123212103</v>
          </cell>
          <cell r="O6">
            <v>40061</v>
          </cell>
          <cell r="AA6" t="str">
            <v>Gestionnaire</v>
          </cell>
          <cell r="AC6" t="str">
            <v>Nb actes incorrect</v>
          </cell>
          <cell r="AG6" t="str">
            <v>Groupe 4</v>
          </cell>
          <cell r="AH6">
            <v>900</v>
          </cell>
          <cell r="AI6" t="str">
            <v>&lt;=</v>
          </cell>
          <cell r="AJ6">
            <v>20300</v>
          </cell>
          <cell r="AK6">
            <v>900</v>
          </cell>
          <cell r="AL6">
            <v>2750</v>
          </cell>
        </row>
        <row r="7">
          <cell r="A7">
            <v>2023</v>
          </cell>
          <cell r="B7" t="str">
            <v>ANDERNOS LES BAINS</v>
          </cell>
          <cell r="C7" t="str">
            <v>33005</v>
          </cell>
          <cell r="D7" t="str">
            <v>CA DU BASSIN D'ARCACHON NORD</v>
          </cell>
          <cell r="E7" t="str">
            <v>243301504</v>
          </cell>
          <cell r="F7">
            <v>1049</v>
          </cell>
          <cell r="G7">
            <v>15417</v>
          </cell>
          <cell r="H7">
            <v>26990</v>
          </cell>
          <cell r="I7">
            <v>6741</v>
          </cell>
          <cell r="J7" t="str">
            <v>CC CASTILLON/PUJOLS</v>
          </cell>
          <cell r="K7" t="str">
            <v>243301454</v>
          </cell>
          <cell r="L7">
            <v>652.91112855642768</v>
          </cell>
          <cell r="M7">
            <v>19999</v>
          </cell>
          <cell r="N7">
            <v>18975.530127814971</v>
          </cell>
          <cell r="O7">
            <v>8215</v>
          </cell>
          <cell r="AA7" t="str">
            <v>Equipement</v>
          </cell>
          <cell r="AG7" t="str">
            <v>Groupe 5</v>
          </cell>
          <cell r="AH7">
            <v>700</v>
          </cell>
          <cell r="AI7" t="str">
            <v>&gt;</v>
          </cell>
          <cell r="AJ7">
            <v>19600</v>
          </cell>
          <cell r="AK7">
            <v>950</v>
          </cell>
          <cell r="AL7">
            <v>2800</v>
          </cell>
        </row>
        <row r="8">
          <cell r="A8">
            <v>2023</v>
          </cell>
          <cell r="B8" t="str">
            <v>ANGLADE</v>
          </cell>
          <cell r="C8" t="str">
            <v>33006</v>
          </cell>
          <cell r="D8" t="str">
            <v>CC DE L'ESTUAIRE</v>
          </cell>
          <cell r="E8" t="str">
            <v>243300811</v>
          </cell>
          <cell r="F8">
            <v>1181</v>
          </cell>
          <cell r="G8">
            <v>972</v>
          </cell>
          <cell r="H8">
            <v>18800</v>
          </cell>
          <cell r="I8">
            <v>395</v>
          </cell>
          <cell r="J8" t="str">
            <v>CC CASTILLON/PUJOLS  - Communes du département 331 uniquement</v>
          </cell>
          <cell r="K8" t="str">
            <v>243301454_</v>
          </cell>
          <cell r="L8">
            <v>652.53291219139726</v>
          </cell>
          <cell r="M8">
            <v>19645</v>
          </cell>
          <cell r="N8">
            <v>18959.674937965261</v>
          </cell>
          <cell r="O8">
            <v>8060</v>
          </cell>
          <cell r="AG8" t="str">
            <v>Groupe 6</v>
          </cell>
          <cell r="AH8">
            <v>700</v>
          </cell>
          <cell r="AI8" t="str">
            <v>&lt;=</v>
          </cell>
          <cell r="AJ8">
            <v>19600</v>
          </cell>
          <cell r="AK8">
            <v>1100</v>
          </cell>
          <cell r="AL8">
            <v>2900</v>
          </cell>
        </row>
        <row r="9">
          <cell r="A9">
            <v>2023</v>
          </cell>
          <cell r="B9" t="str">
            <v>ARBANATS</v>
          </cell>
          <cell r="C9" t="str">
            <v>33007</v>
          </cell>
          <cell r="D9" t="str">
            <v>CC CONVERGENCE GARONNE</v>
          </cell>
          <cell r="E9" t="str">
            <v>200069581</v>
          </cell>
          <cell r="F9">
            <v>573</v>
          </cell>
          <cell r="G9">
            <v>1349</v>
          </cell>
          <cell r="H9">
            <v>22950</v>
          </cell>
          <cell r="I9">
            <v>511</v>
          </cell>
          <cell r="J9" t="str">
            <v>CC CONVERGENCE GARONNE</v>
          </cell>
          <cell r="K9" t="str">
            <v>200069581</v>
          </cell>
          <cell r="L9">
            <v>677.46591548454546</v>
          </cell>
          <cell r="M9">
            <v>33485</v>
          </cell>
          <cell r="N9">
            <v>21329.162869322357</v>
          </cell>
          <cell r="O9">
            <v>13606</v>
          </cell>
          <cell r="AG9" t="str">
            <v>Groupe 7</v>
          </cell>
          <cell r="AI9" t="str">
            <v>&gt;</v>
          </cell>
          <cell r="AJ9">
            <v>19300</v>
          </cell>
          <cell r="AK9">
            <v>1150</v>
          </cell>
          <cell r="AL9">
            <v>3000</v>
          </cell>
        </row>
        <row r="10">
          <cell r="A10">
            <v>2023</v>
          </cell>
          <cell r="B10" t="str">
            <v>ARCACHON</v>
          </cell>
          <cell r="C10" t="str">
            <v>33009</v>
          </cell>
          <cell r="D10" t="str">
            <v>CA BASSIN D'ARCACHON SUD (COBAS)</v>
          </cell>
          <cell r="E10" t="str">
            <v>243300563</v>
          </cell>
          <cell r="F10">
            <v>1322</v>
          </cell>
          <cell r="G10">
            <v>22525</v>
          </cell>
          <cell r="H10">
            <v>26530</v>
          </cell>
          <cell r="I10">
            <v>7101</v>
          </cell>
          <cell r="J10" t="str">
            <v>CC DE BLAYE</v>
          </cell>
          <cell r="K10" t="str">
            <v>200023794</v>
          </cell>
          <cell r="L10">
            <v>736.45608525839486</v>
          </cell>
          <cell r="M10">
            <v>20995</v>
          </cell>
          <cell r="N10">
            <v>20165.248416138715</v>
          </cell>
          <cell r="O10">
            <v>8997</v>
          </cell>
          <cell r="AG10" t="str">
            <v>Groupe 8</v>
          </cell>
          <cell r="AI10" t="str">
            <v>&lt;=</v>
          </cell>
          <cell r="AJ10">
            <v>19300</v>
          </cell>
          <cell r="AK10">
            <v>1400</v>
          </cell>
          <cell r="AL10">
            <v>3300</v>
          </cell>
        </row>
        <row r="11">
          <cell r="A11">
            <v>2023</v>
          </cell>
          <cell r="B11" t="str">
            <v>ARCINS</v>
          </cell>
          <cell r="C11" t="str">
            <v>33010</v>
          </cell>
          <cell r="D11" t="str">
            <v>CC MEDOC ESTUAIRE</v>
          </cell>
          <cell r="E11" t="str">
            <v>243301447</v>
          </cell>
          <cell r="F11">
            <v>717</v>
          </cell>
          <cell r="G11">
            <v>540</v>
          </cell>
          <cell r="H11">
            <v>23180</v>
          </cell>
          <cell r="I11">
            <v>233</v>
          </cell>
          <cell r="J11" t="str">
            <v>CC DE L'ESTUAIRE</v>
          </cell>
          <cell r="K11" t="str">
            <v>243300811</v>
          </cell>
          <cell r="L11">
            <v>1803.6882999085644</v>
          </cell>
          <cell r="M11">
            <v>16405</v>
          </cell>
          <cell r="N11">
            <v>18673.220531778756</v>
          </cell>
          <cell r="O11">
            <v>7033</v>
          </cell>
          <cell r="AG11" t="str">
            <v>Groupe 9 - QPV</v>
          </cell>
          <cell r="AH11" t="str">
            <v>-</v>
          </cell>
          <cell r="AJ11" t="str">
            <v>-</v>
          </cell>
          <cell r="AK11">
            <v>1700</v>
          </cell>
          <cell r="AL11">
            <v>3600</v>
          </cell>
        </row>
        <row r="12">
          <cell r="A12">
            <v>2023</v>
          </cell>
          <cell r="B12" t="str">
            <v>ARES</v>
          </cell>
          <cell r="C12" t="str">
            <v>33011</v>
          </cell>
          <cell r="D12" t="str">
            <v>CA DU BASSIN D'ARCACHON NORD</v>
          </cell>
          <cell r="E12" t="str">
            <v>243301504</v>
          </cell>
          <cell r="F12">
            <v>908</v>
          </cell>
          <cell r="G12">
            <v>8063</v>
          </cell>
          <cell r="H12">
            <v>24940</v>
          </cell>
          <cell r="I12">
            <v>3437</v>
          </cell>
          <cell r="J12" t="str">
            <v>CC DE MONTESQUIEU</v>
          </cell>
          <cell r="K12" t="str">
            <v>243301264</v>
          </cell>
          <cell r="L12">
            <v>825.16859904005491</v>
          </cell>
          <cell r="M12">
            <v>46461</v>
          </cell>
          <cell r="N12">
            <v>26230.57096600108</v>
          </cell>
          <cell r="O12">
            <v>18530</v>
          </cell>
        </row>
        <row r="13">
          <cell r="A13">
            <v>2023</v>
          </cell>
          <cell r="B13" t="str">
            <v>ARSAC</v>
          </cell>
          <cell r="C13" t="str">
            <v>33012</v>
          </cell>
          <cell r="D13" t="str">
            <v>CC MEDOC ESTUAIRE</v>
          </cell>
          <cell r="E13" t="str">
            <v>243301447</v>
          </cell>
          <cell r="F13">
            <v>858</v>
          </cell>
          <cell r="G13">
            <v>3812</v>
          </cell>
          <cell r="H13">
            <v>26710</v>
          </cell>
          <cell r="I13">
            <v>1480</v>
          </cell>
          <cell r="J13" t="str">
            <v>CC DES PORTES DE L'ENTRE-DEUX-MERS</v>
          </cell>
          <cell r="K13" t="str">
            <v>243301439</v>
          </cell>
          <cell r="L13">
            <v>810.88866541521406</v>
          </cell>
          <cell r="M13">
            <v>22374</v>
          </cell>
          <cell r="N13">
            <v>26200.24387540184</v>
          </cell>
          <cell r="O13">
            <v>9021</v>
          </cell>
        </row>
        <row r="14">
          <cell r="A14">
            <v>2023</v>
          </cell>
          <cell r="B14" t="str">
            <v>ARTIGUES PRES BORDEAUX</v>
          </cell>
          <cell r="C14" t="str">
            <v>33013</v>
          </cell>
          <cell r="D14" t="str">
            <v>BORDEAUX METROPOLE</v>
          </cell>
          <cell r="E14" t="str">
            <v>243300316</v>
          </cell>
          <cell r="F14">
            <v>1356</v>
          </cell>
          <cell r="G14">
            <v>8758</v>
          </cell>
          <cell r="H14">
            <v>23510</v>
          </cell>
          <cell r="I14">
            <v>3728</v>
          </cell>
          <cell r="J14" t="str">
            <v>CC DU BAZADAIS</v>
          </cell>
          <cell r="K14" t="str">
            <v>200043982</v>
          </cell>
          <cell r="L14">
            <v>723.50423737821086</v>
          </cell>
          <cell r="M14">
            <v>16935</v>
          </cell>
          <cell r="N14">
            <v>19736.181614663496</v>
          </cell>
          <cell r="O14">
            <v>7147</v>
          </cell>
        </row>
        <row r="15">
          <cell r="A15">
            <v>2023</v>
          </cell>
          <cell r="B15" t="str">
            <v>ARVEYRES</v>
          </cell>
          <cell r="C15" t="str">
            <v>33015</v>
          </cell>
          <cell r="D15" t="str">
            <v>CA DU LIBOURNAIS</v>
          </cell>
          <cell r="E15" t="str">
            <v>200070092</v>
          </cell>
          <cell r="F15">
            <v>751</v>
          </cell>
          <cell r="G15">
            <v>2050</v>
          </cell>
          <cell r="H15">
            <v>24790</v>
          </cell>
          <cell r="I15">
            <v>803</v>
          </cell>
          <cell r="J15" t="str">
            <v>CC DU CREONNAIS</v>
          </cell>
          <cell r="K15" t="str">
            <v>243301215</v>
          </cell>
          <cell r="L15">
            <v>611.8369456135556</v>
          </cell>
          <cell r="M15">
            <v>18295</v>
          </cell>
          <cell r="N15">
            <v>23071.228664318613</v>
          </cell>
          <cell r="O15">
            <v>7382</v>
          </cell>
        </row>
        <row r="16">
          <cell r="A16">
            <v>2023</v>
          </cell>
          <cell r="B16" t="str">
            <v>ASQUES</v>
          </cell>
          <cell r="C16" t="str">
            <v>33016</v>
          </cell>
          <cell r="D16" t="str">
            <v>CC DU FRONSADAIS</v>
          </cell>
          <cell r="E16" t="str">
            <v>243301397</v>
          </cell>
          <cell r="F16">
            <v>545</v>
          </cell>
          <cell r="G16">
            <v>463</v>
          </cell>
          <cell r="H16">
            <v>23580</v>
          </cell>
          <cell r="I16">
            <v>194</v>
          </cell>
          <cell r="J16" t="str">
            <v>CC DU FRONSADAIS</v>
          </cell>
          <cell r="K16" t="str">
            <v>243301397</v>
          </cell>
          <cell r="L16">
            <v>558.46694536656719</v>
          </cell>
          <cell r="M16">
            <v>17773</v>
          </cell>
          <cell r="N16">
            <v>22255.030017152658</v>
          </cell>
          <cell r="O16">
            <v>6996</v>
          </cell>
        </row>
        <row r="17">
          <cell r="A17">
            <v>2023</v>
          </cell>
          <cell r="B17" t="str">
            <v>AUBIAC</v>
          </cell>
          <cell r="C17" t="str">
            <v>33017</v>
          </cell>
          <cell r="D17" t="str">
            <v>CC DU BAZADAIS</v>
          </cell>
          <cell r="E17" t="str">
            <v>200043982</v>
          </cell>
          <cell r="F17">
            <v>562</v>
          </cell>
          <cell r="G17">
            <v>292</v>
          </cell>
          <cell r="H17">
            <v>22730</v>
          </cell>
          <cell r="I17">
            <v>126</v>
          </cell>
          <cell r="J17" t="str">
            <v>CC DU GRAND CUBZAGUAIS</v>
          </cell>
          <cell r="K17" t="str">
            <v>243301223</v>
          </cell>
          <cell r="L17">
            <v>661.35280218148455</v>
          </cell>
          <cell r="M17">
            <v>37039</v>
          </cell>
          <cell r="N17">
            <v>21380.713768354515</v>
          </cell>
          <cell r="O17">
            <v>15187</v>
          </cell>
        </row>
        <row r="18">
          <cell r="A18">
            <v>2023</v>
          </cell>
          <cell r="B18" t="str">
            <v>AUDENGE</v>
          </cell>
          <cell r="C18" t="str">
            <v>33019</v>
          </cell>
          <cell r="D18" t="str">
            <v>CA DU BASSIN D'ARCACHON NORD</v>
          </cell>
          <cell r="E18" t="str">
            <v>243301504</v>
          </cell>
          <cell r="F18">
            <v>706</v>
          </cell>
          <cell r="G18">
            <v>9127</v>
          </cell>
          <cell r="H18">
            <v>23080</v>
          </cell>
          <cell r="I18">
            <v>4303</v>
          </cell>
          <cell r="J18" t="str">
            <v>CC DU GRAND SAINT EMILIONNAIS</v>
          </cell>
          <cell r="K18" t="str">
            <v>200035533</v>
          </cell>
          <cell r="L18">
            <v>807.28977619731165</v>
          </cell>
          <cell r="M18">
            <v>15326</v>
          </cell>
          <cell r="N18">
            <v>21962.916458229116</v>
          </cell>
          <cell r="O18">
            <v>5997</v>
          </cell>
        </row>
        <row r="19">
          <cell r="A19">
            <v>2023</v>
          </cell>
          <cell r="B19" t="str">
            <v>AURIOLLES</v>
          </cell>
          <cell r="C19" t="str">
            <v>33020</v>
          </cell>
          <cell r="D19" t="str">
            <v>CC DU PAYS FOYEN</v>
          </cell>
          <cell r="E19" t="str">
            <v>243301371</v>
          </cell>
          <cell r="F19">
            <v>612</v>
          </cell>
          <cell r="G19">
            <v>151</v>
          </cell>
          <cell r="H19">
            <v>16620</v>
          </cell>
          <cell r="I19">
            <v>57</v>
          </cell>
          <cell r="J19" t="str">
            <v>CC DU PAYS FOYEN</v>
          </cell>
          <cell r="K19" t="str">
            <v>243301371</v>
          </cell>
          <cell r="L19">
            <v>745.30200114220463</v>
          </cell>
          <cell r="M19">
            <v>17510</v>
          </cell>
          <cell r="N19">
            <v>17192.022947684742</v>
          </cell>
          <cell r="O19">
            <v>7321</v>
          </cell>
        </row>
        <row r="20">
          <cell r="A20">
            <v>2023</v>
          </cell>
          <cell r="B20" t="str">
            <v>AUROS</v>
          </cell>
          <cell r="C20" t="str">
            <v>33021</v>
          </cell>
          <cell r="D20" t="str">
            <v>CC DU REOLAIS EN SUD GIRONDE</v>
          </cell>
          <cell r="E20" t="str">
            <v>200044394</v>
          </cell>
          <cell r="F20">
            <v>573</v>
          </cell>
          <cell r="G20">
            <v>1070</v>
          </cell>
          <cell r="H20">
            <v>19540</v>
          </cell>
          <cell r="I20">
            <v>444</v>
          </cell>
          <cell r="J20" t="str">
            <v>CC DU PAYS FOYEN  - Communes du département 331 uniquement</v>
          </cell>
          <cell r="K20" t="str">
            <v>243301371_</v>
          </cell>
          <cell r="L20">
            <v>733.15025391280983</v>
          </cell>
          <cell r="M20">
            <v>14887</v>
          </cell>
          <cell r="N20">
            <v>16923.326366559486</v>
          </cell>
          <cell r="O20">
            <v>6220</v>
          </cell>
        </row>
        <row r="21">
          <cell r="A21">
            <v>2023</v>
          </cell>
          <cell r="B21" t="str">
            <v>AVENSAN</v>
          </cell>
          <cell r="C21" t="str">
            <v>33022</v>
          </cell>
          <cell r="D21" t="str">
            <v>CC MEDULLIENNE</v>
          </cell>
          <cell r="E21" t="str">
            <v>243301389</v>
          </cell>
          <cell r="F21">
            <v>707</v>
          </cell>
          <cell r="G21">
            <v>3072</v>
          </cell>
          <cell r="H21">
            <v>23280</v>
          </cell>
          <cell r="I21">
            <v>1160</v>
          </cell>
          <cell r="J21" t="str">
            <v>CC DU REOLAIS EN SUD GIRONDE</v>
          </cell>
          <cell r="K21" t="str">
            <v>200044394</v>
          </cell>
          <cell r="L21">
            <v>668.20040926485387</v>
          </cell>
          <cell r="M21">
            <v>24825</v>
          </cell>
          <cell r="N21">
            <v>18476.559880239522</v>
          </cell>
          <cell r="O21">
            <v>10020</v>
          </cell>
        </row>
        <row r="22">
          <cell r="A22">
            <v>2023</v>
          </cell>
          <cell r="B22" t="str">
            <v>AYGUEMORTE LES GRAVES</v>
          </cell>
          <cell r="C22" t="str">
            <v>33023</v>
          </cell>
          <cell r="D22" t="str">
            <v>CC DE MONTESQUIEU</v>
          </cell>
          <cell r="E22" t="str">
            <v>243301264</v>
          </cell>
          <cell r="F22">
            <v>661</v>
          </cell>
          <cell r="G22">
            <v>1351</v>
          </cell>
          <cell r="H22">
            <v>25060</v>
          </cell>
          <cell r="I22">
            <v>519</v>
          </cell>
          <cell r="J22" t="str">
            <v>CC DU SUD GIRONDE</v>
          </cell>
          <cell r="K22" t="str">
            <v>200043974</v>
          </cell>
          <cell r="L22">
            <v>729.22200554778203</v>
          </cell>
          <cell r="M22">
            <v>40737</v>
          </cell>
          <cell r="N22">
            <v>20560.854406354028</v>
          </cell>
          <cell r="O22">
            <v>17123</v>
          </cell>
        </row>
        <row r="23">
          <cell r="A23">
            <v>2023</v>
          </cell>
          <cell r="B23" t="str">
            <v>BAGAS</v>
          </cell>
          <cell r="C23" t="str">
            <v>33024</v>
          </cell>
          <cell r="D23" t="str">
            <v>CC DU REOLAIS EN SUD GIRONDE</v>
          </cell>
          <cell r="E23" t="str">
            <v>200044394</v>
          </cell>
          <cell r="F23">
            <v>481</v>
          </cell>
          <cell r="G23">
            <v>315</v>
          </cell>
          <cell r="H23">
            <v>21390</v>
          </cell>
          <cell r="I23">
            <v>116</v>
          </cell>
          <cell r="J23" t="str">
            <v>CC DU VAL DE L'EYRE</v>
          </cell>
          <cell r="K23" t="str">
            <v>243301405</v>
          </cell>
          <cell r="L23">
            <v>679.12522571375598</v>
          </cell>
          <cell r="M23">
            <v>21576</v>
          </cell>
          <cell r="N23">
            <v>23571.76589758019</v>
          </cell>
          <cell r="O23">
            <v>8885</v>
          </cell>
        </row>
        <row r="24">
          <cell r="A24">
            <v>2023</v>
          </cell>
          <cell r="B24" t="str">
            <v>BAIGNEAUX</v>
          </cell>
          <cell r="C24" t="str">
            <v>33025</v>
          </cell>
          <cell r="D24" t="str">
            <v>CC RURALES DE L'ENTRE-DEUX-MERS</v>
          </cell>
          <cell r="E24" t="str">
            <v>200069599</v>
          </cell>
          <cell r="F24">
            <v>450</v>
          </cell>
          <cell r="G24">
            <v>462</v>
          </cell>
          <cell r="H24">
            <v>21690</v>
          </cell>
          <cell r="I24">
            <v>167</v>
          </cell>
          <cell r="J24" t="str">
            <v>CC JALLE-EAU-BOURDE</v>
          </cell>
          <cell r="K24" t="str">
            <v>243301165</v>
          </cell>
          <cell r="L24">
            <v>1426.9046214946186</v>
          </cell>
          <cell r="M24">
            <v>32985</v>
          </cell>
          <cell r="N24">
            <v>27936.958216860381</v>
          </cell>
          <cell r="O24">
            <v>13594</v>
          </cell>
        </row>
        <row r="25">
          <cell r="A25">
            <v>2023</v>
          </cell>
          <cell r="B25" t="str">
            <v>BALIZAC</v>
          </cell>
          <cell r="C25" t="str">
            <v>33026</v>
          </cell>
          <cell r="D25" t="str">
            <v>CC DU SUD GIRONDE</v>
          </cell>
          <cell r="E25" t="str">
            <v>200043974</v>
          </cell>
          <cell r="F25">
            <v>523</v>
          </cell>
          <cell r="G25">
            <v>521</v>
          </cell>
          <cell r="H25">
            <v>21150</v>
          </cell>
          <cell r="I25">
            <v>211</v>
          </cell>
          <cell r="J25" t="str">
            <v>CC LATITUDE NORD GIRONDE</v>
          </cell>
          <cell r="K25" t="str">
            <v>243301181</v>
          </cell>
          <cell r="L25">
            <v>539.62871033053955</v>
          </cell>
          <cell r="M25">
            <v>21238</v>
          </cell>
          <cell r="N25">
            <v>19990.032763014198</v>
          </cell>
          <cell r="O25">
            <v>8241</v>
          </cell>
        </row>
        <row r="26">
          <cell r="A26">
            <v>2023</v>
          </cell>
          <cell r="B26" t="str">
            <v>BARIE</v>
          </cell>
          <cell r="C26" t="str">
            <v>33027</v>
          </cell>
          <cell r="D26" t="str">
            <v>CC DU REOLAIS EN SUD GIRONDE</v>
          </cell>
          <cell r="E26" t="str">
            <v>200044394</v>
          </cell>
          <cell r="F26">
            <v>498</v>
          </cell>
          <cell r="G26">
            <v>314</v>
          </cell>
          <cell r="H26">
            <v>19930</v>
          </cell>
          <cell r="I26">
            <v>128</v>
          </cell>
          <cell r="J26" t="str">
            <v>CC LES COTEAUX BORDELAIS</v>
          </cell>
          <cell r="K26" t="str">
            <v>243301355</v>
          </cell>
          <cell r="L26">
            <v>872.05025695728443</v>
          </cell>
          <cell r="M26">
            <v>21093</v>
          </cell>
          <cell r="N26">
            <v>26265.888069705095</v>
          </cell>
          <cell r="O26">
            <v>8952</v>
          </cell>
        </row>
        <row r="27">
          <cell r="A27">
            <v>2023</v>
          </cell>
          <cell r="B27" t="str">
            <v>BARON</v>
          </cell>
          <cell r="C27" t="str">
            <v>33028</v>
          </cell>
          <cell r="D27" t="str">
            <v>CC DU CREONNAIS</v>
          </cell>
          <cell r="E27" t="str">
            <v>243301215</v>
          </cell>
          <cell r="F27">
            <v>520</v>
          </cell>
          <cell r="G27">
            <v>1198</v>
          </cell>
          <cell r="H27">
            <v>24200</v>
          </cell>
          <cell r="I27">
            <v>431</v>
          </cell>
          <cell r="J27" t="str">
            <v>CC LES RIVES DE LA LAURENCE</v>
          </cell>
          <cell r="K27" t="str">
            <v>243301249</v>
          </cell>
          <cell r="L27">
            <v>1054.1437171752398</v>
          </cell>
          <cell r="M27">
            <v>28675</v>
          </cell>
          <cell r="N27">
            <v>24219.582796806593</v>
          </cell>
          <cell r="O27">
            <v>11649</v>
          </cell>
        </row>
        <row r="28">
          <cell r="A28">
            <v>2023</v>
          </cell>
          <cell r="B28" t="str">
            <v>BARSAC</v>
          </cell>
          <cell r="C28" t="str">
            <v>33030</v>
          </cell>
          <cell r="D28" t="str">
            <v>CC CONVERGENCE GARONNE</v>
          </cell>
          <cell r="E28" t="str">
            <v>200069581</v>
          </cell>
          <cell r="F28">
            <v>709</v>
          </cell>
          <cell r="G28">
            <v>2124</v>
          </cell>
          <cell r="H28">
            <v>20780</v>
          </cell>
          <cell r="I28">
            <v>916</v>
          </cell>
          <cell r="J28" t="str">
            <v>CC MEDOC ATLANTIQUE</v>
          </cell>
          <cell r="K28" t="str">
            <v>200070720</v>
          </cell>
          <cell r="L28">
            <v>852.74010974521264</v>
          </cell>
          <cell r="M28">
            <v>49296</v>
          </cell>
          <cell r="N28">
            <v>21942.413393344243</v>
          </cell>
          <cell r="O28">
            <v>14664</v>
          </cell>
        </row>
        <row r="29">
          <cell r="A29">
            <v>2023</v>
          </cell>
          <cell r="B29" t="str">
            <v>BASSANNE</v>
          </cell>
          <cell r="C29" t="str">
            <v>33031</v>
          </cell>
          <cell r="D29" t="str">
            <v>CC DU REOLAIS EN SUD GIRONDE</v>
          </cell>
          <cell r="E29" t="str">
            <v>200044394</v>
          </cell>
          <cell r="F29">
            <v>472</v>
          </cell>
          <cell r="G29">
            <v>140</v>
          </cell>
          <cell r="H29">
            <v>24300</v>
          </cell>
          <cell r="I29">
            <v>54</v>
          </cell>
          <cell r="J29" t="str">
            <v>CC MEDOC COEUR DE PRESQU'ILE</v>
          </cell>
          <cell r="K29" t="str">
            <v>200069995</v>
          </cell>
          <cell r="L29">
            <v>841.08699339448378</v>
          </cell>
          <cell r="M29">
            <v>31943</v>
          </cell>
          <cell r="N29">
            <v>19622.384759058648</v>
          </cell>
          <cell r="O29">
            <v>13385</v>
          </cell>
        </row>
        <row r="30">
          <cell r="A30">
            <v>2023</v>
          </cell>
          <cell r="B30" t="str">
            <v>BASSENS</v>
          </cell>
          <cell r="C30" t="str">
            <v>33032</v>
          </cell>
          <cell r="D30" t="str">
            <v>BORDEAUX METROPOLE</v>
          </cell>
          <cell r="E30" t="str">
            <v>243300316</v>
          </cell>
          <cell r="F30">
            <v>2057</v>
          </cell>
          <cell r="G30">
            <v>7556</v>
          </cell>
          <cell r="H30">
            <v>19490</v>
          </cell>
          <cell r="I30">
            <v>3323</v>
          </cell>
          <cell r="J30" t="str">
            <v>CC MEDOC ESTUAIRE</v>
          </cell>
          <cell r="K30" t="str">
            <v>243301447</v>
          </cell>
          <cell r="L30">
            <v>778.10665435795079</v>
          </cell>
          <cell r="M30">
            <v>30060</v>
          </cell>
          <cell r="N30">
            <v>24397.215147453084</v>
          </cell>
          <cell r="O30">
            <v>11936</v>
          </cell>
        </row>
        <row r="31">
          <cell r="A31">
            <v>2023</v>
          </cell>
          <cell r="B31" t="str">
            <v>BAURECH</v>
          </cell>
          <cell r="C31" t="str">
            <v>33033</v>
          </cell>
          <cell r="D31" t="str">
            <v>CC DES PORTES DE L'ENTRE-DEUX-MERS</v>
          </cell>
          <cell r="E31" t="str">
            <v>243301439</v>
          </cell>
          <cell r="F31">
            <v>739</v>
          </cell>
          <cell r="G31">
            <v>945</v>
          </cell>
          <cell r="H31">
            <v>24410</v>
          </cell>
          <cell r="I31">
            <v>360</v>
          </cell>
          <cell r="J31" t="str">
            <v>CC MEDULLIENNE</v>
          </cell>
          <cell r="K31" t="str">
            <v>243301389</v>
          </cell>
          <cell r="L31">
            <v>687.37839454849359</v>
          </cell>
          <cell r="M31">
            <v>23333</v>
          </cell>
          <cell r="N31">
            <v>23247.969462169553</v>
          </cell>
          <cell r="O31">
            <v>8776</v>
          </cell>
        </row>
        <row r="32">
          <cell r="A32">
            <v>2023</v>
          </cell>
          <cell r="B32" t="str">
            <v>BAYAS</v>
          </cell>
          <cell r="C32" t="str">
            <v>33034</v>
          </cell>
          <cell r="D32" t="str">
            <v>CA DU LIBOURNAIS</v>
          </cell>
          <cell r="E32" t="str">
            <v>200070092</v>
          </cell>
          <cell r="F32">
            <v>593</v>
          </cell>
          <cell r="G32">
            <v>474</v>
          </cell>
          <cell r="H32">
            <v>21100</v>
          </cell>
          <cell r="I32">
            <v>186</v>
          </cell>
          <cell r="J32" t="str">
            <v>CC RURALES DE L'ENTRE-DEUX-MERS</v>
          </cell>
          <cell r="K32" t="str">
            <v>200069599</v>
          </cell>
          <cell r="L32">
            <v>615.14423849830155</v>
          </cell>
          <cell r="M32">
            <v>17367</v>
          </cell>
          <cell r="N32">
            <v>19653.360922258351</v>
          </cell>
          <cell r="O32">
            <v>6766</v>
          </cell>
        </row>
        <row r="33">
          <cell r="A33">
            <v>2023</v>
          </cell>
          <cell r="B33" t="str">
            <v>BAYON SUR GIRONDE</v>
          </cell>
          <cell r="C33" t="str">
            <v>33035</v>
          </cell>
          <cell r="D33" t="str">
            <v>CC DE BLAYE</v>
          </cell>
          <cell r="E33" t="str">
            <v>200023794</v>
          </cell>
          <cell r="F33">
            <v>964</v>
          </cell>
          <cell r="G33">
            <v>739</v>
          </cell>
          <cell r="H33">
            <v>20510</v>
          </cell>
          <cell r="I33">
            <v>340</v>
          </cell>
        </row>
        <row r="34">
          <cell r="A34">
            <v>2023</v>
          </cell>
          <cell r="B34" t="str">
            <v>BAZAS</v>
          </cell>
          <cell r="C34" t="str">
            <v>33036</v>
          </cell>
          <cell r="D34" t="str">
            <v>CC DU BAZADAIS</v>
          </cell>
          <cell r="E34" t="str">
            <v>200043982</v>
          </cell>
          <cell r="F34">
            <v>865</v>
          </cell>
          <cell r="G34">
            <v>5137</v>
          </cell>
          <cell r="H34">
            <v>19820</v>
          </cell>
          <cell r="I34">
            <v>2286</v>
          </cell>
        </row>
        <row r="35">
          <cell r="A35">
            <v>2023</v>
          </cell>
          <cell r="B35" t="str">
            <v>BEAUTIRAN</v>
          </cell>
          <cell r="C35" t="str">
            <v>33037</v>
          </cell>
          <cell r="D35" t="str">
            <v>CC DE MONTESQUIEU</v>
          </cell>
          <cell r="E35" t="str">
            <v>243301264</v>
          </cell>
          <cell r="F35">
            <v>844</v>
          </cell>
          <cell r="G35">
            <v>2382</v>
          </cell>
          <cell r="H35">
            <v>24680</v>
          </cell>
          <cell r="I35">
            <v>967</v>
          </cell>
        </row>
        <row r="36">
          <cell r="A36">
            <v>2023</v>
          </cell>
          <cell r="B36" t="str">
            <v>BEGADAN</v>
          </cell>
          <cell r="C36" t="str">
            <v>33038</v>
          </cell>
          <cell r="D36" t="str">
            <v>CC MEDOC COEUR DE PRESQU'ILE</v>
          </cell>
          <cell r="E36" t="str">
            <v>200069995</v>
          </cell>
          <cell r="F36">
            <v>753</v>
          </cell>
          <cell r="G36">
            <v>1007</v>
          </cell>
          <cell r="H36">
            <v>19660</v>
          </cell>
          <cell r="I36">
            <v>412</v>
          </cell>
        </row>
        <row r="37">
          <cell r="A37">
            <v>2023</v>
          </cell>
          <cell r="B37" t="str">
            <v>BEGLES</v>
          </cell>
          <cell r="C37" t="str">
            <v>33039</v>
          </cell>
          <cell r="D37" t="str">
            <v>BORDEAUX METROPOLE</v>
          </cell>
          <cell r="E37" t="str">
            <v>243300316</v>
          </cell>
          <cell r="F37">
            <v>1217</v>
          </cell>
          <cell r="G37">
            <v>31320</v>
          </cell>
          <cell r="H37">
            <v>22200</v>
          </cell>
          <cell r="I37">
            <v>14054</v>
          </cell>
        </row>
        <row r="38">
          <cell r="A38">
            <v>2023</v>
          </cell>
          <cell r="B38" t="str">
            <v>BEGUEY</v>
          </cell>
          <cell r="C38" t="str">
            <v>33040</v>
          </cell>
          <cell r="D38" t="str">
            <v>CC CONVERGENCE GARONNE</v>
          </cell>
          <cell r="E38" t="str">
            <v>200069581</v>
          </cell>
          <cell r="F38">
            <v>765</v>
          </cell>
          <cell r="G38">
            <v>1238</v>
          </cell>
          <cell r="H38">
            <v>20240</v>
          </cell>
          <cell r="I38">
            <v>498</v>
          </cell>
        </row>
        <row r="39">
          <cell r="A39">
            <v>2023</v>
          </cell>
          <cell r="B39" t="str">
            <v>BELIN BELIET</v>
          </cell>
          <cell r="C39" t="str">
            <v>33042</v>
          </cell>
          <cell r="D39" t="str">
            <v>CC DU VAL DE L'EYRE</v>
          </cell>
          <cell r="E39" t="str">
            <v>243301405</v>
          </cell>
          <cell r="F39">
            <v>681</v>
          </cell>
          <cell r="G39">
            <v>5911</v>
          </cell>
          <cell r="H39">
            <v>21930</v>
          </cell>
          <cell r="I39">
            <v>2543</v>
          </cell>
        </row>
        <row r="40">
          <cell r="A40">
            <v>2023</v>
          </cell>
          <cell r="B40" t="str">
            <v>BELLEBAT</v>
          </cell>
          <cell r="C40" t="str">
            <v>33043</v>
          </cell>
          <cell r="D40" t="str">
            <v>CC RURALES DE L'ENTRE-DEUX-MERS</v>
          </cell>
          <cell r="E40" t="str">
            <v>200069599</v>
          </cell>
          <cell r="F40">
            <v>420</v>
          </cell>
          <cell r="G40">
            <v>280</v>
          </cell>
          <cell r="H40">
            <v>20320</v>
          </cell>
          <cell r="I40">
            <v>121</v>
          </cell>
        </row>
        <row r="41">
          <cell r="A41">
            <v>2023</v>
          </cell>
          <cell r="B41" t="str">
            <v>BELLEFOND</v>
          </cell>
          <cell r="C41" t="str">
            <v>33044</v>
          </cell>
          <cell r="D41" t="str">
            <v>CC RURALES DE L'ENTRE-DEUX-MERS</v>
          </cell>
          <cell r="E41" t="str">
            <v>200069599</v>
          </cell>
          <cell r="F41">
            <v>448</v>
          </cell>
          <cell r="G41">
            <v>233</v>
          </cell>
          <cell r="H41">
            <v>20030</v>
          </cell>
          <cell r="I41">
            <v>111</v>
          </cell>
        </row>
        <row r="42">
          <cell r="A42">
            <v>2023</v>
          </cell>
          <cell r="B42" t="str">
            <v>BELVES DE CASTILLON</v>
          </cell>
          <cell r="C42" t="str">
            <v>33045</v>
          </cell>
          <cell r="D42" t="str">
            <v>CC DU GRAND SAINT EMILIONNAIS</v>
          </cell>
          <cell r="E42" t="str">
            <v>200035533</v>
          </cell>
          <cell r="F42">
            <v>540</v>
          </cell>
          <cell r="G42">
            <v>361</v>
          </cell>
          <cell r="H42">
            <v>19880</v>
          </cell>
          <cell r="I42">
            <v>130</v>
          </cell>
        </row>
        <row r="43">
          <cell r="A43">
            <v>2023</v>
          </cell>
          <cell r="B43" t="str">
            <v>BERNOS BEAULAC</v>
          </cell>
          <cell r="C43" t="str">
            <v>33046</v>
          </cell>
          <cell r="D43" t="str">
            <v>CC DU BAZADAIS</v>
          </cell>
          <cell r="E43" t="str">
            <v>200043982</v>
          </cell>
          <cell r="F43">
            <v>900</v>
          </cell>
          <cell r="G43">
            <v>1181</v>
          </cell>
          <cell r="H43">
            <v>20690</v>
          </cell>
          <cell r="I43">
            <v>531</v>
          </cell>
        </row>
        <row r="44">
          <cell r="A44">
            <v>2023</v>
          </cell>
          <cell r="B44" t="str">
            <v>BERSON</v>
          </cell>
          <cell r="C44" t="str">
            <v>33047</v>
          </cell>
          <cell r="D44" t="str">
            <v>CC DE BLAYE</v>
          </cell>
          <cell r="E44" t="str">
            <v>200023794</v>
          </cell>
          <cell r="F44">
            <v>704</v>
          </cell>
          <cell r="G44">
            <v>1902</v>
          </cell>
          <cell r="H44">
            <v>21560</v>
          </cell>
          <cell r="I44">
            <v>767</v>
          </cell>
        </row>
        <row r="45">
          <cell r="A45">
            <v>2023</v>
          </cell>
          <cell r="B45" t="str">
            <v>BERTHEZ</v>
          </cell>
          <cell r="C45" t="str">
            <v>33048</v>
          </cell>
          <cell r="D45" t="str">
            <v>CC DU REOLAIS EN SUD GIRONDE</v>
          </cell>
          <cell r="E45" t="str">
            <v>200044394</v>
          </cell>
          <cell r="F45">
            <v>477</v>
          </cell>
          <cell r="G45">
            <v>277</v>
          </cell>
          <cell r="H45">
            <v>21140</v>
          </cell>
          <cell r="I45">
            <v>108</v>
          </cell>
        </row>
        <row r="46">
          <cell r="A46">
            <v>2023</v>
          </cell>
          <cell r="B46" t="str">
            <v>BEYCHAC ET CAILLAU</v>
          </cell>
          <cell r="C46" t="str">
            <v>33049</v>
          </cell>
          <cell r="D46" t="str">
            <v>CC LES RIVES DE LA LAURENCE</v>
          </cell>
          <cell r="E46" t="str">
            <v>243301249</v>
          </cell>
          <cell r="F46">
            <v>1272</v>
          </cell>
          <cell r="G46">
            <v>2529</v>
          </cell>
          <cell r="H46">
            <v>24850</v>
          </cell>
          <cell r="I46">
            <v>1006</v>
          </cell>
        </row>
        <row r="47">
          <cell r="A47">
            <v>2023</v>
          </cell>
          <cell r="B47" t="str">
            <v>BIEUJAC</v>
          </cell>
          <cell r="C47" t="str">
            <v>33050</v>
          </cell>
          <cell r="D47" t="str">
            <v>CC DU SUD GIRONDE</v>
          </cell>
          <cell r="E47" t="str">
            <v>200043974</v>
          </cell>
          <cell r="F47">
            <v>544</v>
          </cell>
          <cell r="G47">
            <v>652</v>
          </cell>
          <cell r="H47">
            <v>20850</v>
          </cell>
          <cell r="I47">
            <v>224</v>
          </cell>
        </row>
        <row r="48">
          <cell r="A48">
            <v>2023</v>
          </cell>
          <cell r="B48" t="str">
            <v>BIGANOS</v>
          </cell>
          <cell r="C48" t="str">
            <v>33051</v>
          </cell>
          <cell r="D48" t="str">
            <v>CA DU BASSIN D'ARCACHON NORD</v>
          </cell>
          <cell r="E48" t="str">
            <v>243301504</v>
          </cell>
          <cell r="F48">
            <v>1355</v>
          </cell>
          <cell r="G48">
            <v>11220</v>
          </cell>
          <cell r="H48">
            <v>23270</v>
          </cell>
          <cell r="I48">
            <v>4665</v>
          </cell>
        </row>
        <row r="49">
          <cell r="A49">
            <v>2023</v>
          </cell>
          <cell r="B49" t="str">
            <v>BIRAC</v>
          </cell>
          <cell r="C49" t="str">
            <v>33053</v>
          </cell>
          <cell r="D49" t="str">
            <v>CC DU BAZADAIS</v>
          </cell>
          <cell r="E49" t="str">
            <v>200043982</v>
          </cell>
          <cell r="F49">
            <v>667</v>
          </cell>
          <cell r="G49">
            <v>240</v>
          </cell>
          <cell r="H49">
            <v>21270</v>
          </cell>
          <cell r="I49">
            <v>98</v>
          </cell>
        </row>
        <row r="50">
          <cell r="A50">
            <v>2023</v>
          </cell>
          <cell r="B50" t="str">
            <v>BLAIGNAC</v>
          </cell>
          <cell r="C50" t="str">
            <v>33054</v>
          </cell>
          <cell r="D50" t="str">
            <v>CC DU REOLAIS EN SUD GIRONDE</v>
          </cell>
          <cell r="E50" t="str">
            <v>200044394</v>
          </cell>
          <cell r="F50">
            <v>467</v>
          </cell>
          <cell r="G50">
            <v>294</v>
          </cell>
          <cell r="H50">
            <v>19620</v>
          </cell>
          <cell r="I50">
            <v>131</v>
          </cell>
        </row>
        <row r="51">
          <cell r="A51">
            <v>2023</v>
          </cell>
          <cell r="B51" t="str">
            <v>BLAIGNAN PRIGNAC</v>
          </cell>
          <cell r="C51" t="str">
            <v>33055</v>
          </cell>
          <cell r="D51" t="str">
            <v>CC MEDOC COEUR DE PRESQU'ILE</v>
          </cell>
          <cell r="E51" t="str">
            <v>200069995</v>
          </cell>
          <cell r="F51">
            <v>785</v>
          </cell>
          <cell r="G51">
            <v>496</v>
          </cell>
          <cell r="H51">
            <v>20720</v>
          </cell>
          <cell r="I51">
            <v>196</v>
          </cell>
        </row>
        <row r="52">
          <cell r="A52">
            <v>2023</v>
          </cell>
          <cell r="B52" t="str">
            <v>BLANQUEFORT</v>
          </cell>
          <cell r="C52" t="str">
            <v>33056</v>
          </cell>
          <cell r="D52" t="str">
            <v>BORDEAUX METROPOLE</v>
          </cell>
          <cell r="E52" t="str">
            <v>243300316</v>
          </cell>
          <cell r="F52">
            <v>1839</v>
          </cell>
          <cell r="G52">
            <v>16107</v>
          </cell>
          <cell r="H52">
            <v>24220</v>
          </cell>
          <cell r="I52">
            <v>7244</v>
          </cell>
        </row>
        <row r="53">
          <cell r="A53">
            <v>2023</v>
          </cell>
          <cell r="B53" t="str">
            <v>BLASIMON</v>
          </cell>
          <cell r="C53" t="str">
            <v>33057</v>
          </cell>
          <cell r="D53" t="str">
            <v>CC RURALES DE L'ENTRE-DEUX-MERS</v>
          </cell>
          <cell r="E53" t="str">
            <v>200069599</v>
          </cell>
          <cell r="F53">
            <v>637</v>
          </cell>
          <cell r="G53">
            <v>943</v>
          </cell>
          <cell r="H53">
            <v>19870</v>
          </cell>
          <cell r="I53">
            <v>384</v>
          </cell>
        </row>
        <row r="54">
          <cell r="A54">
            <v>2023</v>
          </cell>
          <cell r="B54" t="str">
            <v>BLAYE</v>
          </cell>
          <cell r="C54" t="str">
            <v>33058</v>
          </cell>
          <cell r="D54" t="str">
            <v>CC DE BLAYE</v>
          </cell>
          <cell r="E54" t="str">
            <v>200023794</v>
          </cell>
          <cell r="F54">
            <v>922</v>
          </cell>
          <cell r="G54">
            <v>5028</v>
          </cell>
          <cell r="H54">
            <v>17890</v>
          </cell>
          <cell r="I54">
            <v>2360</v>
          </cell>
        </row>
        <row r="55">
          <cell r="A55">
            <v>2023</v>
          </cell>
          <cell r="B55" t="str">
            <v>BLESIGNAC</v>
          </cell>
          <cell r="C55" t="str">
            <v>33059</v>
          </cell>
          <cell r="D55" t="str">
            <v>CC DU CREONNAIS</v>
          </cell>
          <cell r="E55" t="str">
            <v>243301215</v>
          </cell>
          <cell r="F55">
            <v>474</v>
          </cell>
          <cell r="G55">
            <v>314</v>
          </cell>
          <cell r="H55">
            <v>23370</v>
          </cell>
          <cell r="I55">
            <v>118</v>
          </cell>
        </row>
        <row r="56">
          <cell r="A56">
            <v>2023</v>
          </cell>
          <cell r="B56" t="str">
            <v>BOMMES</v>
          </cell>
          <cell r="C56" t="str">
            <v>33060</v>
          </cell>
          <cell r="D56" t="str">
            <v>CC DU SUD GIRONDE</v>
          </cell>
          <cell r="E56" t="str">
            <v>200043974</v>
          </cell>
          <cell r="F56">
            <v>647</v>
          </cell>
          <cell r="G56">
            <v>532</v>
          </cell>
          <cell r="H56">
            <v>21530</v>
          </cell>
          <cell r="I56">
            <v>202</v>
          </cell>
        </row>
        <row r="57">
          <cell r="A57">
            <v>2023</v>
          </cell>
          <cell r="B57" t="str">
            <v>BONNETAN</v>
          </cell>
          <cell r="C57" t="str">
            <v>33061</v>
          </cell>
          <cell r="D57" t="str">
            <v>CC LES COTEAUX BORDELAIS</v>
          </cell>
          <cell r="E57" t="str">
            <v>243301355</v>
          </cell>
          <cell r="F57">
            <v>763</v>
          </cell>
          <cell r="G57">
            <v>1016</v>
          </cell>
          <cell r="H57">
            <v>26510</v>
          </cell>
          <cell r="I57">
            <v>397</v>
          </cell>
        </row>
        <row r="58">
          <cell r="A58">
            <v>2023</v>
          </cell>
          <cell r="B58" t="str">
            <v>BONZAC</v>
          </cell>
          <cell r="C58" t="str">
            <v>33062</v>
          </cell>
          <cell r="D58" t="str">
            <v>CA DU LIBOURNAIS</v>
          </cell>
          <cell r="E58" t="str">
            <v>200070092</v>
          </cell>
          <cell r="F58">
            <v>661</v>
          </cell>
          <cell r="G58">
            <v>766</v>
          </cell>
          <cell r="H58">
            <v>23940</v>
          </cell>
          <cell r="I58">
            <v>315</v>
          </cell>
        </row>
        <row r="59">
          <cell r="A59">
            <v>2023</v>
          </cell>
          <cell r="B59" t="str">
            <v>BORDEAUX</v>
          </cell>
          <cell r="C59" t="str">
            <v>33063</v>
          </cell>
          <cell r="D59" t="str">
            <v>BORDEAUX METROPOLE</v>
          </cell>
          <cell r="E59" t="str">
            <v>243300316</v>
          </cell>
          <cell r="F59">
            <v>1381</v>
          </cell>
          <cell r="G59">
            <v>272568</v>
          </cell>
          <cell r="H59">
            <v>23970</v>
          </cell>
          <cell r="I59">
            <v>120900</v>
          </cell>
        </row>
        <row r="60">
          <cell r="A60">
            <v>2023</v>
          </cell>
          <cell r="B60" t="str">
            <v>BOSSUGAN</v>
          </cell>
          <cell r="C60" t="str">
            <v>33064</v>
          </cell>
          <cell r="D60" t="str">
            <v>CC CASTILLON/PUJOLS</v>
          </cell>
          <cell r="E60" t="str">
            <v>243301454</v>
          </cell>
          <cell r="F60">
            <v>709</v>
          </cell>
          <cell r="G60">
            <v>40</v>
          </cell>
        </row>
        <row r="61">
          <cell r="A61">
            <v>2023</v>
          </cell>
          <cell r="B61" t="str">
            <v>BOULIAC</v>
          </cell>
          <cell r="C61" t="str">
            <v>33065</v>
          </cell>
          <cell r="D61" t="str">
            <v>BORDEAUX METROPOLE</v>
          </cell>
          <cell r="E61" t="str">
            <v>243300316</v>
          </cell>
          <cell r="F61">
            <v>1537</v>
          </cell>
          <cell r="G61">
            <v>3804</v>
          </cell>
          <cell r="H61">
            <v>30400</v>
          </cell>
          <cell r="I61">
            <v>1468</v>
          </cell>
        </row>
        <row r="62">
          <cell r="A62">
            <v>2023</v>
          </cell>
          <cell r="B62" t="str">
            <v>BOURDELLES</v>
          </cell>
          <cell r="C62" t="str">
            <v>33066</v>
          </cell>
          <cell r="D62" t="str">
            <v>CC DU REOLAIS EN SUD GIRONDE</v>
          </cell>
          <cell r="E62" t="str">
            <v>200044394</v>
          </cell>
          <cell r="F62">
            <v>866</v>
          </cell>
          <cell r="G62">
            <v>99</v>
          </cell>
        </row>
        <row r="63">
          <cell r="A63">
            <v>2023</v>
          </cell>
          <cell r="B63" t="str">
            <v>BOURG</v>
          </cell>
          <cell r="C63" t="str">
            <v>33067</v>
          </cell>
          <cell r="D63" t="str">
            <v>CC DU GRAND CUBZAGUAIS</v>
          </cell>
          <cell r="E63" t="str">
            <v>243301223</v>
          </cell>
          <cell r="F63">
            <v>678</v>
          </cell>
          <cell r="G63">
            <v>2365</v>
          </cell>
          <cell r="H63">
            <v>18950</v>
          </cell>
          <cell r="I63">
            <v>1015</v>
          </cell>
        </row>
        <row r="64">
          <cell r="A64">
            <v>2023</v>
          </cell>
          <cell r="B64" t="str">
            <v>BOURIDEYS</v>
          </cell>
          <cell r="C64" t="str">
            <v>33068</v>
          </cell>
          <cell r="D64" t="str">
            <v>CC DU SUD GIRONDE</v>
          </cell>
          <cell r="E64" t="str">
            <v>200043974</v>
          </cell>
          <cell r="F64">
            <v>920</v>
          </cell>
          <cell r="G64">
            <v>114</v>
          </cell>
        </row>
        <row r="65">
          <cell r="A65">
            <v>2023</v>
          </cell>
          <cell r="B65" t="str">
            <v>BRACH</v>
          </cell>
          <cell r="C65" t="str">
            <v>33070</v>
          </cell>
          <cell r="D65" t="str">
            <v>CC MEDULLIENNE</v>
          </cell>
          <cell r="E65" t="str">
            <v>243301389</v>
          </cell>
          <cell r="F65">
            <v>424</v>
          </cell>
          <cell r="G65">
            <v>807</v>
          </cell>
          <cell r="H65">
            <v>23600</v>
          </cell>
          <cell r="I65">
            <v>297</v>
          </cell>
        </row>
        <row r="66">
          <cell r="A66">
            <v>2023</v>
          </cell>
          <cell r="B66" t="str">
            <v>BRANNE</v>
          </cell>
          <cell r="C66" t="str">
            <v>33071</v>
          </cell>
          <cell r="D66" t="str">
            <v>CC CASTILLON/PUJOLS</v>
          </cell>
          <cell r="E66" t="str">
            <v>243301454</v>
          </cell>
          <cell r="F66">
            <v>612</v>
          </cell>
          <cell r="G66">
            <v>1331</v>
          </cell>
          <cell r="H66">
            <v>20480</v>
          </cell>
          <cell r="I66">
            <v>539</v>
          </cell>
        </row>
        <row r="67">
          <cell r="A67">
            <v>2023</v>
          </cell>
          <cell r="B67" t="str">
            <v>BRANNENS</v>
          </cell>
          <cell r="C67" t="str">
            <v>33072</v>
          </cell>
          <cell r="D67" t="str">
            <v>CC DU REOLAIS EN SUD GIRONDE</v>
          </cell>
          <cell r="E67" t="str">
            <v>200044394</v>
          </cell>
          <cell r="F67">
            <v>630</v>
          </cell>
          <cell r="G67">
            <v>246</v>
          </cell>
          <cell r="H67">
            <v>18410</v>
          </cell>
          <cell r="I67">
            <v>82</v>
          </cell>
        </row>
        <row r="68">
          <cell r="A68">
            <v>2023</v>
          </cell>
          <cell r="B68" t="str">
            <v>BRAUD ET SAINT LOUIS</v>
          </cell>
          <cell r="C68" t="str">
            <v>33073</v>
          </cell>
          <cell r="D68" t="str">
            <v>CC DE L'ESTUAIRE</v>
          </cell>
          <cell r="E68" t="str">
            <v>243300811</v>
          </cell>
          <cell r="F68">
            <v>6069</v>
          </cell>
          <cell r="G68">
            <v>1592</v>
          </cell>
          <cell r="H68">
            <v>17730</v>
          </cell>
          <cell r="I68">
            <v>671</v>
          </cell>
        </row>
        <row r="69">
          <cell r="A69">
            <v>2023</v>
          </cell>
          <cell r="B69" t="str">
            <v>BROUQUEYRAN</v>
          </cell>
          <cell r="C69" t="str">
            <v>33074</v>
          </cell>
          <cell r="D69" t="str">
            <v>CC DU REOLAIS EN SUD GIRONDE</v>
          </cell>
          <cell r="E69" t="str">
            <v>200044394</v>
          </cell>
          <cell r="F69">
            <v>534</v>
          </cell>
          <cell r="G69">
            <v>212</v>
          </cell>
          <cell r="H69">
            <v>21810</v>
          </cell>
          <cell r="I69">
            <v>84</v>
          </cell>
        </row>
        <row r="70">
          <cell r="A70">
            <v>2023</v>
          </cell>
          <cell r="B70" t="str">
            <v>BRUGES</v>
          </cell>
          <cell r="C70" t="str">
            <v>33075</v>
          </cell>
          <cell r="D70" t="str">
            <v>BORDEAUX METROPOLE</v>
          </cell>
          <cell r="E70" t="str">
            <v>243300316</v>
          </cell>
          <cell r="F70">
            <v>1363</v>
          </cell>
          <cell r="G70">
            <v>19811</v>
          </cell>
          <cell r="H70">
            <v>24830</v>
          </cell>
          <cell r="I70">
            <v>9437</v>
          </cell>
        </row>
        <row r="71">
          <cell r="A71">
            <v>2023</v>
          </cell>
          <cell r="B71" t="str">
            <v>BUDOS</v>
          </cell>
          <cell r="C71" t="str">
            <v>33076</v>
          </cell>
          <cell r="D71" t="str">
            <v>CC CONVERGENCE GARONNE</v>
          </cell>
          <cell r="E71" t="str">
            <v>200069581</v>
          </cell>
          <cell r="F71">
            <v>577</v>
          </cell>
          <cell r="G71">
            <v>838</v>
          </cell>
          <cell r="H71">
            <v>20800</v>
          </cell>
          <cell r="I71">
            <v>339</v>
          </cell>
        </row>
        <row r="72">
          <cell r="A72">
            <v>2023</v>
          </cell>
          <cell r="B72" t="str">
            <v>CABANAC ET VILLAGRAINS</v>
          </cell>
          <cell r="C72" t="str">
            <v>33077</v>
          </cell>
          <cell r="D72" t="str">
            <v>CC DE MONTESQUIEU</v>
          </cell>
          <cell r="E72" t="str">
            <v>243301264</v>
          </cell>
          <cell r="F72">
            <v>615</v>
          </cell>
          <cell r="G72">
            <v>2454</v>
          </cell>
          <cell r="H72">
            <v>23730</v>
          </cell>
          <cell r="I72">
            <v>902</v>
          </cell>
        </row>
        <row r="73">
          <cell r="A73">
            <v>2023</v>
          </cell>
          <cell r="B73" t="str">
            <v>CABARA</v>
          </cell>
          <cell r="C73" t="str">
            <v>33078</v>
          </cell>
          <cell r="D73" t="str">
            <v>CC CASTILLON/PUJOLS</v>
          </cell>
          <cell r="E73" t="str">
            <v>243301454</v>
          </cell>
          <cell r="F73">
            <v>542</v>
          </cell>
          <cell r="G73">
            <v>534</v>
          </cell>
          <cell r="H73">
            <v>22450</v>
          </cell>
          <cell r="I73">
            <v>197</v>
          </cell>
        </row>
        <row r="74">
          <cell r="A74">
            <v>2023</v>
          </cell>
          <cell r="B74" t="str">
            <v>CADARSAC</v>
          </cell>
          <cell r="C74" t="str">
            <v>33079</v>
          </cell>
          <cell r="D74" t="str">
            <v>CA DU LIBOURNAIS</v>
          </cell>
          <cell r="E74" t="str">
            <v>200070092</v>
          </cell>
          <cell r="F74">
            <v>547</v>
          </cell>
          <cell r="G74">
            <v>365</v>
          </cell>
          <cell r="H74">
            <v>27380</v>
          </cell>
          <cell r="I74">
            <v>133</v>
          </cell>
        </row>
        <row r="75">
          <cell r="A75">
            <v>2023</v>
          </cell>
          <cell r="B75" t="str">
            <v>CADAUJAC</v>
          </cell>
          <cell r="C75" t="str">
            <v>33080</v>
          </cell>
          <cell r="D75" t="str">
            <v>CC DE MONTESQUIEU</v>
          </cell>
          <cell r="E75" t="str">
            <v>243301264</v>
          </cell>
          <cell r="F75">
            <v>855</v>
          </cell>
          <cell r="G75">
            <v>6559</v>
          </cell>
          <cell r="H75">
            <v>23400</v>
          </cell>
          <cell r="I75">
            <v>2736</v>
          </cell>
        </row>
        <row r="76">
          <cell r="A76">
            <v>2023</v>
          </cell>
          <cell r="B76" t="str">
            <v>CADILLAC EN FRONSADAIS</v>
          </cell>
          <cell r="C76" t="str">
            <v>33082</v>
          </cell>
          <cell r="D76" t="str">
            <v>CC DU FRONSADAIS</v>
          </cell>
          <cell r="E76" t="str">
            <v>243301397</v>
          </cell>
          <cell r="F76">
            <v>524</v>
          </cell>
          <cell r="G76">
            <v>1352</v>
          </cell>
          <cell r="H76">
            <v>22920</v>
          </cell>
          <cell r="I76">
            <v>537</v>
          </cell>
        </row>
        <row r="77">
          <cell r="A77">
            <v>2023</v>
          </cell>
          <cell r="B77" t="str">
            <v>CADILLAC SUR GARONNE</v>
          </cell>
          <cell r="C77" t="str">
            <v>33081</v>
          </cell>
          <cell r="D77" t="str">
            <v>CC CONVERGENCE GARONNE</v>
          </cell>
          <cell r="E77" t="str">
            <v>200069581</v>
          </cell>
          <cell r="F77">
            <v>780</v>
          </cell>
          <cell r="G77">
            <v>2878</v>
          </cell>
          <cell r="H77">
            <v>18270</v>
          </cell>
          <cell r="I77">
            <v>1208</v>
          </cell>
        </row>
        <row r="78">
          <cell r="A78">
            <v>2023</v>
          </cell>
          <cell r="B78" t="str">
            <v>CAMARSAC</v>
          </cell>
          <cell r="C78" t="str">
            <v>33083</v>
          </cell>
          <cell r="D78" t="str">
            <v>CC LES COTEAUX BORDELAIS</v>
          </cell>
          <cell r="E78" t="str">
            <v>243301355</v>
          </cell>
          <cell r="F78">
            <v>714</v>
          </cell>
          <cell r="G78">
            <v>1033</v>
          </cell>
          <cell r="H78">
            <v>26450</v>
          </cell>
          <cell r="I78">
            <v>423</v>
          </cell>
        </row>
        <row r="79">
          <cell r="A79">
            <v>2023</v>
          </cell>
          <cell r="B79" t="str">
            <v>CAMBES</v>
          </cell>
          <cell r="C79" t="str">
            <v>33084</v>
          </cell>
          <cell r="D79" t="str">
            <v>CC DES PORTES DE L'ENTRE-DEUX-MERS</v>
          </cell>
          <cell r="E79" t="str">
            <v>243301439</v>
          </cell>
          <cell r="F79">
            <v>693</v>
          </cell>
          <cell r="G79">
            <v>1771</v>
          </cell>
          <cell r="H79">
            <v>24970</v>
          </cell>
          <cell r="I79">
            <v>677</v>
          </cell>
        </row>
        <row r="80">
          <cell r="A80">
            <v>2023</v>
          </cell>
          <cell r="B80" t="str">
            <v>CAMBLANES ET MEYNAC</v>
          </cell>
          <cell r="C80" t="str">
            <v>33085</v>
          </cell>
          <cell r="D80" t="str">
            <v>CC DES PORTES DE L'ENTRE-DEUX-MERS</v>
          </cell>
          <cell r="E80" t="str">
            <v>243301439</v>
          </cell>
          <cell r="F80">
            <v>855</v>
          </cell>
          <cell r="G80">
            <v>3147</v>
          </cell>
          <cell r="H80">
            <v>28280</v>
          </cell>
          <cell r="I80">
            <v>1201</v>
          </cell>
        </row>
        <row r="81">
          <cell r="A81">
            <v>2023</v>
          </cell>
          <cell r="B81" t="str">
            <v>CAMIAC ET SAINT DENIS</v>
          </cell>
          <cell r="C81" t="str">
            <v>33086</v>
          </cell>
          <cell r="D81" t="str">
            <v>CC DU CREONNAIS</v>
          </cell>
          <cell r="E81" t="str">
            <v>243301215</v>
          </cell>
          <cell r="F81">
            <v>509</v>
          </cell>
          <cell r="G81">
            <v>370</v>
          </cell>
          <cell r="H81">
            <v>21330</v>
          </cell>
          <cell r="I81">
            <v>137</v>
          </cell>
        </row>
        <row r="82">
          <cell r="A82">
            <v>2023</v>
          </cell>
          <cell r="B82" t="str">
            <v>CAMIRAN</v>
          </cell>
          <cell r="C82" t="str">
            <v>33087</v>
          </cell>
          <cell r="D82" t="str">
            <v>CC DU REOLAIS EN SUD GIRONDE</v>
          </cell>
          <cell r="E82" t="str">
            <v>200044394</v>
          </cell>
          <cell r="F82">
            <v>576</v>
          </cell>
          <cell r="G82">
            <v>437</v>
          </cell>
          <cell r="H82">
            <v>20000</v>
          </cell>
          <cell r="I82">
            <v>184</v>
          </cell>
        </row>
        <row r="83">
          <cell r="A83">
            <v>2023</v>
          </cell>
          <cell r="B83" t="str">
            <v>CAMPS SUR L ISLE</v>
          </cell>
          <cell r="C83" t="str">
            <v>33088</v>
          </cell>
          <cell r="D83" t="str">
            <v>CA DU LIBOURNAIS</v>
          </cell>
          <cell r="E83" t="str">
            <v>200070092</v>
          </cell>
          <cell r="F83">
            <v>626</v>
          </cell>
          <cell r="G83">
            <v>609</v>
          </cell>
          <cell r="H83">
            <v>19560</v>
          </cell>
          <cell r="I83">
            <v>263</v>
          </cell>
        </row>
        <row r="84">
          <cell r="A84">
            <v>2023</v>
          </cell>
          <cell r="B84" t="str">
            <v>CAMPUGNAN</v>
          </cell>
          <cell r="C84" t="str">
            <v>33089</v>
          </cell>
          <cell r="D84" t="str">
            <v>CC DE BLAYE</v>
          </cell>
          <cell r="E84" t="str">
            <v>200023794</v>
          </cell>
          <cell r="F84">
            <v>513</v>
          </cell>
          <cell r="G84">
            <v>533</v>
          </cell>
          <cell r="H84">
            <v>19490</v>
          </cell>
          <cell r="I84">
            <v>209</v>
          </cell>
        </row>
        <row r="85">
          <cell r="A85">
            <v>2023</v>
          </cell>
          <cell r="B85" t="str">
            <v>CANEJAN</v>
          </cell>
          <cell r="C85" t="str">
            <v>33090</v>
          </cell>
          <cell r="D85" t="str">
            <v>CC JALLE-EAU-BOURDE</v>
          </cell>
          <cell r="E85" t="str">
            <v>243301165</v>
          </cell>
          <cell r="F85">
            <v>1527</v>
          </cell>
          <cell r="G85">
            <v>6194</v>
          </cell>
          <cell r="H85">
            <v>25590</v>
          </cell>
          <cell r="I85">
            <v>2638</v>
          </cell>
        </row>
        <row r="86">
          <cell r="A86">
            <v>2023</v>
          </cell>
          <cell r="B86" t="str">
            <v>CAPIAN</v>
          </cell>
          <cell r="C86" t="str">
            <v>33093</v>
          </cell>
          <cell r="D86" t="str">
            <v>CC DU CREONNAIS</v>
          </cell>
          <cell r="E86" t="str">
            <v>243301215</v>
          </cell>
          <cell r="F86">
            <v>623</v>
          </cell>
          <cell r="G86">
            <v>812</v>
          </cell>
          <cell r="H86">
            <v>23030</v>
          </cell>
          <cell r="I86">
            <v>292</v>
          </cell>
        </row>
        <row r="87">
          <cell r="A87">
            <v>2023</v>
          </cell>
          <cell r="B87" t="str">
            <v>CAPLONG</v>
          </cell>
          <cell r="C87" t="str">
            <v>33094</v>
          </cell>
          <cell r="D87" t="str">
            <v>CC DU PAYS FOYEN</v>
          </cell>
          <cell r="E87" t="str">
            <v>243301371</v>
          </cell>
          <cell r="F87">
            <v>631</v>
          </cell>
          <cell r="G87">
            <v>240</v>
          </cell>
          <cell r="H87">
            <v>17590</v>
          </cell>
          <cell r="I87">
            <v>95</v>
          </cell>
        </row>
        <row r="88">
          <cell r="A88">
            <v>2023</v>
          </cell>
          <cell r="B88" t="str">
            <v>CAPTIEUX</v>
          </cell>
          <cell r="C88" t="str">
            <v>33095</v>
          </cell>
          <cell r="D88" t="str">
            <v>CC DU BAZADAIS</v>
          </cell>
          <cell r="E88" t="str">
            <v>200043982</v>
          </cell>
          <cell r="F88">
            <v>737</v>
          </cell>
          <cell r="G88">
            <v>1489</v>
          </cell>
          <cell r="H88">
            <v>19560</v>
          </cell>
          <cell r="I88">
            <v>651</v>
          </cell>
        </row>
        <row r="89">
          <cell r="A89">
            <v>2023</v>
          </cell>
          <cell r="B89" t="str">
            <v>CARBON BLANC</v>
          </cell>
          <cell r="C89" t="str">
            <v>33096</v>
          </cell>
          <cell r="D89" t="str">
            <v>BORDEAUX METROPOLE</v>
          </cell>
          <cell r="E89" t="str">
            <v>243300316</v>
          </cell>
          <cell r="F89">
            <v>1374</v>
          </cell>
          <cell r="G89">
            <v>8351</v>
          </cell>
          <cell r="H89">
            <v>22320</v>
          </cell>
          <cell r="I89">
            <v>3407</v>
          </cell>
        </row>
        <row r="90">
          <cell r="A90">
            <v>2023</v>
          </cell>
          <cell r="B90" t="str">
            <v>CARCANS</v>
          </cell>
          <cell r="C90" t="str">
            <v>33097</v>
          </cell>
          <cell r="D90" t="str">
            <v>CC MEDOC ATLANTIQUE</v>
          </cell>
          <cell r="E90" t="str">
            <v>200070720</v>
          </cell>
          <cell r="F90">
            <v>910</v>
          </cell>
          <cell r="G90">
            <v>5280</v>
          </cell>
          <cell r="H90">
            <v>22990</v>
          </cell>
          <cell r="I90">
            <v>1346</v>
          </cell>
        </row>
        <row r="91">
          <cell r="A91">
            <v>2023</v>
          </cell>
          <cell r="B91" t="str">
            <v>CARDAN</v>
          </cell>
          <cell r="C91" t="str">
            <v>33098</v>
          </cell>
          <cell r="D91" t="str">
            <v>CC CONVERGENCE GARONNE</v>
          </cell>
          <cell r="E91" t="str">
            <v>200069581</v>
          </cell>
          <cell r="F91">
            <v>535</v>
          </cell>
          <cell r="G91">
            <v>518</v>
          </cell>
          <cell r="H91">
            <v>20400</v>
          </cell>
          <cell r="I91">
            <v>203</v>
          </cell>
        </row>
        <row r="92">
          <cell r="A92">
            <v>2023</v>
          </cell>
          <cell r="B92" t="str">
            <v>CARIGNAN DE BORDEAUX</v>
          </cell>
          <cell r="C92" t="str">
            <v>33099</v>
          </cell>
          <cell r="D92" t="str">
            <v>CC LES COTEAUX BORDELAIS</v>
          </cell>
          <cell r="E92" t="str">
            <v>243301355</v>
          </cell>
          <cell r="F92">
            <v>861</v>
          </cell>
          <cell r="G92">
            <v>4216</v>
          </cell>
          <cell r="H92">
            <v>27620</v>
          </cell>
          <cell r="I92">
            <v>1649</v>
          </cell>
        </row>
        <row r="93">
          <cell r="A93">
            <v>2023</v>
          </cell>
          <cell r="B93" t="str">
            <v>CARS</v>
          </cell>
          <cell r="C93" t="str">
            <v>33100</v>
          </cell>
          <cell r="D93" t="str">
            <v>CC DE BLAYE</v>
          </cell>
          <cell r="E93" t="str">
            <v>200023794</v>
          </cell>
          <cell r="F93">
            <v>912</v>
          </cell>
          <cell r="G93">
            <v>1239</v>
          </cell>
          <cell r="H93">
            <v>21530</v>
          </cell>
          <cell r="I93">
            <v>540</v>
          </cell>
        </row>
        <row r="94">
          <cell r="A94">
            <v>2023</v>
          </cell>
          <cell r="B94" t="str">
            <v>CARTELEGUE</v>
          </cell>
          <cell r="C94" t="str">
            <v>33101</v>
          </cell>
          <cell r="D94" t="str">
            <v>CC DE L'ESTUAIRE</v>
          </cell>
          <cell r="E94" t="str">
            <v>243300811</v>
          </cell>
          <cell r="F94">
            <v>1277</v>
          </cell>
          <cell r="G94">
            <v>1295</v>
          </cell>
          <cell r="H94">
            <v>18690</v>
          </cell>
          <cell r="I94">
            <v>526</v>
          </cell>
        </row>
        <row r="95">
          <cell r="A95">
            <v>2023</v>
          </cell>
          <cell r="B95" t="str">
            <v>CASSEUIL</v>
          </cell>
          <cell r="C95" t="str">
            <v>33102</v>
          </cell>
          <cell r="D95" t="str">
            <v>CC DU REOLAIS EN SUD GIRONDE</v>
          </cell>
          <cell r="E95" t="str">
            <v>200044394</v>
          </cell>
          <cell r="F95">
            <v>653</v>
          </cell>
          <cell r="G95">
            <v>390</v>
          </cell>
          <cell r="H95">
            <v>18160</v>
          </cell>
          <cell r="I95">
            <v>175</v>
          </cell>
        </row>
        <row r="96">
          <cell r="A96">
            <v>2023</v>
          </cell>
          <cell r="B96" t="str">
            <v>CASTELMORON D ALBRET</v>
          </cell>
          <cell r="C96" t="str">
            <v>33103</v>
          </cell>
          <cell r="D96" t="str">
            <v>CC RURALES DE L'ENTRE-DEUX-MERS</v>
          </cell>
          <cell r="E96" t="str">
            <v>200069599</v>
          </cell>
          <cell r="F96">
            <v>558</v>
          </cell>
          <cell r="G96">
            <v>65</v>
          </cell>
        </row>
        <row r="97">
          <cell r="A97">
            <v>2023</v>
          </cell>
          <cell r="B97" t="str">
            <v>CASTELNAU DE MEDOC</v>
          </cell>
          <cell r="C97" t="str">
            <v>33104</v>
          </cell>
          <cell r="D97" t="str">
            <v>CC MEDULLIENNE</v>
          </cell>
          <cell r="E97" t="str">
            <v>243301389</v>
          </cell>
          <cell r="F97">
            <v>722</v>
          </cell>
          <cell r="G97">
            <v>4940</v>
          </cell>
          <cell r="H97">
            <v>22270</v>
          </cell>
          <cell r="I97">
            <v>2016</v>
          </cell>
        </row>
        <row r="98">
          <cell r="A98">
            <v>2023</v>
          </cell>
          <cell r="B98" t="str">
            <v>CASTELVIEL</v>
          </cell>
          <cell r="C98" t="str">
            <v>33105</v>
          </cell>
          <cell r="D98" t="str">
            <v>CC RURALES DE L'ENTRE-DEUX-MERS</v>
          </cell>
          <cell r="E98" t="str">
            <v>200069599</v>
          </cell>
          <cell r="F98">
            <v>564</v>
          </cell>
          <cell r="G98">
            <v>242</v>
          </cell>
          <cell r="H98">
            <v>20190</v>
          </cell>
          <cell r="I98">
            <v>79</v>
          </cell>
        </row>
        <row r="99">
          <cell r="A99">
            <v>2023</v>
          </cell>
          <cell r="B99" t="str">
            <v>CASTETS ET CASTILLON</v>
          </cell>
          <cell r="C99" t="str">
            <v>33106</v>
          </cell>
          <cell r="D99" t="str">
            <v>CC DU SUD GIRONDE</v>
          </cell>
          <cell r="E99" t="str">
            <v>200043974</v>
          </cell>
          <cell r="F99">
            <v>664</v>
          </cell>
          <cell r="G99">
            <v>1497</v>
          </cell>
          <cell r="H99">
            <v>20110</v>
          </cell>
          <cell r="I99">
            <v>620</v>
          </cell>
        </row>
        <row r="100">
          <cell r="A100">
            <v>2023</v>
          </cell>
          <cell r="B100" t="str">
            <v>CASTILLON LA BATAILLE</v>
          </cell>
          <cell r="C100" t="str">
            <v>33108</v>
          </cell>
          <cell r="D100" t="str">
            <v>CC CASTILLON/PUJOLS</v>
          </cell>
          <cell r="E100" t="str">
            <v>243301454</v>
          </cell>
          <cell r="F100">
            <v>756</v>
          </cell>
          <cell r="G100">
            <v>3304</v>
          </cell>
          <cell r="H100">
            <v>12970</v>
          </cell>
          <cell r="I100">
            <v>1546</v>
          </cell>
        </row>
        <row r="101">
          <cell r="A101">
            <v>2023</v>
          </cell>
          <cell r="B101" t="str">
            <v>CASTRES GIRONDE</v>
          </cell>
          <cell r="C101" t="str">
            <v>33109</v>
          </cell>
          <cell r="D101" t="str">
            <v>CC DE MONTESQUIEU</v>
          </cell>
          <cell r="E101" t="str">
            <v>243301264</v>
          </cell>
          <cell r="F101">
            <v>690</v>
          </cell>
          <cell r="G101">
            <v>2421</v>
          </cell>
          <cell r="H101">
            <v>23940</v>
          </cell>
          <cell r="I101">
            <v>1001</v>
          </cell>
        </row>
        <row r="102">
          <cell r="A102">
            <v>2023</v>
          </cell>
          <cell r="B102" t="str">
            <v>CAUDROT</v>
          </cell>
          <cell r="C102" t="str">
            <v>33111</v>
          </cell>
          <cell r="D102" t="str">
            <v>CC DU REOLAIS EN SUD GIRONDE</v>
          </cell>
          <cell r="E102" t="str">
            <v>200044394</v>
          </cell>
          <cell r="F102">
            <v>636</v>
          </cell>
          <cell r="G102">
            <v>1152</v>
          </cell>
          <cell r="H102">
            <v>19520</v>
          </cell>
          <cell r="I102">
            <v>490</v>
          </cell>
        </row>
        <row r="103">
          <cell r="A103">
            <v>2023</v>
          </cell>
          <cell r="B103" t="str">
            <v>CAUMONT</v>
          </cell>
          <cell r="C103" t="str">
            <v>33112</v>
          </cell>
          <cell r="D103" t="str">
            <v>CC RURALES DE L'ENTRE-DEUX-MERS</v>
          </cell>
          <cell r="E103" t="str">
            <v>200069599</v>
          </cell>
          <cell r="F103">
            <v>614</v>
          </cell>
          <cell r="G103">
            <v>155</v>
          </cell>
          <cell r="H103">
            <v>20470</v>
          </cell>
          <cell r="I103">
            <v>67</v>
          </cell>
        </row>
        <row r="104">
          <cell r="A104">
            <v>2023</v>
          </cell>
          <cell r="B104" t="str">
            <v>CAUVIGNAC</v>
          </cell>
          <cell r="C104" t="str">
            <v>33113</v>
          </cell>
          <cell r="D104" t="str">
            <v>CC DU BAZADAIS</v>
          </cell>
          <cell r="E104" t="str">
            <v>200043982</v>
          </cell>
          <cell r="F104">
            <v>579</v>
          </cell>
          <cell r="G104">
            <v>165</v>
          </cell>
          <cell r="H104">
            <v>21360</v>
          </cell>
          <cell r="I104">
            <v>60</v>
          </cell>
        </row>
        <row r="105">
          <cell r="A105">
            <v>2023</v>
          </cell>
          <cell r="B105" t="str">
            <v>CAVIGNAC</v>
          </cell>
          <cell r="C105" t="str">
            <v>33114</v>
          </cell>
          <cell r="D105" t="str">
            <v>CC LATITUDE NORD GIRONDE</v>
          </cell>
          <cell r="E105" t="str">
            <v>243301181</v>
          </cell>
          <cell r="F105">
            <v>636</v>
          </cell>
          <cell r="G105">
            <v>2234</v>
          </cell>
          <cell r="H105">
            <v>19090</v>
          </cell>
          <cell r="I105">
            <v>960</v>
          </cell>
        </row>
        <row r="106">
          <cell r="A106">
            <v>2023</v>
          </cell>
          <cell r="B106" t="str">
            <v>CAZALIS</v>
          </cell>
          <cell r="C106" t="str">
            <v>33115</v>
          </cell>
          <cell r="D106" t="str">
            <v>CC DU SUD GIRONDE</v>
          </cell>
          <cell r="E106" t="str">
            <v>200043974</v>
          </cell>
          <cell r="F106">
            <v>661</v>
          </cell>
          <cell r="G106">
            <v>279</v>
          </cell>
          <cell r="H106">
            <v>20830</v>
          </cell>
          <cell r="I106">
            <v>122</v>
          </cell>
        </row>
        <row r="107">
          <cell r="A107">
            <v>2023</v>
          </cell>
          <cell r="B107" t="str">
            <v>CAZATS</v>
          </cell>
          <cell r="C107" t="str">
            <v>33116</v>
          </cell>
          <cell r="D107" t="str">
            <v>CC DU BAZADAIS</v>
          </cell>
          <cell r="E107" t="str">
            <v>200043982</v>
          </cell>
          <cell r="F107">
            <v>646</v>
          </cell>
          <cell r="G107">
            <v>422</v>
          </cell>
          <cell r="H107">
            <v>22280</v>
          </cell>
          <cell r="I107">
            <v>170</v>
          </cell>
        </row>
        <row r="108">
          <cell r="A108">
            <v>2023</v>
          </cell>
          <cell r="B108" t="str">
            <v>CAZAUGITAT</v>
          </cell>
          <cell r="C108" t="str">
            <v>33117</v>
          </cell>
          <cell r="D108" t="str">
            <v>CC RURALES DE L'ENTRE-DEUX-MERS</v>
          </cell>
          <cell r="E108" t="str">
            <v>200069599</v>
          </cell>
          <cell r="F108">
            <v>603</v>
          </cell>
          <cell r="G108">
            <v>245</v>
          </cell>
          <cell r="H108">
            <v>17770</v>
          </cell>
          <cell r="I108">
            <v>102</v>
          </cell>
        </row>
        <row r="109">
          <cell r="A109">
            <v>2023</v>
          </cell>
          <cell r="B109" t="str">
            <v>CENAC</v>
          </cell>
          <cell r="C109" t="str">
            <v>33118</v>
          </cell>
          <cell r="D109" t="str">
            <v>CC DES PORTES DE L'ENTRE-DEUX-MERS</v>
          </cell>
          <cell r="E109" t="str">
            <v>243301439</v>
          </cell>
          <cell r="F109">
            <v>892</v>
          </cell>
          <cell r="G109">
            <v>2130</v>
          </cell>
          <cell r="H109">
            <v>28110</v>
          </cell>
          <cell r="I109">
            <v>883</v>
          </cell>
        </row>
        <row r="110">
          <cell r="A110">
            <v>2023</v>
          </cell>
          <cell r="B110" t="str">
            <v>CENON</v>
          </cell>
          <cell r="C110" t="str">
            <v>33119</v>
          </cell>
          <cell r="D110" t="str">
            <v>BORDEAUX METROPOLE</v>
          </cell>
          <cell r="E110" t="str">
            <v>243300316</v>
          </cell>
          <cell r="F110">
            <v>1318</v>
          </cell>
          <cell r="G110">
            <v>25865</v>
          </cell>
          <cell r="H110">
            <v>16640</v>
          </cell>
          <cell r="I110">
            <v>11754</v>
          </cell>
        </row>
        <row r="111">
          <cell r="A111">
            <v>2023</v>
          </cell>
          <cell r="B111" t="str">
            <v>CERONS</v>
          </cell>
          <cell r="C111" t="str">
            <v>33120</v>
          </cell>
          <cell r="D111" t="str">
            <v>CC CONVERGENCE GARONNE</v>
          </cell>
          <cell r="E111" t="str">
            <v>200069581</v>
          </cell>
          <cell r="F111">
            <v>595</v>
          </cell>
          <cell r="G111">
            <v>2177</v>
          </cell>
          <cell r="H111">
            <v>21970</v>
          </cell>
          <cell r="I111">
            <v>852</v>
          </cell>
        </row>
        <row r="112">
          <cell r="A112">
            <v>2023</v>
          </cell>
          <cell r="B112" t="str">
            <v>CESSAC</v>
          </cell>
          <cell r="C112" t="str">
            <v>33121</v>
          </cell>
          <cell r="D112" t="str">
            <v>CC RURALES DE L'ENTRE-DEUX-MERS</v>
          </cell>
          <cell r="E112" t="str">
            <v>200069599</v>
          </cell>
          <cell r="F112">
            <v>472</v>
          </cell>
          <cell r="G112">
            <v>194</v>
          </cell>
          <cell r="H112">
            <v>20090</v>
          </cell>
          <cell r="I112">
            <v>83</v>
          </cell>
        </row>
        <row r="113">
          <cell r="A113">
            <v>2023</v>
          </cell>
          <cell r="B113" t="str">
            <v>CESTAS</v>
          </cell>
          <cell r="C113" t="str">
            <v>33122</v>
          </cell>
          <cell r="D113" t="str">
            <v>CC JALLE-EAU-BOURDE</v>
          </cell>
          <cell r="E113" t="str">
            <v>243301165</v>
          </cell>
          <cell r="F113">
            <v>1515</v>
          </cell>
          <cell r="G113">
            <v>17402</v>
          </cell>
          <cell r="H113">
            <v>28930</v>
          </cell>
          <cell r="I113">
            <v>7377</v>
          </cell>
        </row>
        <row r="114">
          <cell r="A114">
            <v>2023</v>
          </cell>
          <cell r="B114" t="str">
            <v>CEZAC</v>
          </cell>
          <cell r="C114" t="str">
            <v>33123</v>
          </cell>
          <cell r="D114" t="str">
            <v>CC LATITUDE NORD GIRONDE</v>
          </cell>
          <cell r="E114" t="str">
            <v>243301181</v>
          </cell>
          <cell r="F114">
            <v>508</v>
          </cell>
          <cell r="G114">
            <v>2704</v>
          </cell>
          <cell r="H114">
            <v>20920</v>
          </cell>
          <cell r="I114">
            <v>988</v>
          </cell>
        </row>
        <row r="115">
          <cell r="A115">
            <v>2023</v>
          </cell>
          <cell r="B115" t="str">
            <v>CHAMADELLE</v>
          </cell>
          <cell r="C115" t="str">
            <v>33124</v>
          </cell>
          <cell r="D115" t="str">
            <v>CA DU LIBOURNAIS</v>
          </cell>
          <cell r="E115" t="str">
            <v>200070092</v>
          </cell>
          <cell r="F115">
            <v>539</v>
          </cell>
          <cell r="G115">
            <v>758</v>
          </cell>
          <cell r="H115">
            <v>21040</v>
          </cell>
          <cell r="I115">
            <v>289</v>
          </cell>
        </row>
        <row r="116">
          <cell r="A116">
            <v>2023</v>
          </cell>
          <cell r="B116" t="str">
            <v>CISSAC MEDOC</v>
          </cell>
          <cell r="C116" t="str">
            <v>33125</v>
          </cell>
          <cell r="D116" t="str">
            <v>CC MEDOC COEUR DE PRESQU'ILE</v>
          </cell>
          <cell r="E116" t="str">
            <v>200069995</v>
          </cell>
          <cell r="F116">
            <v>650</v>
          </cell>
          <cell r="G116">
            <v>2274</v>
          </cell>
          <cell r="H116">
            <v>21790</v>
          </cell>
          <cell r="I116">
            <v>917</v>
          </cell>
        </row>
        <row r="117">
          <cell r="A117">
            <v>2023</v>
          </cell>
          <cell r="B117" t="str">
            <v>CIVRAC DE BLAYE</v>
          </cell>
          <cell r="C117" t="str">
            <v>33126</v>
          </cell>
          <cell r="D117" t="str">
            <v>CC LATITUDE NORD GIRONDE</v>
          </cell>
          <cell r="E117" t="str">
            <v>243301181</v>
          </cell>
          <cell r="F117">
            <v>384</v>
          </cell>
          <cell r="G117">
            <v>897</v>
          </cell>
          <cell r="H117">
            <v>20190</v>
          </cell>
          <cell r="I117">
            <v>325</v>
          </cell>
        </row>
        <row r="118">
          <cell r="A118">
            <v>2023</v>
          </cell>
          <cell r="B118" t="str">
            <v>CIVRAC EN MEDOC</v>
          </cell>
          <cell r="C118" t="str">
            <v>33128</v>
          </cell>
          <cell r="D118" t="str">
            <v>CC MEDOC COEUR DE PRESQU'ILE</v>
          </cell>
          <cell r="E118" t="str">
            <v>200069995</v>
          </cell>
          <cell r="F118">
            <v>690</v>
          </cell>
          <cell r="G118">
            <v>722</v>
          </cell>
          <cell r="H118">
            <v>19540</v>
          </cell>
          <cell r="I118">
            <v>269</v>
          </cell>
        </row>
        <row r="119">
          <cell r="A119">
            <v>2023</v>
          </cell>
          <cell r="B119" t="str">
            <v>CIVRAC SUR DORDOGNE</v>
          </cell>
          <cell r="C119" t="str">
            <v>33127</v>
          </cell>
          <cell r="D119" t="str">
            <v>CC CASTILLON/PUJOLS</v>
          </cell>
          <cell r="E119" t="str">
            <v>243301454</v>
          </cell>
          <cell r="F119">
            <v>421</v>
          </cell>
          <cell r="G119">
            <v>235</v>
          </cell>
          <cell r="H119">
            <v>17940</v>
          </cell>
          <cell r="I119">
            <v>95</v>
          </cell>
        </row>
        <row r="120">
          <cell r="A120">
            <v>2023</v>
          </cell>
          <cell r="B120" t="str">
            <v>CLEYRAC</v>
          </cell>
          <cell r="C120" t="str">
            <v>33129</v>
          </cell>
          <cell r="D120" t="str">
            <v>CC RURALES DE L'ENTRE-DEUX-MERS</v>
          </cell>
          <cell r="E120" t="str">
            <v>200069599</v>
          </cell>
          <cell r="F120">
            <v>548</v>
          </cell>
          <cell r="G120">
            <v>163</v>
          </cell>
          <cell r="H120">
            <v>18320</v>
          </cell>
          <cell r="I120">
            <v>68</v>
          </cell>
        </row>
        <row r="121">
          <cell r="A121">
            <v>2023</v>
          </cell>
          <cell r="B121" t="str">
            <v>COIMERES</v>
          </cell>
          <cell r="C121" t="str">
            <v>33130</v>
          </cell>
          <cell r="D121" t="str">
            <v>CC DU SUD GIRONDE</v>
          </cell>
          <cell r="E121" t="str">
            <v>200043974</v>
          </cell>
          <cell r="F121">
            <v>575</v>
          </cell>
          <cell r="G121">
            <v>1076</v>
          </cell>
          <cell r="H121">
            <v>23790</v>
          </cell>
          <cell r="I121">
            <v>422</v>
          </cell>
        </row>
        <row r="122">
          <cell r="A122">
            <v>2023</v>
          </cell>
          <cell r="B122" t="str">
            <v>COIRAC</v>
          </cell>
          <cell r="C122" t="str">
            <v>33131</v>
          </cell>
          <cell r="D122" t="str">
            <v>CC RURALES DE L'ENTRE-DEUX-MERS</v>
          </cell>
          <cell r="E122" t="str">
            <v>200069599</v>
          </cell>
          <cell r="F122">
            <v>532</v>
          </cell>
          <cell r="G122">
            <v>219</v>
          </cell>
          <cell r="H122">
            <v>20110</v>
          </cell>
          <cell r="I122">
            <v>90</v>
          </cell>
        </row>
        <row r="123">
          <cell r="A123">
            <v>2023</v>
          </cell>
          <cell r="B123" t="str">
            <v>COMPS</v>
          </cell>
          <cell r="C123" t="str">
            <v>33132</v>
          </cell>
          <cell r="D123" t="str">
            <v>CC DE BLAYE</v>
          </cell>
          <cell r="E123" t="str">
            <v>200023794</v>
          </cell>
          <cell r="F123">
            <v>505</v>
          </cell>
          <cell r="G123">
            <v>564</v>
          </cell>
          <cell r="H123">
            <v>22770</v>
          </cell>
          <cell r="I123">
            <v>225</v>
          </cell>
        </row>
        <row r="124">
          <cell r="A124">
            <v>2023</v>
          </cell>
          <cell r="B124" t="str">
            <v>COUBEYRAC</v>
          </cell>
          <cell r="C124" t="str">
            <v>33133</v>
          </cell>
          <cell r="D124" t="str">
            <v>CC CASTILLON/PUJOLS</v>
          </cell>
          <cell r="E124" t="str">
            <v>243301454</v>
          </cell>
          <cell r="F124">
            <v>892</v>
          </cell>
          <cell r="G124">
            <v>78</v>
          </cell>
        </row>
        <row r="125">
          <cell r="A125">
            <v>2023</v>
          </cell>
          <cell r="B125" t="str">
            <v>COUQUEQUES</v>
          </cell>
          <cell r="C125" t="str">
            <v>33134</v>
          </cell>
          <cell r="D125" t="str">
            <v>CC MEDOC COEUR DE PRESQU'ILE</v>
          </cell>
          <cell r="E125" t="str">
            <v>200069995</v>
          </cell>
          <cell r="F125">
            <v>629</v>
          </cell>
          <cell r="G125">
            <v>295</v>
          </cell>
          <cell r="H125">
            <v>19360</v>
          </cell>
          <cell r="I125">
            <v>122</v>
          </cell>
        </row>
        <row r="126">
          <cell r="A126">
            <v>2023</v>
          </cell>
          <cell r="B126" t="str">
            <v>COURPIAC</v>
          </cell>
          <cell r="C126" t="str">
            <v>33135</v>
          </cell>
          <cell r="D126" t="str">
            <v>CC RURALES DE L'ENTRE-DEUX-MERS</v>
          </cell>
          <cell r="E126" t="str">
            <v>200069599</v>
          </cell>
          <cell r="F126">
            <v>375</v>
          </cell>
          <cell r="G126">
            <v>132</v>
          </cell>
          <cell r="H126">
            <v>19970</v>
          </cell>
          <cell r="I126">
            <v>52</v>
          </cell>
        </row>
        <row r="127">
          <cell r="A127">
            <v>2023</v>
          </cell>
          <cell r="B127" t="str">
            <v>COURS DE MONSEGUR</v>
          </cell>
          <cell r="C127" t="str">
            <v>33136</v>
          </cell>
          <cell r="D127" t="str">
            <v>CC RURALES DE L'ENTRE-DEUX-MERS</v>
          </cell>
          <cell r="E127" t="str">
            <v>200069599</v>
          </cell>
          <cell r="F127">
            <v>524</v>
          </cell>
          <cell r="G127">
            <v>301</v>
          </cell>
          <cell r="H127">
            <v>18930</v>
          </cell>
          <cell r="I127">
            <v>114</v>
          </cell>
        </row>
        <row r="128">
          <cell r="A128">
            <v>2023</v>
          </cell>
          <cell r="B128" t="str">
            <v>COURS LES BAINS</v>
          </cell>
          <cell r="C128" t="str">
            <v>33137</v>
          </cell>
          <cell r="D128" t="str">
            <v>CC DU BAZADAIS</v>
          </cell>
          <cell r="E128" t="str">
            <v>200043982</v>
          </cell>
          <cell r="F128">
            <v>670</v>
          </cell>
          <cell r="G128">
            <v>231</v>
          </cell>
          <cell r="H128">
            <v>18280</v>
          </cell>
          <cell r="I128">
            <v>99</v>
          </cell>
        </row>
        <row r="129">
          <cell r="A129">
            <v>2023</v>
          </cell>
          <cell r="B129" t="str">
            <v>COUTRAS</v>
          </cell>
          <cell r="C129" t="str">
            <v>33138</v>
          </cell>
          <cell r="D129" t="str">
            <v>CA DU LIBOURNAIS</v>
          </cell>
          <cell r="E129" t="str">
            <v>200070092</v>
          </cell>
          <cell r="F129">
            <v>801</v>
          </cell>
          <cell r="G129">
            <v>8876</v>
          </cell>
          <cell r="H129">
            <v>18750</v>
          </cell>
          <cell r="I129">
            <v>3986</v>
          </cell>
        </row>
        <row r="130">
          <cell r="A130">
            <v>2023</v>
          </cell>
          <cell r="B130" t="str">
            <v>COUTURES</v>
          </cell>
          <cell r="C130" t="str">
            <v>33139</v>
          </cell>
          <cell r="D130" t="str">
            <v>CC RURALES DE L'ENTRE-DEUX-MERS</v>
          </cell>
          <cell r="E130" t="str">
            <v>200069599</v>
          </cell>
          <cell r="F130">
            <v>507</v>
          </cell>
          <cell r="G130">
            <v>110</v>
          </cell>
        </row>
        <row r="131">
          <cell r="A131">
            <v>2023</v>
          </cell>
          <cell r="B131" t="str">
            <v>CREON</v>
          </cell>
          <cell r="C131" t="str">
            <v>33140</v>
          </cell>
          <cell r="D131" t="str">
            <v>CC DU CREONNAIS</v>
          </cell>
          <cell r="E131" t="str">
            <v>243301215</v>
          </cell>
          <cell r="F131">
            <v>654</v>
          </cell>
          <cell r="G131">
            <v>4961</v>
          </cell>
          <cell r="H131">
            <v>20900</v>
          </cell>
          <cell r="I131">
            <v>2242</v>
          </cell>
        </row>
        <row r="132">
          <cell r="A132">
            <v>2023</v>
          </cell>
          <cell r="B132" t="str">
            <v>CROIGNON</v>
          </cell>
          <cell r="C132" t="str">
            <v>33141</v>
          </cell>
          <cell r="D132" t="str">
            <v>CC LES COTEAUX BORDELAIS</v>
          </cell>
          <cell r="E132" t="str">
            <v>243301355</v>
          </cell>
          <cell r="F132">
            <v>768</v>
          </cell>
          <cell r="G132">
            <v>705</v>
          </cell>
          <cell r="H132">
            <v>24720</v>
          </cell>
          <cell r="I132">
            <v>280</v>
          </cell>
        </row>
        <row r="133">
          <cell r="A133">
            <v>2023</v>
          </cell>
          <cell r="B133" t="str">
            <v>CUBNEZAIS</v>
          </cell>
          <cell r="C133" t="str">
            <v>33142</v>
          </cell>
          <cell r="D133" t="str">
            <v>CC LATITUDE NORD GIRONDE</v>
          </cell>
          <cell r="E133" t="str">
            <v>243301181</v>
          </cell>
          <cell r="F133">
            <v>788</v>
          </cell>
          <cell r="G133">
            <v>1676</v>
          </cell>
          <cell r="H133">
            <v>20810</v>
          </cell>
          <cell r="I133">
            <v>665</v>
          </cell>
        </row>
        <row r="134">
          <cell r="A134">
            <v>2023</v>
          </cell>
          <cell r="B134" t="str">
            <v>CUBZAC LES PONTS</v>
          </cell>
          <cell r="C134" t="str">
            <v>33143</v>
          </cell>
          <cell r="D134" t="str">
            <v>CC DU GRAND CUBZAGUAIS</v>
          </cell>
          <cell r="E134" t="str">
            <v>243301223</v>
          </cell>
          <cell r="F134">
            <v>724</v>
          </cell>
          <cell r="G134">
            <v>2533</v>
          </cell>
          <cell r="H134">
            <v>21740</v>
          </cell>
          <cell r="I134">
            <v>1061</v>
          </cell>
        </row>
        <row r="135">
          <cell r="A135">
            <v>2023</v>
          </cell>
          <cell r="B135" t="str">
            <v>CUDOS</v>
          </cell>
          <cell r="C135" t="str">
            <v>33144</v>
          </cell>
          <cell r="D135" t="str">
            <v>CC DU BAZADAIS</v>
          </cell>
          <cell r="E135" t="str">
            <v>200043982</v>
          </cell>
          <cell r="F135">
            <v>575</v>
          </cell>
          <cell r="G135">
            <v>951</v>
          </cell>
          <cell r="H135">
            <v>20590</v>
          </cell>
          <cell r="I135">
            <v>339</v>
          </cell>
        </row>
        <row r="136">
          <cell r="A136">
            <v>2023</v>
          </cell>
          <cell r="B136" t="str">
            <v>CURSAN</v>
          </cell>
          <cell r="C136" t="str">
            <v>33145</v>
          </cell>
          <cell r="D136" t="str">
            <v>CC DU CREONNAIS</v>
          </cell>
          <cell r="E136" t="str">
            <v>243301215</v>
          </cell>
          <cell r="F136">
            <v>541</v>
          </cell>
          <cell r="G136">
            <v>679</v>
          </cell>
          <cell r="H136">
            <v>25390</v>
          </cell>
          <cell r="I136">
            <v>247</v>
          </cell>
        </row>
        <row r="137">
          <cell r="A137">
            <v>2023</v>
          </cell>
          <cell r="B137" t="str">
            <v>CUSSAC FORT MEDOC</v>
          </cell>
          <cell r="C137" t="str">
            <v>33146</v>
          </cell>
          <cell r="D137" t="str">
            <v>CC MEDOC ESTUAIRE</v>
          </cell>
          <cell r="E137" t="str">
            <v>243301447</v>
          </cell>
          <cell r="F137">
            <v>634</v>
          </cell>
          <cell r="G137">
            <v>2372</v>
          </cell>
          <cell r="H137">
            <v>20750</v>
          </cell>
          <cell r="I137">
            <v>861</v>
          </cell>
        </row>
        <row r="138">
          <cell r="A138">
            <v>2023</v>
          </cell>
          <cell r="B138" t="str">
            <v>DAIGNAC</v>
          </cell>
          <cell r="C138" t="str">
            <v>33147</v>
          </cell>
          <cell r="D138" t="str">
            <v>CA DU LIBOURNAIS</v>
          </cell>
          <cell r="E138" t="str">
            <v>200070092</v>
          </cell>
          <cell r="F138">
            <v>537</v>
          </cell>
          <cell r="G138">
            <v>484</v>
          </cell>
          <cell r="H138">
            <v>21660</v>
          </cell>
          <cell r="I138">
            <v>188</v>
          </cell>
        </row>
        <row r="139">
          <cell r="A139">
            <v>2023</v>
          </cell>
          <cell r="B139" t="str">
            <v>DARDENAC</v>
          </cell>
          <cell r="C139" t="str">
            <v>33148</v>
          </cell>
          <cell r="D139" t="str">
            <v>CA DU LIBOURNAIS</v>
          </cell>
          <cell r="E139" t="str">
            <v>200070092</v>
          </cell>
          <cell r="F139">
            <v>694</v>
          </cell>
          <cell r="G139">
            <v>96</v>
          </cell>
        </row>
        <row r="140">
          <cell r="A140">
            <v>2023</v>
          </cell>
          <cell r="B140" t="str">
            <v>DAUBEZE</v>
          </cell>
          <cell r="C140" t="str">
            <v>33149</v>
          </cell>
          <cell r="D140" t="str">
            <v>CC RURALES DE L'ENTRE-DEUX-MERS</v>
          </cell>
          <cell r="E140" t="str">
            <v>200069599</v>
          </cell>
          <cell r="F140">
            <v>539</v>
          </cell>
          <cell r="G140">
            <v>160</v>
          </cell>
          <cell r="H140">
            <v>22200</v>
          </cell>
          <cell r="I140">
            <v>60</v>
          </cell>
        </row>
        <row r="141">
          <cell r="A141">
            <v>2023</v>
          </cell>
          <cell r="B141" t="str">
            <v>DIEULIVOL</v>
          </cell>
          <cell r="C141" t="str">
            <v>33150</v>
          </cell>
          <cell r="D141" t="str">
            <v>CC RURALES DE L'ENTRE-DEUX-MERS</v>
          </cell>
          <cell r="E141" t="str">
            <v>200069599</v>
          </cell>
          <cell r="F141">
            <v>436</v>
          </cell>
          <cell r="G141">
            <v>365</v>
          </cell>
          <cell r="H141">
            <v>21060</v>
          </cell>
          <cell r="I141">
            <v>111</v>
          </cell>
        </row>
        <row r="142">
          <cell r="A142">
            <v>2023</v>
          </cell>
          <cell r="B142" t="str">
            <v>DONNEZAC</v>
          </cell>
          <cell r="C142" t="str">
            <v>33151</v>
          </cell>
          <cell r="D142" t="str">
            <v>CC LATITUDE NORD GIRONDE</v>
          </cell>
          <cell r="E142" t="str">
            <v>243301181</v>
          </cell>
          <cell r="F142">
            <v>631</v>
          </cell>
          <cell r="G142">
            <v>955</v>
          </cell>
          <cell r="H142">
            <v>18530</v>
          </cell>
          <cell r="I142">
            <v>396</v>
          </cell>
        </row>
        <row r="143">
          <cell r="A143">
            <v>2023</v>
          </cell>
          <cell r="B143" t="str">
            <v>DONZAC</v>
          </cell>
          <cell r="C143" t="str">
            <v>33152</v>
          </cell>
          <cell r="D143" t="str">
            <v>CC CONVERGENCE GARONNE</v>
          </cell>
          <cell r="E143" t="str">
            <v>200069581</v>
          </cell>
          <cell r="F143">
            <v>797</v>
          </cell>
          <cell r="G143">
            <v>127</v>
          </cell>
          <cell r="H143">
            <v>21500</v>
          </cell>
          <cell r="I143">
            <v>56</v>
          </cell>
        </row>
        <row r="144">
          <cell r="A144">
            <v>2023</v>
          </cell>
          <cell r="B144" t="str">
            <v>DOULEZON</v>
          </cell>
          <cell r="C144" t="str">
            <v>33153</v>
          </cell>
          <cell r="D144" t="str">
            <v>CC CASTILLON/PUJOLS</v>
          </cell>
          <cell r="E144" t="str">
            <v>243301454</v>
          </cell>
          <cell r="F144">
            <v>555</v>
          </cell>
          <cell r="G144">
            <v>288</v>
          </cell>
          <cell r="H144">
            <v>19240</v>
          </cell>
          <cell r="I144">
            <v>110</v>
          </cell>
        </row>
        <row r="145">
          <cell r="A145">
            <v>2023</v>
          </cell>
          <cell r="B145" t="str">
            <v>ESCAUDES</v>
          </cell>
          <cell r="C145" t="str">
            <v>33155</v>
          </cell>
          <cell r="D145" t="str">
            <v>CC DU BAZADAIS</v>
          </cell>
          <cell r="E145" t="str">
            <v>200043982</v>
          </cell>
          <cell r="F145">
            <v>616</v>
          </cell>
          <cell r="G145">
            <v>177</v>
          </cell>
          <cell r="H145">
            <v>20190</v>
          </cell>
          <cell r="I145">
            <v>77</v>
          </cell>
        </row>
        <row r="146">
          <cell r="A146">
            <v>2023</v>
          </cell>
          <cell r="B146" t="str">
            <v>ESCOUSSANS</v>
          </cell>
          <cell r="C146" t="str">
            <v>33156</v>
          </cell>
          <cell r="D146" t="str">
            <v>CC CONVERGENCE GARONNE</v>
          </cell>
          <cell r="E146" t="str">
            <v>200069581</v>
          </cell>
          <cell r="F146">
            <v>516</v>
          </cell>
          <cell r="G146">
            <v>297</v>
          </cell>
          <cell r="H146">
            <v>20390</v>
          </cell>
          <cell r="I146">
            <v>119</v>
          </cell>
        </row>
        <row r="147">
          <cell r="A147">
            <v>2023</v>
          </cell>
          <cell r="B147" t="str">
            <v>ESPIET</v>
          </cell>
          <cell r="C147" t="str">
            <v>33157</v>
          </cell>
          <cell r="D147" t="str">
            <v>CA DU LIBOURNAIS</v>
          </cell>
          <cell r="E147" t="str">
            <v>200070092</v>
          </cell>
          <cell r="F147">
            <v>479</v>
          </cell>
          <cell r="G147">
            <v>814</v>
          </cell>
          <cell r="H147">
            <v>22160</v>
          </cell>
          <cell r="I147">
            <v>294</v>
          </cell>
        </row>
        <row r="148">
          <cell r="A148">
            <v>2023</v>
          </cell>
          <cell r="B148" t="str">
            <v>ETAULIERS</v>
          </cell>
          <cell r="C148" t="str">
            <v>33159</v>
          </cell>
          <cell r="D148" t="str">
            <v>CC DE L'ESTUAIRE</v>
          </cell>
          <cell r="E148" t="str">
            <v>243300811</v>
          </cell>
          <cell r="F148">
            <v>1491</v>
          </cell>
          <cell r="G148">
            <v>1510</v>
          </cell>
          <cell r="H148">
            <v>19070</v>
          </cell>
          <cell r="I148">
            <v>754</v>
          </cell>
        </row>
        <row r="149">
          <cell r="A149">
            <v>2023</v>
          </cell>
          <cell r="B149" t="str">
            <v>EYNESSE</v>
          </cell>
          <cell r="C149" t="str">
            <v>33160</v>
          </cell>
          <cell r="D149" t="str">
            <v>CC DU PAYS FOYEN</v>
          </cell>
          <cell r="E149" t="str">
            <v>243301371</v>
          </cell>
          <cell r="F149">
            <v>687</v>
          </cell>
          <cell r="G149">
            <v>643</v>
          </cell>
          <cell r="H149">
            <v>20130</v>
          </cell>
          <cell r="I149">
            <v>247</v>
          </cell>
        </row>
        <row r="150">
          <cell r="A150">
            <v>2023</v>
          </cell>
          <cell r="B150" t="str">
            <v>EYRANS</v>
          </cell>
          <cell r="C150" t="str">
            <v>33161</v>
          </cell>
          <cell r="D150" t="str">
            <v>CC DE L'ESTUAIRE</v>
          </cell>
          <cell r="E150" t="str">
            <v>243300811</v>
          </cell>
          <cell r="F150">
            <v>1292</v>
          </cell>
          <cell r="G150">
            <v>786</v>
          </cell>
          <cell r="H150">
            <v>20250</v>
          </cell>
          <cell r="I150">
            <v>332</v>
          </cell>
        </row>
        <row r="151">
          <cell r="A151">
            <v>2023</v>
          </cell>
          <cell r="B151" t="str">
            <v>EYSINES</v>
          </cell>
          <cell r="C151" t="str">
            <v>33162</v>
          </cell>
          <cell r="D151" t="str">
            <v>BORDEAUX METROPOLE</v>
          </cell>
          <cell r="E151" t="str">
            <v>243300316</v>
          </cell>
          <cell r="F151">
            <v>1336</v>
          </cell>
          <cell r="G151">
            <v>24808</v>
          </cell>
          <cell r="H151">
            <v>23220</v>
          </cell>
          <cell r="I151">
            <v>10866</v>
          </cell>
        </row>
        <row r="152">
          <cell r="A152">
            <v>2023</v>
          </cell>
          <cell r="B152" t="str">
            <v>FALEYRAS</v>
          </cell>
          <cell r="C152" t="str">
            <v>33163</v>
          </cell>
          <cell r="D152" t="str">
            <v>CC RURALES DE L'ENTRE-DEUX-MERS</v>
          </cell>
          <cell r="E152" t="str">
            <v>200069599</v>
          </cell>
          <cell r="F152">
            <v>556</v>
          </cell>
          <cell r="G152">
            <v>443</v>
          </cell>
          <cell r="H152">
            <v>21030</v>
          </cell>
          <cell r="I152">
            <v>173</v>
          </cell>
        </row>
        <row r="153">
          <cell r="A153">
            <v>2023</v>
          </cell>
          <cell r="B153" t="str">
            <v>FARGUES</v>
          </cell>
          <cell r="C153" t="str">
            <v>33164</v>
          </cell>
          <cell r="D153" t="str">
            <v>CC DU SUD GIRONDE</v>
          </cell>
          <cell r="E153" t="str">
            <v>200043974</v>
          </cell>
          <cell r="F153">
            <v>597</v>
          </cell>
          <cell r="G153">
            <v>1706</v>
          </cell>
          <cell r="H153">
            <v>23470</v>
          </cell>
          <cell r="I153">
            <v>664</v>
          </cell>
        </row>
        <row r="154">
          <cell r="A154">
            <v>2023</v>
          </cell>
          <cell r="B154" t="str">
            <v>FARGUES SAINT HILAIRE</v>
          </cell>
          <cell r="C154" t="str">
            <v>33165</v>
          </cell>
          <cell r="D154" t="str">
            <v>CC LES COTEAUX BORDELAIS</v>
          </cell>
          <cell r="E154" t="str">
            <v>243301355</v>
          </cell>
          <cell r="F154">
            <v>846</v>
          </cell>
          <cell r="G154">
            <v>3247</v>
          </cell>
          <cell r="H154">
            <v>24410</v>
          </cell>
          <cell r="I154">
            <v>1551</v>
          </cell>
        </row>
        <row r="155">
          <cell r="A155">
            <v>2023</v>
          </cell>
          <cell r="B155" t="str">
            <v>FLAUJAGUES</v>
          </cell>
          <cell r="C155" t="str">
            <v>33168</v>
          </cell>
          <cell r="D155" t="str">
            <v>CC CASTILLON/PUJOLS</v>
          </cell>
          <cell r="E155" t="str">
            <v>243301454</v>
          </cell>
          <cell r="F155">
            <v>590</v>
          </cell>
          <cell r="G155">
            <v>636</v>
          </cell>
          <cell r="H155">
            <v>20200</v>
          </cell>
          <cell r="I155">
            <v>241</v>
          </cell>
        </row>
        <row r="156">
          <cell r="A156">
            <v>2023</v>
          </cell>
          <cell r="B156" t="str">
            <v>FLOIRAC</v>
          </cell>
          <cell r="C156" t="str">
            <v>33167</v>
          </cell>
          <cell r="D156" t="str">
            <v>BORDEAUX METROPOLE</v>
          </cell>
          <cell r="E156" t="str">
            <v>243300316</v>
          </cell>
          <cell r="F156">
            <v>1219</v>
          </cell>
          <cell r="G156">
            <v>18311</v>
          </cell>
          <cell r="H156">
            <v>19260</v>
          </cell>
          <cell r="I156">
            <v>7784</v>
          </cell>
        </row>
        <row r="157">
          <cell r="A157">
            <v>2023</v>
          </cell>
          <cell r="B157" t="str">
            <v>FLOUDES</v>
          </cell>
          <cell r="C157" t="str">
            <v>33169</v>
          </cell>
          <cell r="D157" t="str">
            <v>CC DU REOLAIS EN SUD GIRONDE</v>
          </cell>
          <cell r="E157" t="str">
            <v>200044394</v>
          </cell>
          <cell r="F157">
            <v>435</v>
          </cell>
          <cell r="G157">
            <v>115</v>
          </cell>
        </row>
        <row r="158">
          <cell r="A158">
            <v>2023</v>
          </cell>
          <cell r="B158" t="str">
            <v>FONTET</v>
          </cell>
          <cell r="C158" t="str">
            <v>33170</v>
          </cell>
          <cell r="D158" t="str">
            <v>CC DU REOLAIS EN SUD GIRONDE</v>
          </cell>
          <cell r="E158" t="str">
            <v>200044394</v>
          </cell>
          <cell r="F158">
            <v>626</v>
          </cell>
          <cell r="G158">
            <v>814</v>
          </cell>
          <cell r="H158">
            <v>18660</v>
          </cell>
          <cell r="I158">
            <v>319</v>
          </cell>
        </row>
        <row r="159">
          <cell r="A159">
            <v>2023</v>
          </cell>
          <cell r="B159" t="str">
            <v>FOSSES ET BALEYSSAC</v>
          </cell>
          <cell r="C159" t="str">
            <v>33171</v>
          </cell>
          <cell r="D159" t="str">
            <v>CC DU REOLAIS EN SUD GIRONDE</v>
          </cell>
          <cell r="E159" t="str">
            <v>200044394</v>
          </cell>
          <cell r="F159">
            <v>518</v>
          </cell>
          <cell r="G159">
            <v>240</v>
          </cell>
          <cell r="H159">
            <v>19260</v>
          </cell>
          <cell r="I159">
            <v>88</v>
          </cell>
        </row>
        <row r="160">
          <cell r="A160">
            <v>2023</v>
          </cell>
          <cell r="B160" t="str">
            <v>FOURS</v>
          </cell>
          <cell r="C160" t="str">
            <v>33172</v>
          </cell>
          <cell r="D160" t="str">
            <v>CC DE BLAYE</v>
          </cell>
          <cell r="E160" t="str">
            <v>200023794</v>
          </cell>
          <cell r="F160">
            <v>540</v>
          </cell>
          <cell r="G160">
            <v>308</v>
          </cell>
          <cell r="H160">
            <v>21750</v>
          </cell>
          <cell r="I160">
            <v>117</v>
          </cell>
        </row>
        <row r="161">
          <cell r="A161">
            <v>2023</v>
          </cell>
          <cell r="B161" t="str">
            <v>FRANCS</v>
          </cell>
          <cell r="C161" t="str">
            <v>33173</v>
          </cell>
          <cell r="D161" t="str">
            <v>CC DU GRAND SAINT EMILIONNAIS</v>
          </cell>
          <cell r="E161" t="str">
            <v>200035533</v>
          </cell>
          <cell r="F161">
            <v>664</v>
          </cell>
          <cell r="G161">
            <v>204</v>
          </cell>
          <cell r="H161">
            <v>20670</v>
          </cell>
          <cell r="I161">
            <v>86</v>
          </cell>
        </row>
        <row r="162">
          <cell r="A162">
            <v>2023</v>
          </cell>
          <cell r="B162" t="str">
            <v>FRONSAC</v>
          </cell>
          <cell r="C162" t="str">
            <v>33174</v>
          </cell>
          <cell r="D162" t="str">
            <v>CC DU FRONSADAIS</v>
          </cell>
          <cell r="E162" t="str">
            <v>243301397</v>
          </cell>
          <cell r="F162">
            <v>748</v>
          </cell>
          <cell r="G162">
            <v>1211</v>
          </cell>
          <cell r="H162">
            <v>22120</v>
          </cell>
          <cell r="I162">
            <v>466</v>
          </cell>
        </row>
        <row r="163">
          <cell r="A163">
            <v>2023</v>
          </cell>
          <cell r="B163" t="str">
            <v>FRONTENAC</v>
          </cell>
          <cell r="C163" t="str">
            <v>33175</v>
          </cell>
          <cell r="D163" t="str">
            <v>CC RURALES DE L'ENTRE-DEUX-MERS</v>
          </cell>
          <cell r="E163" t="str">
            <v>200069599</v>
          </cell>
          <cell r="F163">
            <v>573</v>
          </cell>
          <cell r="G163">
            <v>772</v>
          </cell>
          <cell r="H163">
            <v>18340</v>
          </cell>
          <cell r="I163">
            <v>314</v>
          </cell>
        </row>
        <row r="164">
          <cell r="A164">
            <v>2023</v>
          </cell>
          <cell r="B164" t="str">
            <v>GABARNAC</v>
          </cell>
          <cell r="C164" t="str">
            <v>33176</v>
          </cell>
          <cell r="D164" t="str">
            <v>CC CONVERGENCE GARONNE</v>
          </cell>
          <cell r="E164" t="str">
            <v>200069581</v>
          </cell>
          <cell r="F164">
            <v>553</v>
          </cell>
          <cell r="G164">
            <v>371</v>
          </cell>
          <cell r="H164">
            <v>22280</v>
          </cell>
          <cell r="I164">
            <v>149</v>
          </cell>
        </row>
        <row r="165">
          <cell r="A165">
            <v>2023</v>
          </cell>
          <cell r="B165" t="str">
            <v>GAILLAN EN MEDOC</v>
          </cell>
          <cell r="C165" t="str">
            <v>33177</v>
          </cell>
          <cell r="D165" t="str">
            <v>CC MEDOC COEUR DE PRESQU'ILE</v>
          </cell>
          <cell r="E165" t="str">
            <v>200069995</v>
          </cell>
          <cell r="F165">
            <v>749</v>
          </cell>
          <cell r="G165">
            <v>2499</v>
          </cell>
          <cell r="H165">
            <v>20490</v>
          </cell>
          <cell r="I165">
            <v>1079</v>
          </cell>
        </row>
        <row r="166">
          <cell r="A166">
            <v>2023</v>
          </cell>
          <cell r="B166" t="str">
            <v>GAJAC</v>
          </cell>
          <cell r="C166" t="str">
            <v>33178</v>
          </cell>
          <cell r="D166" t="str">
            <v>CC DU BAZADAIS</v>
          </cell>
          <cell r="E166" t="str">
            <v>200043982</v>
          </cell>
          <cell r="F166">
            <v>596</v>
          </cell>
          <cell r="G166">
            <v>388</v>
          </cell>
          <cell r="H166">
            <v>20250</v>
          </cell>
          <cell r="I166">
            <v>176</v>
          </cell>
        </row>
        <row r="167">
          <cell r="A167">
            <v>2023</v>
          </cell>
          <cell r="B167" t="str">
            <v>GALGON</v>
          </cell>
          <cell r="C167" t="str">
            <v>33179</v>
          </cell>
          <cell r="D167" t="str">
            <v>CC DU FRONSADAIS</v>
          </cell>
          <cell r="E167" t="str">
            <v>243301397</v>
          </cell>
          <cell r="F167">
            <v>595</v>
          </cell>
          <cell r="G167">
            <v>3098</v>
          </cell>
          <cell r="H167">
            <v>21330</v>
          </cell>
          <cell r="I167">
            <v>1351</v>
          </cell>
        </row>
        <row r="168">
          <cell r="A168">
            <v>2023</v>
          </cell>
          <cell r="B168" t="str">
            <v>GANS</v>
          </cell>
          <cell r="C168" t="str">
            <v>33180</v>
          </cell>
          <cell r="D168" t="str">
            <v>CC DU BAZADAIS</v>
          </cell>
          <cell r="E168" t="str">
            <v>200043982</v>
          </cell>
          <cell r="F168">
            <v>563</v>
          </cell>
          <cell r="G168">
            <v>208</v>
          </cell>
          <cell r="H168">
            <v>19650</v>
          </cell>
          <cell r="I168">
            <v>90</v>
          </cell>
        </row>
        <row r="169">
          <cell r="A169">
            <v>2023</v>
          </cell>
          <cell r="B169" t="str">
            <v>GARDEGAN ET TOURTIRAC</v>
          </cell>
          <cell r="C169" t="str">
            <v>33181</v>
          </cell>
          <cell r="D169" t="str">
            <v>CC DU GRAND SAINT EMILIONNAIS</v>
          </cell>
          <cell r="E169" t="str">
            <v>200035533</v>
          </cell>
          <cell r="F169">
            <v>728</v>
          </cell>
          <cell r="G169">
            <v>307</v>
          </cell>
          <cell r="H169">
            <v>23820</v>
          </cell>
          <cell r="I169">
            <v>119</v>
          </cell>
        </row>
        <row r="170">
          <cell r="A170">
            <v>2023</v>
          </cell>
          <cell r="B170" t="str">
            <v>GAURIAC</v>
          </cell>
          <cell r="C170" t="str">
            <v>33182</v>
          </cell>
          <cell r="D170" t="str">
            <v>CC DE BLAYE</v>
          </cell>
          <cell r="E170" t="str">
            <v>200023794</v>
          </cell>
          <cell r="F170">
            <v>619</v>
          </cell>
          <cell r="G170">
            <v>810</v>
          </cell>
          <cell r="H170">
            <v>21750</v>
          </cell>
          <cell r="I170">
            <v>359</v>
          </cell>
        </row>
        <row r="171">
          <cell r="A171">
            <v>2023</v>
          </cell>
          <cell r="B171" t="str">
            <v>GAURIAGUET</v>
          </cell>
          <cell r="C171" t="str">
            <v>33183</v>
          </cell>
          <cell r="D171" t="str">
            <v>CC DU GRAND CUBZAGUAIS</v>
          </cell>
          <cell r="E171" t="str">
            <v>243301223</v>
          </cell>
          <cell r="F171">
            <v>537</v>
          </cell>
          <cell r="G171">
            <v>1398</v>
          </cell>
          <cell r="H171">
            <v>21330</v>
          </cell>
          <cell r="I171">
            <v>548</v>
          </cell>
        </row>
        <row r="172">
          <cell r="A172">
            <v>2023</v>
          </cell>
          <cell r="B172" t="str">
            <v>GENERAC</v>
          </cell>
          <cell r="C172" t="str">
            <v>33184</v>
          </cell>
          <cell r="D172" t="str">
            <v>CC DE BLAYE</v>
          </cell>
          <cell r="E172" t="str">
            <v>200023794</v>
          </cell>
          <cell r="F172">
            <v>582</v>
          </cell>
          <cell r="G172">
            <v>558</v>
          </cell>
          <cell r="H172">
            <v>20010</v>
          </cell>
          <cell r="I172">
            <v>248</v>
          </cell>
        </row>
        <row r="173">
          <cell r="A173">
            <v>2023</v>
          </cell>
          <cell r="B173" t="str">
            <v>GENISSAC</v>
          </cell>
          <cell r="C173" t="str">
            <v>33185</v>
          </cell>
          <cell r="D173" t="str">
            <v>CA DU LIBOURNAIS</v>
          </cell>
          <cell r="E173" t="str">
            <v>200070092</v>
          </cell>
          <cell r="F173">
            <v>622</v>
          </cell>
          <cell r="G173">
            <v>2046</v>
          </cell>
          <cell r="H173">
            <v>22900</v>
          </cell>
          <cell r="I173">
            <v>803</v>
          </cell>
        </row>
        <row r="174">
          <cell r="A174">
            <v>2023</v>
          </cell>
          <cell r="B174" t="str">
            <v>GENSAC</v>
          </cell>
          <cell r="C174" t="str">
            <v>33186</v>
          </cell>
          <cell r="D174" t="str">
            <v>CC CASTILLON/PUJOLS</v>
          </cell>
          <cell r="E174" t="str">
            <v>243301454</v>
          </cell>
          <cell r="F174">
            <v>716</v>
          </cell>
          <cell r="G174">
            <v>798</v>
          </cell>
          <cell r="H174">
            <v>18510</v>
          </cell>
          <cell r="I174">
            <v>356</v>
          </cell>
        </row>
        <row r="175">
          <cell r="A175">
            <v>2023</v>
          </cell>
          <cell r="B175" t="str">
            <v>GIRONDE SUR DROPT</v>
          </cell>
          <cell r="C175" t="str">
            <v>33187</v>
          </cell>
          <cell r="D175" t="str">
            <v>CC DU REOLAIS EN SUD GIRONDE</v>
          </cell>
          <cell r="E175" t="str">
            <v>200044394</v>
          </cell>
          <cell r="F175">
            <v>974</v>
          </cell>
          <cell r="G175">
            <v>1344</v>
          </cell>
          <cell r="H175">
            <v>17790</v>
          </cell>
          <cell r="I175">
            <v>596</v>
          </cell>
        </row>
        <row r="176">
          <cell r="A176">
            <v>2023</v>
          </cell>
          <cell r="B176" t="str">
            <v>GISCOS</v>
          </cell>
          <cell r="C176" t="str">
            <v>33188</v>
          </cell>
          <cell r="D176" t="str">
            <v>CC DU BAZADAIS</v>
          </cell>
          <cell r="E176" t="str">
            <v>200043982</v>
          </cell>
          <cell r="F176">
            <v>748</v>
          </cell>
          <cell r="G176">
            <v>209</v>
          </cell>
          <cell r="H176">
            <v>18910</v>
          </cell>
          <cell r="I176">
            <v>80</v>
          </cell>
        </row>
        <row r="177">
          <cell r="A177">
            <v>2023</v>
          </cell>
          <cell r="B177" t="str">
            <v>GORNAC</v>
          </cell>
          <cell r="C177" t="str">
            <v>33189</v>
          </cell>
          <cell r="D177" t="str">
            <v>CC RURALES DE L'ENTRE-DEUX-MERS</v>
          </cell>
          <cell r="E177" t="str">
            <v>200069599</v>
          </cell>
          <cell r="F177">
            <v>719</v>
          </cell>
          <cell r="G177">
            <v>452</v>
          </cell>
          <cell r="H177">
            <v>19090</v>
          </cell>
          <cell r="I177">
            <v>186</v>
          </cell>
        </row>
        <row r="178">
          <cell r="A178">
            <v>2023</v>
          </cell>
          <cell r="B178" t="str">
            <v>GOUALADE</v>
          </cell>
          <cell r="C178" t="str">
            <v>33190</v>
          </cell>
          <cell r="D178" t="str">
            <v>CC DU BAZADAIS</v>
          </cell>
          <cell r="E178" t="str">
            <v>200043982</v>
          </cell>
          <cell r="F178">
            <v>592</v>
          </cell>
          <cell r="G178">
            <v>100</v>
          </cell>
          <cell r="H178">
            <v>20720</v>
          </cell>
          <cell r="I178">
            <v>51</v>
          </cell>
        </row>
        <row r="179">
          <cell r="A179">
            <v>2023</v>
          </cell>
          <cell r="B179" t="str">
            <v>GOURS</v>
          </cell>
          <cell r="C179" t="str">
            <v>33191</v>
          </cell>
          <cell r="D179" t="str">
            <v>CA DU LIBOURNAIS</v>
          </cell>
          <cell r="E179" t="str">
            <v>200070092</v>
          </cell>
          <cell r="F179">
            <v>647</v>
          </cell>
          <cell r="G179">
            <v>602</v>
          </cell>
          <cell r="H179">
            <v>19940</v>
          </cell>
          <cell r="I179">
            <v>221</v>
          </cell>
        </row>
        <row r="180">
          <cell r="A180">
            <v>2023</v>
          </cell>
          <cell r="B180" t="str">
            <v>GRADIGNAN</v>
          </cell>
          <cell r="C180" t="str">
            <v>33192</v>
          </cell>
          <cell r="D180" t="str">
            <v>BORDEAUX METROPOLE</v>
          </cell>
          <cell r="E180" t="str">
            <v>243300316</v>
          </cell>
          <cell r="F180">
            <v>1403</v>
          </cell>
          <cell r="G180">
            <v>26229</v>
          </cell>
          <cell r="H180">
            <v>25570</v>
          </cell>
          <cell r="I180">
            <v>11014</v>
          </cell>
        </row>
        <row r="181">
          <cell r="A181">
            <v>2023</v>
          </cell>
          <cell r="B181" t="str">
            <v>GRAYAN ET L HOPITAL</v>
          </cell>
          <cell r="C181" t="str">
            <v>33193</v>
          </cell>
          <cell r="D181" t="str">
            <v>CC MEDOC ATLANTIQUE</v>
          </cell>
          <cell r="E181" t="str">
            <v>200070720</v>
          </cell>
          <cell r="F181">
            <v>579</v>
          </cell>
          <cell r="G181">
            <v>3443</v>
          </cell>
          <cell r="H181">
            <v>22130</v>
          </cell>
          <cell r="I181">
            <v>834</v>
          </cell>
        </row>
        <row r="182">
          <cell r="A182">
            <v>2023</v>
          </cell>
          <cell r="B182" t="str">
            <v>GREZILLAC</v>
          </cell>
          <cell r="C182" t="str">
            <v>33194</v>
          </cell>
          <cell r="D182" t="str">
            <v>CC CASTILLON/PUJOLS</v>
          </cell>
          <cell r="E182" t="str">
            <v>243301454</v>
          </cell>
          <cell r="F182">
            <v>823</v>
          </cell>
          <cell r="G182">
            <v>732</v>
          </cell>
          <cell r="H182">
            <v>22470</v>
          </cell>
          <cell r="I182">
            <v>294</v>
          </cell>
        </row>
        <row r="183">
          <cell r="A183">
            <v>2023</v>
          </cell>
          <cell r="B183" t="str">
            <v>GRIGNOLS</v>
          </cell>
          <cell r="C183" t="str">
            <v>33195</v>
          </cell>
          <cell r="D183" t="str">
            <v>CC DU BAZADAIS</v>
          </cell>
          <cell r="E183" t="str">
            <v>200043982</v>
          </cell>
          <cell r="F183">
            <v>708</v>
          </cell>
          <cell r="G183">
            <v>1248</v>
          </cell>
          <cell r="H183">
            <v>16740</v>
          </cell>
          <cell r="I183">
            <v>535</v>
          </cell>
        </row>
        <row r="184">
          <cell r="A184">
            <v>2023</v>
          </cell>
          <cell r="B184" t="str">
            <v>GUILLAC</v>
          </cell>
          <cell r="C184" t="str">
            <v>33196</v>
          </cell>
          <cell r="D184" t="str">
            <v>CC CASTILLON/PUJOLS</v>
          </cell>
          <cell r="E184" t="str">
            <v>243301454</v>
          </cell>
          <cell r="F184">
            <v>549</v>
          </cell>
          <cell r="G184">
            <v>168</v>
          </cell>
          <cell r="H184">
            <v>23980</v>
          </cell>
          <cell r="I184">
            <v>69</v>
          </cell>
        </row>
        <row r="185">
          <cell r="A185">
            <v>2023</v>
          </cell>
          <cell r="B185" t="str">
            <v>GUILLOS</v>
          </cell>
          <cell r="C185" t="str">
            <v>33197</v>
          </cell>
          <cell r="D185" t="str">
            <v>CC CONVERGENCE GARONNE</v>
          </cell>
          <cell r="E185" t="str">
            <v>200069581</v>
          </cell>
          <cell r="F185">
            <v>520</v>
          </cell>
          <cell r="G185">
            <v>467</v>
          </cell>
          <cell r="H185">
            <v>20590</v>
          </cell>
          <cell r="I185">
            <v>177</v>
          </cell>
        </row>
        <row r="186">
          <cell r="A186">
            <v>2023</v>
          </cell>
          <cell r="B186" t="str">
            <v>GUITRES</v>
          </cell>
          <cell r="C186" t="str">
            <v>33198</v>
          </cell>
          <cell r="D186" t="str">
            <v>CA DU LIBOURNAIS</v>
          </cell>
          <cell r="E186" t="str">
            <v>200070092</v>
          </cell>
          <cell r="F186">
            <v>656</v>
          </cell>
          <cell r="G186">
            <v>1642</v>
          </cell>
          <cell r="H186">
            <v>17980</v>
          </cell>
          <cell r="I186">
            <v>731</v>
          </cell>
        </row>
        <row r="187">
          <cell r="A187">
            <v>2023</v>
          </cell>
          <cell r="B187" t="str">
            <v>GUJAN MESTRAS</v>
          </cell>
          <cell r="C187" t="str">
            <v>33199</v>
          </cell>
          <cell r="D187" t="str">
            <v>CA BASSIN D'ARCACHON SUD (COBAS)</v>
          </cell>
          <cell r="E187" t="str">
            <v>243300563</v>
          </cell>
          <cell r="F187">
            <v>962</v>
          </cell>
          <cell r="G187">
            <v>24418</v>
          </cell>
          <cell r="H187">
            <v>24960</v>
          </cell>
          <cell r="I187">
            <v>10641</v>
          </cell>
        </row>
        <row r="188">
          <cell r="A188">
            <v>2023</v>
          </cell>
          <cell r="B188" t="str">
            <v>HAUX</v>
          </cell>
          <cell r="C188" t="str">
            <v>33201</v>
          </cell>
          <cell r="D188" t="str">
            <v>CC DU CREONNAIS</v>
          </cell>
          <cell r="E188" t="str">
            <v>243301215</v>
          </cell>
          <cell r="F188">
            <v>810</v>
          </cell>
          <cell r="G188">
            <v>870</v>
          </cell>
          <cell r="H188">
            <v>22390</v>
          </cell>
          <cell r="I188">
            <v>354</v>
          </cell>
        </row>
        <row r="189">
          <cell r="A189">
            <v>2023</v>
          </cell>
          <cell r="B189" t="str">
            <v>HOSTENS</v>
          </cell>
          <cell r="C189" t="str">
            <v>33202</v>
          </cell>
          <cell r="D189" t="str">
            <v>CC DU SUD GIRONDE</v>
          </cell>
          <cell r="E189" t="str">
            <v>200043974</v>
          </cell>
          <cell r="F189">
            <v>659</v>
          </cell>
          <cell r="G189">
            <v>1544</v>
          </cell>
          <cell r="H189">
            <v>21550</v>
          </cell>
          <cell r="I189">
            <v>633</v>
          </cell>
        </row>
        <row r="190">
          <cell r="A190">
            <v>2023</v>
          </cell>
          <cell r="B190" t="str">
            <v>HOURTIN</v>
          </cell>
          <cell r="C190" t="str">
            <v>33203</v>
          </cell>
          <cell r="D190" t="str">
            <v>CC MEDOC ATLANTIQUE</v>
          </cell>
          <cell r="E190" t="str">
            <v>200070720</v>
          </cell>
          <cell r="F190">
            <v>810</v>
          </cell>
          <cell r="G190">
            <v>5650</v>
          </cell>
          <cell r="H190">
            <v>22760</v>
          </cell>
          <cell r="I190">
            <v>1981</v>
          </cell>
        </row>
        <row r="191">
          <cell r="A191">
            <v>2023</v>
          </cell>
          <cell r="B191" t="str">
            <v>HURE</v>
          </cell>
          <cell r="C191" t="str">
            <v>33204</v>
          </cell>
          <cell r="D191" t="str">
            <v>CC DU REOLAIS EN SUD GIRONDE</v>
          </cell>
          <cell r="E191" t="str">
            <v>200044394</v>
          </cell>
          <cell r="F191">
            <v>566</v>
          </cell>
          <cell r="G191">
            <v>566</v>
          </cell>
          <cell r="H191">
            <v>19860</v>
          </cell>
          <cell r="I191">
            <v>260</v>
          </cell>
        </row>
        <row r="192">
          <cell r="A192">
            <v>2023</v>
          </cell>
          <cell r="B192" t="str">
            <v>ILLATS</v>
          </cell>
          <cell r="C192" t="str">
            <v>33205</v>
          </cell>
          <cell r="D192" t="str">
            <v>CC CONVERGENCE GARONNE</v>
          </cell>
          <cell r="E192" t="str">
            <v>200069581</v>
          </cell>
          <cell r="F192">
            <v>772</v>
          </cell>
          <cell r="G192">
            <v>1421</v>
          </cell>
          <cell r="H192">
            <v>23160</v>
          </cell>
          <cell r="I192">
            <v>587</v>
          </cell>
        </row>
        <row r="193">
          <cell r="A193">
            <v>2023</v>
          </cell>
          <cell r="B193" t="str">
            <v>ISLE SAINT GEORGES</v>
          </cell>
          <cell r="C193" t="str">
            <v>33206</v>
          </cell>
          <cell r="D193" t="str">
            <v>CC DE MONTESQUIEU</v>
          </cell>
          <cell r="E193" t="str">
            <v>243301264</v>
          </cell>
          <cell r="F193">
            <v>621</v>
          </cell>
          <cell r="G193">
            <v>530</v>
          </cell>
          <cell r="H193">
            <v>21230</v>
          </cell>
          <cell r="I193">
            <v>217</v>
          </cell>
        </row>
        <row r="194">
          <cell r="A194">
            <v>2023</v>
          </cell>
          <cell r="B194" t="str">
            <v>IZON</v>
          </cell>
          <cell r="C194" t="str">
            <v>33207</v>
          </cell>
          <cell r="D194" t="str">
            <v>CA DU LIBOURNAIS</v>
          </cell>
          <cell r="E194" t="str">
            <v>200070092</v>
          </cell>
          <cell r="F194">
            <v>589</v>
          </cell>
          <cell r="G194">
            <v>6249</v>
          </cell>
          <cell r="H194">
            <v>23620</v>
          </cell>
          <cell r="I194">
            <v>2416</v>
          </cell>
        </row>
        <row r="195">
          <cell r="A195">
            <v>2023</v>
          </cell>
          <cell r="B195" t="str">
            <v>JAU DIGNAC ET LOIRAC</v>
          </cell>
          <cell r="C195" t="str">
            <v>33208</v>
          </cell>
          <cell r="D195" t="str">
            <v>CC MEDOC ATLANTIQUE</v>
          </cell>
          <cell r="E195" t="str">
            <v>200070720</v>
          </cell>
          <cell r="F195">
            <v>611</v>
          </cell>
          <cell r="G195">
            <v>1151</v>
          </cell>
          <cell r="H195">
            <v>18950</v>
          </cell>
          <cell r="I195">
            <v>481</v>
          </cell>
        </row>
        <row r="196">
          <cell r="A196">
            <v>2023</v>
          </cell>
          <cell r="B196" t="str">
            <v>JUGAZAN</v>
          </cell>
          <cell r="C196" t="str">
            <v>33209</v>
          </cell>
          <cell r="D196" t="str">
            <v>CC CASTILLON/PUJOLS</v>
          </cell>
          <cell r="E196" t="str">
            <v>243301454</v>
          </cell>
          <cell r="F196">
            <v>617</v>
          </cell>
          <cell r="G196">
            <v>303</v>
          </cell>
          <cell r="H196">
            <v>18640</v>
          </cell>
          <cell r="I196">
            <v>114</v>
          </cell>
        </row>
        <row r="197">
          <cell r="A197">
            <v>2023</v>
          </cell>
          <cell r="B197" t="str">
            <v>JUILLAC</v>
          </cell>
          <cell r="C197" t="str">
            <v>33210</v>
          </cell>
          <cell r="D197" t="str">
            <v>CC CASTILLON/PUJOLS</v>
          </cell>
          <cell r="E197" t="str">
            <v>243301454</v>
          </cell>
          <cell r="F197">
            <v>678</v>
          </cell>
          <cell r="G197">
            <v>251</v>
          </cell>
          <cell r="H197">
            <v>19850</v>
          </cell>
          <cell r="I197">
            <v>94</v>
          </cell>
        </row>
        <row r="198">
          <cell r="A198">
            <v>2023</v>
          </cell>
          <cell r="B198" t="str">
            <v>LA BREDE</v>
          </cell>
          <cell r="C198" t="str">
            <v>33213</v>
          </cell>
          <cell r="D198" t="str">
            <v>CC DE MONTESQUIEU</v>
          </cell>
          <cell r="E198" t="str">
            <v>243301264</v>
          </cell>
          <cell r="F198">
            <v>850</v>
          </cell>
          <cell r="G198">
            <v>4937</v>
          </cell>
          <cell r="H198">
            <v>28870</v>
          </cell>
          <cell r="I198">
            <v>1853</v>
          </cell>
        </row>
        <row r="199">
          <cell r="A199">
            <v>2023</v>
          </cell>
          <cell r="B199" t="str">
            <v>LA LANDE DE FRONSAC</v>
          </cell>
          <cell r="C199" t="str">
            <v>33219</v>
          </cell>
          <cell r="D199" t="str">
            <v>CC DU FRONSADAIS</v>
          </cell>
          <cell r="E199" t="str">
            <v>243301397</v>
          </cell>
          <cell r="F199">
            <v>539</v>
          </cell>
          <cell r="G199">
            <v>2569</v>
          </cell>
          <cell r="H199">
            <v>23830</v>
          </cell>
          <cell r="I199">
            <v>993</v>
          </cell>
        </row>
        <row r="200">
          <cell r="A200">
            <v>2023</v>
          </cell>
          <cell r="B200" t="str">
            <v>LA REOLE</v>
          </cell>
          <cell r="C200" t="str">
            <v>33352</v>
          </cell>
          <cell r="D200" t="str">
            <v>CC DU REOLAIS EN SUD GIRONDE</v>
          </cell>
          <cell r="E200" t="str">
            <v>200044394</v>
          </cell>
          <cell r="F200">
            <v>917</v>
          </cell>
          <cell r="G200">
            <v>4482</v>
          </cell>
          <cell r="H200">
            <v>15270</v>
          </cell>
          <cell r="I200">
            <v>1966</v>
          </cell>
        </row>
        <row r="201">
          <cell r="A201">
            <v>2023</v>
          </cell>
          <cell r="B201" t="str">
            <v>LA RIVIERE</v>
          </cell>
          <cell r="C201" t="str">
            <v>33356</v>
          </cell>
          <cell r="D201" t="str">
            <v>CC DU FRONSADAIS</v>
          </cell>
          <cell r="E201" t="str">
            <v>243301397</v>
          </cell>
          <cell r="F201">
            <v>595</v>
          </cell>
          <cell r="G201">
            <v>437</v>
          </cell>
          <cell r="H201">
            <v>21930</v>
          </cell>
          <cell r="I201">
            <v>168</v>
          </cell>
        </row>
        <row r="202">
          <cell r="A202">
            <v>2023</v>
          </cell>
          <cell r="B202" t="str">
            <v>LA ROQUILLE</v>
          </cell>
          <cell r="C202" t="str">
            <v>33360</v>
          </cell>
          <cell r="D202" t="str">
            <v>CC DU PAYS FOYEN</v>
          </cell>
          <cell r="E202" t="str">
            <v>243301371</v>
          </cell>
          <cell r="F202">
            <v>650</v>
          </cell>
          <cell r="G202">
            <v>321</v>
          </cell>
          <cell r="H202">
            <v>18260</v>
          </cell>
          <cell r="I202">
            <v>133</v>
          </cell>
        </row>
        <row r="203">
          <cell r="A203">
            <v>2023</v>
          </cell>
          <cell r="B203" t="str">
            <v>LA SAUVE</v>
          </cell>
          <cell r="C203" t="str">
            <v>33505</v>
          </cell>
          <cell r="D203" t="str">
            <v>CC DU CREONNAIS</v>
          </cell>
          <cell r="E203" t="str">
            <v>243301215</v>
          </cell>
          <cell r="F203">
            <v>610</v>
          </cell>
          <cell r="G203">
            <v>1611</v>
          </cell>
          <cell r="H203">
            <v>21610</v>
          </cell>
          <cell r="I203">
            <v>633</v>
          </cell>
        </row>
        <row r="204">
          <cell r="A204">
            <v>2023</v>
          </cell>
          <cell r="B204" t="str">
            <v>LA TESTE DE BUCH</v>
          </cell>
          <cell r="C204" t="str">
            <v>33529</v>
          </cell>
          <cell r="D204" t="str">
            <v>CA BASSIN D'ARCACHON SUD (COBAS)</v>
          </cell>
          <cell r="E204" t="str">
            <v>243300563</v>
          </cell>
          <cell r="F204">
            <v>1193</v>
          </cell>
          <cell r="G204">
            <v>31392</v>
          </cell>
          <cell r="H204">
            <v>23740</v>
          </cell>
          <cell r="I204">
            <v>14200</v>
          </cell>
        </row>
        <row r="205">
          <cell r="A205">
            <v>2023</v>
          </cell>
          <cell r="B205" t="str">
            <v>LABARDE</v>
          </cell>
          <cell r="C205" t="str">
            <v>33211</v>
          </cell>
          <cell r="D205" t="str">
            <v>CC MEDOC ESTUAIRE</v>
          </cell>
          <cell r="E205" t="str">
            <v>243301447</v>
          </cell>
          <cell r="F205">
            <v>752</v>
          </cell>
          <cell r="G205">
            <v>604</v>
          </cell>
          <cell r="H205">
            <v>22820</v>
          </cell>
          <cell r="I205">
            <v>262</v>
          </cell>
        </row>
        <row r="206">
          <cell r="A206">
            <v>2023</v>
          </cell>
          <cell r="B206" t="str">
            <v>LABESCAU</v>
          </cell>
          <cell r="C206" t="str">
            <v>33212</v>
          </cell>
          <cell r="D206" t="str">
            <v>CC DU BAZADAIS</v>
          </cell>
          <cell r="E206" t="str">
            <v>200043982</v>
          </cell>
          <cell r="F206">
            <v>568</v>
          </cell>
          <cell r="G206">
            <v>129</v>
          </cell>
          <cell r="H206">
            <v>18430</v>
          </cell>
          <cell r="I206">
            <v>49</v>
          </cell>
        </row>
        <row r="207">
          <cell r="A207">
            <v>2023</v>
          </cell>
          <cell r="B207" t="str">
            <v>LACANAU</v>
          </cell>
          <cell r="C207" t="str">
            <v>33214</v>
          </cell>
          <cell r="D207" t="str">
            <v>CC MEDOC ATLANTIQUE</v>
          </cell>
          <cell r="E207" t="str">
            <v>200070720</v>
          </cell>
          <cell r="F207">
            <v>1026</v>
          </cell>
          <cell r="G207">
            <v>11741</v>
          </cell>
          <cell r="H207">
            <v>24450</v>
          </cell>
          <cell r="I207">
            <v>3037</v>
          </cell>
        </row>
        <row r="208">
          <cell r="A208">
            <v>2023</v>
          </cell>
          <cell r="B208" t="str">
            <v>LADAUX</v>
          </cell>
          <cell r="C208" t="str">
            <v>33215</v>
          </cell>
          <cell r="D208" t="str">
            <v>CC RURALES DE L'ENTRE-DEUX-MERS</v>
          </cell>
          <cell r="E208" t="str">
            <v>200069599</v>
          </cell>
          <cell r="F208">
            <v>476</v>
          </cell>
          <cell r="G208">
            <v>201</v>
          </cell>
          <cell r="H208">
            <v>20610</v>
          </cell>
          <cell r="I208">
            <v>82</v>
          </cell>
        </row>
        <row r="209">
          <cell r="A209">
            <v>2023</v>
          </cell>
          <cell r="B209" t="str">
            <v>LADOS</v>
          </cell>
          <cell r="C209" t="str">
            <v>33216</v>
          </cell>
          <cell r="D209" t="str">
            <v>CC DU BAZADAIS</v>
          </cell>
          <cell r="E209" t="str">
            <v>200043982</v>
          </cell>
          <cell r="F209">
            <v>542</v>
          </cell>
          <cell r="G209">
            <v>180</v>
          </cell>
          <cell r="H209">
            <v>20760</v>
          </cell>
          <cell r="I209">
            <v>73</v>
          </cell>
        </row>
        <row r="210">
          <cell r="A210">
            <v>2023</v>
          </cell>
          <cell r="B210" t="str">
            <v>LAGORCE</v>
          </cell>
          <cell r="C210" t="str">
            <v>33218</v>
          </cell>
          <cell r="D210" t="str">
            <v>CA DU LIBOURNAIS</v>
          </cell>
          <cell r="E210" t="str">
            <v>200070092</v>
          </cell>
          <cell r="F210">
            <v>659</v>
          </cell>
          <cell r="G210">
            <v>1725</v>
          </cell>
          <cell r="H210">
            <v>19930</v>
          </cell>
          <cell r="I210">
            <v>659</v>
          </cell>
        </row>
        <row r="211">
          <cell r="A211">
            <v>2023</v>
          </cell>
          <cell r="B211" t="str">
            <v>LALANDE DE POMEROL</v>
          </cell>
          <cell r="C211" t="str">
            <v>33222</v>
          </cell>
          <cell r="D211" t="str">
            <v>CA DU LIBOURNAIS</v>
          </cell>
          <cell r="E211" t="str">
            <v>200070092</v>
          </cell>
          <cell r="F211">
            <v>846</v>
          </cell>
          <cell r="G211">
            <v>679</v>
          </cell>
          <cell r="H211">
            <v>22700</v>
          </cell>
          <cell r="I211">
            <v>260</v>
          </cell>
        </row>
        <row r="212">
          <cell r="A212">
            <v>2023</v>
          </cell>
          <cell r="B212" t="str">
            <v>LAMARQUE</v>
          </cell>
          <cell r="C212" t="str">
            <v>33220</v>
          </cell>
          <cell r="D212" t="str">
            <v>CC MEDOC ESTUAIRE</v>
          </cell>
          <cell r="E212" t="str">
            <v>243301447</v>
          </cell>
          <cell r="F212">
            <v>617</v>
          </cell>
          <cell r="G212">
            <v>1348</v>
          </cell>
          <cell r="H212">
            <v>20100</v>
          </cell>
          <cell r="I212">
            <v>526</v>
          </cell>
        </row>
        <row r="213">
          <cell r="A213">
            <v>2023</v>
          </cell>
          <cell r="B213" t="str">
            <v>LAMOTHE LANDERRON</v>
          </cell>
          <cell r="C213" t="str">
            <v>33221</v>
          </cell>
          <cell r="D213" t="str">
            <v>CC DU REOLAIS EN SUD GIRONDE</v>
          </cell>
          <cell r="E213" t="str">
            <v>200044394</v>
          </cell>
          <cell r="F213">
            <v>596</v>
          </cell>
          <cell r="G213">
            <v>1204</v>
          </cell>
          <cell r="H213">
            <v>17620</v>
          </cell>
          <cell r="I213">
            <v>463</v>
          </cell>
        </row>
        <row r="214">
          <cell r="A214">
            <v>2023</v>
          </cell>
          <cell r="B214" t="str">
            <v>LANDERROUAT</v>
          </cell>
          <cell r="C214" t="str">
            <v>33223</v>
          </cell>
          <cell r="D214" t="str">
            <v>CC DU PAYS FOYEN</v>
          </cell>
          <cell r="E214" t="str">
            <v>243301371</v>
          </cell>
          <cell r="F214">
            <v>761</v>
          </cell>
          <cell r="G214">
            <v>226</v>
          </cell>
          <cell r="H214">
            <v>18560</v>
          </cell>
          <cell r="I214">
            <v>91</v>
          </cell>
        </row>
        <row r="215">
          <cell r="A215">
            <v>2023</v>
          </cell>
          <cell r="B215" t="str">
            <v>LANDERROUET SUR SEGUR</v>
          </cell>
          <cell r="C215" t="str">
            <v>33224</v>
          </cell>
          <cell r="D215" t="str">
            <v>CC RURALES DE L'ENTRE-DEUX-MERS</v>
          </cell>
          <cell r="E215" t="str">
            <v>200069599</v>
          </cell>
          <cell r="F215">
            <v>563</v>
          </cell>
          <cell r="G215">
            <v>109</v>
          </cell>
        </row>
        <row r="216">
          <cell r="A216">
            <v>2023</v>
          </cell>
          <cell r="B216" t="str">
            <v>LANDIRAS</v>
          </cell>
          <cell r="C216" t="str">
            <v>33225</v>
          </cell>
          <cell r="D216" t="str">
            <v>CC CONVERGENCE GARONNE</v>
          </cell>
          <cell r="E216" t="str">
            <v>200069581</v>
          </cell>
          <cell r="F216">
            <v>1049</v>
          </cell>
          <cell r="G216">
            <v>2259</v>
          </cell>
          <cell r="H216">
            <v>22340</v>
          </cell>
          <cell r="I216">
            <v>935</v>
          </cell>
        </row>
        <row r="217">
          <cell r="A217">
            <v>2023</v>
          </cell>
          <cell r="B217" t="str">
            <v>LANGOIRAN</v>
          </cell>
          <cell r="C217" t="str">
            <v>33226</v>
          </cell>
          <cell r="D217" t="str">
            <v>CC DES PORTES DE L'ENTRE-DEUX-MERS</v>
          </cell>
          <cell r="E217" t="str">
            <v>243301439</v>
          </cell>
          <cell r="F217">
            <v>757</v>
          </cell>
          <cell r="G217">
            <v>2215</v>
          </cell>
          <cell r="H217">
            <v>21450</v>
          </cell>
          <cell r="I217">
            <v>982</v>
          </cell>
        </row>
        <row r="218">
          <cell r="A218">
            <v>2023</v>
          </cell>
          <cell r="B218" t="str">
            <v>LANGON</v>
          </cell>
          <cell r="C218" t="str">
            <v>33227</v>
          </cell>
          <cell r="D218" t="str">
            <v>CC DU SUD GIRONDE</v>
          </cell>
          <cell r="E218" t="str">
            <v>200043974</v>
          </cell>
          <cell r="F218">
            <v>1200</v>
          </cell>
          <cell r="G218">
            <v>7556</v>
          </cell>
          <cell r="H218">
            <v>18340</v>
          </cell>
          <cell r="I218">
            <v>3965</v>
          </cell>
        </row>
        <row r="219">
          <cell r="A219">
            <v>2023</v>
          </cell>
          <cell r="B219" t="str">
            <v>LANSAC</v>
          </cell>
          <cell r="C219" t="str">
            <v>33228</v>
          </cell>
          <cell r="D219" t="str">
            <v>CC DU GRAND CUBZAGUAIS</v>
          </cell>
          <cell r="E219" t="str">
            <v>243301223</v>
          </cell>
          <cell r="F219">
            <v>663</v>
          </cell>
          <cell r="G219">
            <v>717</v>
          </cell>
          <cell r="H219">
            <v>20680</v>
          </cell>
          <cell r="I219">
            <v>276</v>
          </cell>
        </row>
        <row r="220">
          <cell r="A220">
            <v>2023</v>
          </cell>
          <cell r="B220" t="str">
            <v>LANTON</v>
          </cell>
          <cell r="C220" t="str">
            <v>33229</v>
          </cell>
          <cell r="D220" t="str">
            <v>CA DU BASSIN D'ARCACHON NORD</v>
          </cell>
          <cell r="E220" t="str">
            <v>243301504</v>
          </cell>
          <cell r="F220">
            <v>818</v>
          </cell>
          <cell r="G220">
            <v>8587</v>
          </cell>
          <cell r="H220">
            <v>25230</v>
          </cell>
          <cell r="I220">
            <v>3679</v>
          </cell>
        </row>
        <row r="221">
          <cell r="A221">
            <v>2023</v>
          </cell>
          <cell r="B221" t="str">
            <v>LAPOUYADE</v>
          </cell>
          <cell r="C221" t="str">
            <v>33230</v>
          </cell>
          <cell r="D221" t="str">
            <v>CA DU LIBOURNAIS</v>
          </cell>
          <cell r="E221" t="str">
            <v>200070092</v>
          </cell>
          <cell r="F221">
            <v>1250</v>
          </cell>
          <cell r="G221">
            <v>523</v>
          </cell>
          <cell r="H221">
            <v>20110</v>
          </cell>
          <cell r="I221">
            <v>221</v>
          </cell>
        </row>
        <row r="222">
          <cell r="A222">
            <v>2023</v>
          </cell>
          <cell r="B222" t="str">
            <v>LAROQUE</v>
          </cell>
          <cell r="C222" t="str">
            <v>33231</v>
          </cell>
          <cell r="D222" t="str">
            <v>CC CONVERGENCE GARONNE</v>
          </cell>
          <cell r="E222" t="str">
            <v>200069581</v>
          </cell>
          <cell r="F222">
            <v>646</v>
          </cell>
          <cell r="G222">
            <v>294</v>
          </cell>
          <cell r="H222">
            <v>24290</v>
          </cell>
          <cell r="I222">
            <v>126</v>
          </cell>
        </row>
        <row r="223">
          <cell r="A223">
            <v>2023</v>
          </cell>
          <cell r="B223" t="str">
            <v>LARTIGUE</v>
          </cell>
          <cell r="C223" t="str">
            <v>33232</v>
          </cell>
          <cell r="D223" t="str">
            <v>CC DU BAZADAIS</v>
          </cell>
          <cell r="E223" t="str">
            <v>200043982</v>
          </cell>
          <cell r="F223">
            <v>728</v>
          </cell>
          <cell r="G223">
            <v>49</v>
          </cell>
        </row>
        <row r="224">
          <cell r="A224">
            <v>2023</v>
          </cell>
          <cell r="B224" t="str">
            <v>LARUSCADE</v>
          </cell>
          <cell r="C224" t="str">
            <v>33233</v>
          </cell>
          <cell r="D224" t="str">
            <v>CC LATITUDE NORD GIRONDE</v>
          </cell>
          <cell r="E224" t="str">
            <v>243301181</v>
          </cell>
          <cell r="F224">
            <v>520</v>
          </cell>
          <cell r="G224">
            <v>2888</v>
          </cell>
          <cell r="H224">
            <v>19960</v>
          </cell>
          <cell r="I224">
            <v>1021</v>
          </cell>
        </row>
        <row r="225">
          <cell r="A225">
            <v>2023</v>
          </cell>
          <cell r="B225" t="str">
            <v>LATRESNE</v>
          </cell>
          <cell r="C225" t="str">
            <v>33234</v>
          </cell>
          <cell r="D225" t="str">
            <v>CC DES PORTES DE L'ENTRE-DEUX-MERS</v>
          </cell>
          <cell r="E225" t="str">
            <v>243301439</v>
          </cell>
          <cell r="F225">
            <v>973</v>
          </cell>
          <cell r="G225">
            <v>3692</v>
          </cell>
          <cell r="H225">
            <v>28460</v>
          </cell>
          <cell r="I225">
            <v>1514</v>
          </cell>
        </row>
        <row r="226">
          <cell r="A226">
            <v>2023</v>
          </cell>
          <cell r="B226" t="str">
            <v>LAVAZAN</v>
          </cell>
          <cell r="C226" t="str">
            <v>33235</v>
          </cell>
          <cell r="D226" t="str">
            <v>CC DU BAZADAIS</v>
          </cell>
          <cell r="E226" t="str">
            <v>200043982</v>
          </cell>
          <cell r="F226">
            <v>770</v>
          </cell>
          <cell r="G226">
            <v>236</v>
          </cell>
          <cell r="H226">
            <v>19680</v>
          </cell>
          <cell r="I226">
            <v>96</v>
          </cell>
        </row>
        <row r="227">
          <cell r="A227">
            <v>2023</v>
          </cell>
          <cell r="B227" t="str">
            <v>LE BARP</v>
          </cell>
          <cell r="C227" t="str">
            <v>33029</v>
          </cell>
          <cell r="D227" t="str">
            <v>CC DU VAL DE L'EYRE</v>
          </cell>
          <cell r="E227" t="str">
            <v>243301405</v>
          </cell>
          <cell r="F227">
            <v>637</v>
          </cell>
          <cell r="G227">
            <v>5777</v>
          </cell>
          <cell r="H227">
            <v>24790</v>
          </cell>
          <cell r="I227">
            <v>2220</v>
          </cell>
        </row>
        <row r="228">
          <cell r="A228">
            <v>2023</v>
          </cell>
          <cell r="B228" t="str">
            <v>LE BOUSCAT</v>
          </cell>
          <cell r="C228" t="str">
            <v>33069</v>
          </cell>
          <cell r="D228" t="str">
            <v>BORDEAUX METROPOLE</v>
          </cell>
          <cell r="E228" t="str">
            <v>243300316</v>
          </cell>
          <cell r="F228">
            <v>1284</v>
          </cell>
          <cell r="G228">
            <v>24441</v>
          </cell>
          <cell r="H228">
            <v>27040</v>
          </cell>
          <cell r="I228">
            <v>11909</v>
          </cell>
        </row>
        <row r="229">
          <cell r="A229">
            <v>2023</v>
          </cell>
          <cell r="B229" t="str">
            <v>LE FIEU</v>
          </cell>
          <cell r="C229" t="str">
            <v>33166</v>
          </cell>
          <cell r="D229" t="str">
            <v>CA DU LIBOURNAIS</v>
          </cell>
          <cell r="E229" t="str">
            <v>200070092</v>
          </cell>
          <cell r="F229">
            <v>558</v>
          </cell>
          <cell r="G229">
            <v>522</v>
          </cell>
          <cell r="H229">
            <v>18790</v>
          </cell>
          <cell r="I229">
            <v>186</v>
          </cell>
        </row>
        <row r="230">
          <cell r="A230">
            <v>2023</v>
          </cell>
          <cell r="B230" t="str">
            <v>LE HAILLAN</v>
          </cell>
          <cell r="C230" t="str">
            <v>33200</v>
          </cell>
          <cell r="D230" t="str">
            <v>BORDEAUX METROPOLE</v>
          </cell>
          <cell r="E230" t="str">
            <v>243300316</v>
          </cell>
          <cell r="F230">
            <v>1548</v>
          </cell>
          <cell r="G230">
            <v>11803</v>
          </cell>
          <cell r="H230">
            <v>25510</v>
          </cell>
          <cell r="I230">
            <v>5324</v>
          </cell>
        </row>
        <row r="231">
          <cell r="A231">
            <v>2023</v>
          </cell>
          <cell r="B231" t="str">
            <v>LE NIZAN</v>
          </cell>
          <cell r="C231" t="str">
            <v>33305</v>
          </cell>
          <cell r="D231" t="str">
            <v>CC DU BAZADAIS</v>
          </cell>
          <cell r="E231" t="str">
            <v>200043982</v>
          </cell>
          <cell r="F231">
            <v>586</v>
          </cell>
          <cell r="G231">
            <v>531</v>
          </cell>
          <cell r="H231">
            <v>20860</v>
          </cell>
          <cell r="I231">
            <v>214</v>
          </cell>
        </row>
        <row r="232">
          <cell r="A232">
            <v>2023</v>
          </cell>
          <cell r="B232" t="str">
            <v>LE PIAN MEDOC</v>
          </cell>
          <cell r="C232" t="str">
            <v>33322</v>
          </cell>
          <cell r="D232" t="str">
            <v>CC MEDOC ESTUAIRE</v>
          </cell>
          <cell r="E232" t="str">
            <v>243301447</v>
          </cell>
          <cell r="F232">
            <v>882</v>
          </cell>
          <cell r="G232">
            <v>7082</v>
          </cell>
          <cell r="H232">
            <v>26650</v>
          </cell>
          <cell r="I232">
            <v>2755</v>
          </cell>
        </row>
        <row r="233">
          <cell r="A233">
            <v>2023</v>
          </cell>
          <cell r="B233" t="str">
            <v>LE PIAN SUR GARONNE</v>
          </cell>
          <cell r="C233" t="str">
            <v>33323</v>
          </cell>
          <cell r="D233" t="str">
            <v>CC DU SUD GIRONDE</v>
          </cell>
          <cell r="E233" t="str">
            <v>200043974</v>
          </cell>
          <cell r="F233">
            <v>664</v>
          </cell>
          <cell r="G233">
            <v>950</v>
          </cell>
          <cell r="H233">
            <v>23340</v>
          </cell>
          <cell r="I233">
            <v>381</v>
          </cell>
        </row>
        <row r="234">
          <cell r="A234">
            <v>2023</v>
          </cell>
          <cell r="B234" t="str">
            <v>LE PORGE</v>
          </cell>
          <cell r="C234" t="str">
            <v>33333</v>
          </cell>
          <cell r="D234" t="str">
            <v>CC MEDULLIENNE</v>
          </cell>
          <cell r="E234" t="str">
            <v>243301389</v>
          </cell>
          <cell r="F234">
            <v>655</v>
          </cell>
          <cell r="G234">
            <v>4391</v>
          </cell>
          <cell r="H234">
            <v>23210</v>
          </cell>
          <cell r="I234">
            <v>1453</v>
          </cell>
        </row>
        <row r="235">
          <cell r="A235">
            <v>2023</v>
          </cell>
          <cell r="B235" t="str">
            <v>LE POUT</v>
          </cell>
          <cell r="C235" t="str">
            <v>33335</v>
          </cell>
          <cell r="D235" t="str">
            <v>CC DU CREONNAIS</v>
          </cell>
          <cell r="E235" t="str">
            <v>243301215</v>
          </cell>
          <cell r="F235">
            <v>486</v>
          </cell>
          <cell r="G235">
            <v>633</v>
          </cell>
          <cell r="H235">
            <v>24610</v>
          </cell>
          <cell r="I235">
            <v>223</v>
          </cell>
        </row>
        <row r="236">
          <cell r="A236">
            <v>2023</v>
          </cell>
          <cell r="B236" t="str">
            <v>LE PUY</v>
          </cell>
          <cell r="C236" t="str">
            <v>33345</v>
          </cell>
          <cell r="D236" t="str">
            <v>CC RURALES DE L'ENTRE-DEUX-MERS</v>
          </cell>
          <cell r="E236" t="str">
            <v>200069599</v>
          </cell>
          <cell r="F236">
            <v>516</v>
          </cell>
          <cell r="G236">
            <v>428</v>
          </cell>
          <cell r="H236">
            <v>20430</v>
          </cell>
          <cell r="I236">
            <v>165</v>
          </cell>
        </row>
        <row r="237">
          <cell r="A237">
            <v>2023</v>
          </cell>
          <cell r="B237" t="str">
            <v>LE TAILLAN MEDOC</v>
          </cell>
          <cell r="C237" t="str">
            <v>33519</v>
          </cell>
          <cell r="D237" t="str">
            <v>BORDEAUX METROPOLE</v>
          </cell>
          <cell r="E237" t="str">
            <v>243300316</v>
          </cell>
          <cell r="F237">
            <v>1218</v>
          </cell>
          <cell r="G237">
            <v>10331</v>
          </cell>
          <cell r="H237">
            <v>27070</v>
          </cell>
          <cell r="I237">
            <v>4389</v>
          </cell>
        </row>
        <row r="238">
          <cell r="A238">
            <v>2023</v>
          </cell>
          <cell r="B238" t="str">
            <v>LE TEICH</v>
          </cell>
          <cell r="C238" t="str">
            <v>33527</v>
          </cell>
          <cell r="D238" t="str">
            <v>CA BASSIN D'ARCACHON SUD (COBAS)</v>
          </cell>
          <cell r="E238" t="str">
            <v>243300563</v>
          </cell>
          <cell r="F238">
            <v>734</v>
          </cell>
          <cell r="G238">
            <v>8928</v>
          </cell>
          <cell r="H238">
            <v>23370</v>
          </cell>
          <cell r="I238">
            <v>4033</v>
          </cell>
        </row>
        <row r="239">
          <cell r="A239">
            <v>2023</v>
          </cell>
          <cell r="B239" t="str">
            <v>LE TEMPLE</v>
          </cell>
          <cell r="C239" t="str">
            <v>33528</v>
          </cell>
          <cell r="D239" t="str">
            <v>CC MEDULLIENNE</v>
          </cell>
          <cell r="E239" t="str">
            <v>243301389</v>
          </cell>
          <cell r="F239">
            <v>582</v>
          </cell>
          <cell r="G239">
            <v>646</v>
          </cell>
          <cell r="H239">
            <v>25440</v>
          </cell>
          <cell r="I239">
            <v>249</v>
          </cell>
        </row>
        <row r="240">
          <cell r="A240">
            <v>2023</v>
          </cell>
          <cell r="B240" t="str">
            <v>LE TOURNE</v>
          </cell>
          <cell r="C240" t="str">
            <v>33534</v>
          </cell>
          <cell r="D240" t="str">
            <v>CC DES PORTES DE L'ENTRE-DEUX-MERS</v>
          </cell>
          <cell r="E240" t="str">
            <v>243301439</v>
          </cell>
          <cell r="F240">
            <v>715</v>
          </cell>
          <cell r="G240">
            <v>819</v>
          </cell>
          <cell r="H240">
            <v>22710</v>
          </cell>
          <cell r="I240">
            <v>360</v>
          </cell>
        </row>
        <row r="241">
          <cell r="A241">
            <v>2023</v>
          </cell>
          <cell r="B241" t="str">
            <v>LE TUZAN</v>
          </cell>
          <cell r="C241" t="str">
            <v>33536</v>
          </cell>
          <cell r="D241" t="str">
            <v>CC DU SUD GIRONDE</v>
          </cell>
          <cell r="E241" t="str">
            <v>200043974</v>
          </cell>
          <cell r="F241">
            <v>492</v>
          </cell>
          <cell r="G241">
            <v>275</v>
          </cell>
          <cell r="H241">
            <v>21660</v>
          </cell>
          <cell r="I241">
            <v>110</v>
          </cell>
        </row>
        <row r="242">
          <cell r="A242">
            <v>2023</v>
          </cell>
          <cell r="B242" t="str">
            <v>LE VERDON SUR MER</v>
          </cell>
          <cell r="C242" t="str">
            <v>33544</v>
          </cell>
          <cell r="D242" t="str">
            <v>CC MEDOC ATLANTIQUE</v>
          </cell>
          <cell r="E242" t="str">
            <v>200070720</v>
          </cell>
          <cell r="F242">
            <v>842</v>
          </cell>
          <cell r="G242">
            <v>2552</v>
          </cell>
          <cell r="H242">
            <v>20510</v>
          </cell>
          <cell r="I242">
            <v>856</v>
          </cell>
        </row>
        <row r="243">
          <cell r="A243">
            <v>2023</v>
          </cell>
          <cell r="B243" t="str">
            <v>LEGE CAP FERRET</v>
          </cell>
          <cell r="C243" t="str">
            <v>33236</v>
          </cell>
          <cell r="D243" t="str">
            <v>CA DU BASSIN D'ARCACHON NORD</v>
          </cell>
          <cell r="E243" t="str">
            <v>243301504</v>
          </cell>
          <cell r="F243">
            <v>1181</v>
          </cell>
          <cell r="G243">
            <v>15957</v>
          </cell>
          <cell r="H243">
            <v>26060</v>
          </cell>
          <cell r="I243">
            <v>4778</v>
          </cell>
        </row>
        <row r="244">
          <cell r="A244">
            <v>2023</v>
          </cell>
          <cell r="B244" t="str">
            <v>LEOGEATS</v>
          </cell>
          <cell r="C244" t="str">
            <v>33237</v>
          </cell>
          <cell r="D244" t="str">
            <v>CC DU SUD GIRONDE</v>
          </cell>
          <cell r="E244" t="str">
            <v>200043974</v>
          </cell>
          <cell r="F244">
            <v>539</v>
          </cell>
          <cell r="G244">
            <v>859</v>
          </cell>
          <cell r="H244">
            <v>21950</v>
          </cell>
          <cell r="I244">
            <v>336</v>
          </cell>
        </row>
        <row r="245">
          <cell r="A245">
            <v>2023</v>
          </cell>
          <cell r="B245" t="str">
            <v>LEOGNAN</v>
          </cell>
          <cell r="C245" t="str">
            <v>33238</v>
          </cell>
          <cell r="D245" t="str">
            <v>CC DE MONTESQUIEU</v>
          </cell>
          <cell r="E245" t="str">
            <v>243301264</v>
          </cell>
          <cell r="F245">
            <v>936</v>
          </cell>
          <cell r="G245">
            <v>10784</v>
          </cell>
          <cell r="H245">
            <v>27710</v>
          </cell>
          <cell r="I245">
            <v>4574</v>
          </cell>
        </row>
        <row r="246">
          <cell r="A246">
            <v>2023</v>
          </cell>
          <cell r="B246" t="str">
            <v>LERM ET MUSSET</v>
          </cell>
          <cell r="C246" t="str">
            <v>33239</v>
          </cell>
          <cell r="D246" t="str">
            <v>CC DU BAZADAIS</v>
          </cell>
          <cell r="E246" t="str">
            <v>200043982</v>
          </cell>
          <cell r="F246">
            <v>615</v>
          </cell>
          <cell r="G246">
            <v>525</v>
          </cell>
          <cell r="H246">
            <v>18610</v>
          </cell>
          <cell r="I246">
            <v>214</v>
          </cell>
        </row>
        <row r="247">
          <cell r="A247">
            <v>2023</v>
          </cell>
          <cell r="B247" t="str">
            <v>LES ARTIGUES DE LUSSAC</v>
          </cell>
          <cell r="C247" t="str">
            <v>33014</v>
          </cell>
          <cell r="D247" t="str">
            <v>CC DU GRAND SAINT EMILIONNAIS</v>
          </cell>
          <cell r="E247" t="str">
            <v>200035533</v>
          </cell>
          <cell r="F247">
            <v>621</v>
          </cell>
          <cell r="G247">
            <v>1141</v>
          </cell>
          <cell r="H247">
            <v>21680</v>
          </cell>
          <cell r="I247">
            <v>453</v>
          </cell>
        </row>
        <row r="248">
          <cell r="A248">
            <v>2023</v>
          </cell>
          <cell r="B248" t="str">
            <v>LES BILLAUX</v>
          </cell>
          <cell r="C248" t="str">
            <v>33052</v>
          </cell>
          <cell r="D248" t="str">
            <v>CA DU LIBOURNAIS</v>
          </cell>
          <cell r="E248" t="str">
            <v>200070092</v>
          </cell>
          <cell r="F248">
            <v>821</v>
          </cell>
          <cell r="G248">
            <v>1190</v>
          </cell>
          <cell r="H248">
            <v>22630</v>
          </cell>
          <cell r="I248">
            <v>535</v>
          </cell>
        </row>
        <row r="249">
          <cell r="A249">
            <v>2023</v>
          </cell>
          <cell r="B249" t="str">
            <v>LES EGLISOTTES ET CHALAURES</v>
          </cell>
          <cell r="C249" t="str">
            <v>33154</v>
          </cell>
          <cell r="D249" t="str">
            <v>CA DU LIBOURNAIS</v>
          </cell>
          <cell r="E249" t="str">
            <v>200070092</v>
          </cell>
          <cell r="F249">
            <v>611</v>
          </cell>
          <cell r="G249">
            <v>2268</v>
          </cell>
          <cell r="H249">
            <v>17200</v>
          </cell>
          <cell r="I249">
            <v>844</v>
          </cell>
        </row>
        <row r="250">
          <cell r="A250">
            <v>2023</v>
          </cell>
          <cell r="B250" t="str">
            <v>LES ESSEINTES</v>
          </cell>
          <cell r="C250" t="str">
            <v>33158</v>
          </cell>
          <cell r="D250" t="str">
            <v>CC DU REOLAIS EN SUD GIRONDE</v>
          </cell>
          <cell r="E250" t="str">
            <v>200044394</v>
          </cell>
          <cell r="F250">
            <v>777</v>
          </cell>
          <cell r="G250">
            <v>255</v>
          </cell>
          <cell r="H250">
            <v>19200</v>
          </cell>
          <cell r="I250">
            <v>105</v>
          </cell>
        </row>
        <row r="251">
          <cell r="A251">
            <v>2023</v>
          </cell>
          <cell r="B251" t="str">
            <v>LES LEVES ET THOUMEYRAGUES</v>
          </cell>
          <cell r="C251" t="str">
            <v>33242</v>
          </cell>
          <cell r="D251" t="str">
            <v>CC DU PAYS FOYEN</v>
          </cell>
          <cell r="E251" t="str">
            <v>243301371</v>
          </cell>
          <cell r="F251">
            <v>756</v>
          </cell>
          <cell r="G251">
            <v>591</v>
          </cell>
          <cell r="H251">
            <v>17980</v>
          </cell>
          <cell r="I251">
            <v>240</v>
          </cell>
        </row>
        <row r="252">
          <cell r="A252">
            <v>2023</v>
          </cell>
          <cell r="B252" t="str">
            <v>LES PEINTURES</v>
          </cell>
          <cell r="C252" t="str">
            <v>33315</v>
          </cell>
          <cell r="D252" t="str">
            <v>CA DU LIBOURNAIS</v>
          </cell>
          <cell r="E252" t="str">
            <v>200070092</v>
          </cell>
          <cell r="F252">
            <v>599</v>
          </cell>
          <cell r="G252">
            <v>1663</v>
          </cell>
          <cell r="H252">
            <v>19020</v>
          </cell>
          <cell r="I252">
            <v>656</v>
          </cell>
        </row>
        <row r="253">
          <cell r="A253">
            <v>2023</v>
          </cell>
          <cell r="B253" t="str">
            <v>LES SALLES DE CASTILLON</v>
          </cell>
          <cell r="C253" t="str">
            <v>33499</v>
          </cell>
          <cell r="D253" t="str">
            <v>CC CASTILLON/PUJOLS</v>
          </cell>
          <cell r="E253" t="str">
            <v>243301454</v>
          </cell>
          <cell r="F253">
            <v>637</v>
          </cell>
          <cell r="G253">
            <v>363</v>
          </cell>
          <cell r="H253">
            <v>18670</v>
          </cell>
          <cell r="I253">
            <v>146</v>
          </cell>
        </row>
        <row r="254">
          <cell r="A254">
            <v>2023</v>
          </cell>
          <cell r="B254" t="str">
            <v>LESPARRE MEDOC</v>
          </cell>
          <cell r="C254" t="str">
            <v>33240</v>
          </cell>
          <cell r="D254" t="str">
            <v>CC MEDOC COEUR DE PRESQU'ILE</v>
          </cell>
          <cell r="E254" t="str">
            <v>200069995</v>
          </cell>
          <cell r="F254">
            <v>849</v>
          </cell>
          <cell r="G254">
            <v>6047</v>
          </cell>
          <cell r="H254">
            <v>17590</v>
          </cell>
          <cell r="I254">
            <v>2805</v>
          </cell>
        </row>
        <row r="255">
          <cell r="A255">
            <v>2023</v>
          </cell>
          <cell r="B255" t="str">
            <v>LESTIAC SUR GARONNE</v>
          </cell>
          <cell r="C255" t="str">
            <v>33241</v>
          </cell>
          <cell r="D255" t="str">
            <v>CC CONVERGENCE GARONNE</v>
          </cell>
          <cell r="E255" t="str">
            <v>200069581</v>
          </cell>
          <cell r="F255">
            <v>632</v>
          </cell>
          <cell r="G255">
            <v>587</v>
          </cell>
          <cell r="H255">
            <v>21550</v>
          </cell>
          <cell r="I255">
            <v>249</v>
          </cell>
        </row>
        <row r="256">
          <cell r="A256">
            <v>2023</v>
          </cell>
          <cell r="B256" t="str">
            <v>LIBOURNE</v>
          </cell>
          <cell r="C256" t="str">
            <v>33243</v>
          </cell>
          <cell r="D256" t="str">
            <v>CA DU LIBOURNAIS</v>
          </cell>
          <cell r="E256" t="str">
            <v>200070092</v>
          </cell>
          <cell r="F256">
            <v>1184</v>
          </cell>
          <cell r="G256">
            <v>25161</v>
          </cell>
          <cell r="H256">
            <v>19160</v>
          </cell>
          <cell r="I256">
            <v>11774</v>
          </cell>
        </row>
        <row r="257">
          <cell r="A257">
            <v>2023</v>
          </cell>
          <cell r="B257" t="str">
            <v>LIGNAN DE BAZAS</v>
          </cell>
          <cell r="C257" t="str">
            <v>33244</v>
          </cell>
          <cell r="D257" t="str">
            <v>CC DU BAZADAIS</v>
          </cell>
          <cell r="E257" t="str">
            <v>200043982</v>
          </cell>
          <cell r="F257">
            <v>494</v>
          </cell>
          <cell r="G257">
            <v>454</v>
          </cell>
          <cell r="H257">
            <v>20100</v>
          </cell>
          <cell r="I257">
            <v>149</v>
          </cell>
        </row>
        <row r="258">
          <cell r="A258">
            <v>2023</v>
          </cell>
          <cell r="B258" t="str">
            <v>LIGNAN DE BORDEAUX</v>
          </cell>
          <cell r="C258" t="str">
            <v>33245</v>
          </cell>
          <cell r="D258" t="str">
            <v>CC DES PORTES DE L'ENTRE-DEUX-MERS</v>
          </cell>
          <cell r="E258" t="str">
            <v>243301439</v>
          </cell>
          <cell r="F258">
            <v>801</v>
          </cell>
          <cell r="G258">
            <v>835</v>
          </cell>
          <cell r="H258">
            <v>28890</v>
          </cell>
          <cell r="I258">
            <v>336</v>
          </cell>
        </row>
        <row r="259">
          <cell r="A259">
            <v>2023</v>
          </cell>
          <cell r="B259" t="str">
            <v>LIGUEUX</v>
          </cell>
          <cell r="C259" t="str">
            <v>33246</v>
          </cell>
          <cell r="D259" t="str">
            <v>CC DU PAYS FOYEN</v>
          </cell>
          <cell r="E259" t="str">
            <v>243301371</v>
          </cell>
          <cell r="F259">
            <v>560</v>
          </cell>
          <cell r="G259">
            <v>166</v>
          </cell>
          <cell r="H259">
            <v>18480</v>
          </cell>
          <cell r="I259">
            <v>69</v>
          </cell>
        </row>
        <row r="260">
          <cell r="A260">
            <v>2023</v>
          </cell>
          <cell r="B260" t="str">
            <v>LISTRAC DE DUREZE</v>
          </cell>
          <cell r="C260" t="str">
            <v>33247</v>
          </cell>
          <cell r="D260" t="str">
            <v>CC DU PAYS FOYEN</v>
          </cell>
          <cell r="E260" t="str">
            <v>243301371</v>
          </cell>
          <cell r="F260">
            <v>483</v>
          </cell>
          <cell r="G260">
            <v>183</v>
          </cell>
          <cell r="H260">
            <v>20610</v>
          </cell>
          <cell r="I260">
            <v>54</v>
          </cell>
        </row>
        <row r="261">
          <cell r="A261">
            <v>2023</v>
          </cell>
          <cell r="B261" t="str">
            <v>LISTRAC MEDOC</v>
          </cell>
          <cell r="C261" t="str">
            <v>33248</v>
          </cell>
          <cell r="D261" t="str">
            <v>CC MEDULLIENNE</v>
          </cell>
          <cell r="E261" t="str">
            <v>243301389</v>
          </cell>
          <cell r="F261">
            <v>695</v>
          </cell>
          <cell r="G261">
            <v>2878</v>
          </cell>
          <cell r="H261">
            <v>21880</v>
          </cell>
          <cell r="I261">
            <v>1083</v>
          </cell>
        </row>
        <row r="262">
          <cell r="A262">
            <v>2023</v>
          </cell>
          <cell r="B262" t="str">
            <v>LORMONT</v>
          </cell>
          <cell r="C262" t="str">
            <v>33249</v>
          </cell>
          <cell r="D262" t="str">
            <v>BORDEAUX METROPOLE</v>
          </cell>
          <cell r="E262" t="str">
            <v>243300316</v>
          </cell>
          <cell r="F262">
            <v>1349</v>
          </cell>
          <cell r="G262">
            <v>23672</v>
          </cell>
          <cell r="H262">
            <v>15240</v>
          </cell>
          <cell r="I262">
            <v>10079</v>
          </cell>
        </row>
        <row r="263">
          <cell r="A263">
            <v>2023</v>
          </cell>
          <cell r="B263" t="str">
            <v>LOUBENS</v>
          </cell>
          <cell r="C263" t="str">
            <v>33250</v>
          </cell>
          <cell r="D263" t="str">
            <v>CC DU REOLAIS EN SUD GIRONDE</v>
          </cell>
          <cell r="E263" t="str">
            <v>200044394</v>
          </cell>
          <cell r="F263">
            <v>525</v>
          </cell>
          <cell r="G263">
            <v>327</v>
          </cell>
          <cell r="H263">
            <v>18110</v>
          </cell>
          <cell r="I263">
            <v>129</v>
          </cell>
        </row>
        <row r="264">
          <cell r="A264">
            <v>2023</v>
          </cell>
          <cell r="B264" t="str">
            <v>LOUCHATS</v>
          </cell>
          <cell r="C264" t="str">
            <v>33251</v>
          </cell>
          <cell r="D264" t="str">
            <v>CC DU SUD GIRONDE</v>
          </cell>
          <cell r="E264" t="str">
            <v>200043974</v>
          </cell>
          <cell r="F264">
            <v>534</v>
          </cell>
          <cell r="G264">
            <v>762</v>
          </cell>
          <cell r="H264">
            <v>22610</v>
          </cell>
          <cell r="I264">
            <v>271</v>
          </cell>
        </row>
        <row r="265">
          <cell r="A265">
            <v>2023</v>
          </cell>
          <cell r="B265" t="str">
            <v>LOUPES</v>
          </cell>
          <cell r="C265" t="str">
            <v>33252</v>
          </cell>
          <cell r="D265" t="str">
            <v>CC DU CREONNAIS</v>
          </cell>
          <cell r="E265" t="str">
            <v>243301215</v>
          </cell>
          <cell r="F265">
            <v>569</v>
          </cell>
          <cell r="G265">
            <v>852</v>
          </cell>
          <cell r="H265">
            <v>26100</v>
          </cell>
          <cell r="I265">
            <v>327</v>
          </cell>
        </row>
        <row r="266">
          <cell r="A266">
            <v>2023</v>
          </cell>
          <cell r="B266" t="str">
            <v>LOUPIAC</v>
          </cell>
          <cell r="C266" t="str">
            <v>33253</v>
          </cell>
          <cell r="D266" t="str">
            <v>CC CONVERGENCE GARONNE</v>
          </cell>
          <cell r="E266" t="str">
            <v>200069581</v>
          </cell>
          <cell r="F266">
            <v>621</v>
          </cell>
          <cell r="G266">
            <v>1142</v>
          </cell>
          <cell r="H266">
            <v>20950</v>
          </cell>
          <cell r="I266">
            <v>471</v>
          </cell>
        </row>
        <row r="267">
          <cell r="A267">
            <v>2023</v>
          </cell>
          <cell r="B267" t="str">
            <v>LOUPIAC DE LA REOLE</v>
          </cell>
          <cell r="C267" t="str">
            <v>33254</v>
          </cell>
          <cell r="D267" t="str">
            <v>CC DU REOLAIS EN SUD GIRONDE</v>
          </cell>
          <cell r="E267" t="str">
            <v>200044394</v>
          </cell>
          <cell r="F267">
            <v>504</v>
          </cell>
          <cell r="G267">
            <v>523</v>
          </cell>
          <cell r="H267">
            <v>18640</v>
          </cell>
          <cell r="I267">
            <v>182</v>
          </cell>
        </row>
        <row r="268">
          <cell r="A268">
            <v>2023</v>
          </cell>
          <cell r="B268" t="str">
            <v>LUCMAU</v>
          </cell>
          <cell r="C268" t="str">
            <v>33255</v>
          </cell>
          <cell r="D268" t="str">
            <v>CC DU SUD GIRONDE</v>
          </cell>
          <cell r="E268" t="str">
            <v>200043974</v>
          </cell>
          <cell r="F268">
            <v>624</v>
          </cell>
          <cell r="G268">
            <v>276</v>
          </cell>
          <cell r="H268">
            <v>20220</v>
          </cell>
          <cell r="I268">
            <v>105</v>
          </cell>
        </row>
        <row r="269">
          <cell r="A269">
            <v>2023</v>
          </cell>
          <cell r="B269" t="str">
            <v>LUDON MEDOC</v>
          </cell>
          <cell r="C269" t="str">
            <v>33256</v>
          </cell>
          <cell r="D269" t="str">
            <v>CC MEDOC ESTUAIRE</v>
          </cell>
          <cell r="E269" t="str">
            <v>243301447</v>
          </cell>
          <cell r="F269">
            <v>774</v>
          </cell>
          <cell r="G269">
            <v>5187</v>
          </cell>
          <cell r="H269">
            <v>25530</v>
          </cell>
          <cell r="I269">
            <v>2126</v>
          </cell>
        </row>
        <row r="270">
          <cell r="A270">
            <v>2023</v>
          </cell>
          <cell r="B270" t="str">
            <v>LUGAIGNAC</v>
          </cell>
          <cell r="C270" t="str">
            <v>33257</v>
          </cell>
          <cell r="D270" t="str">
            <v>CC CASTILLON/PUJOLS</v>
          </cell>
          <cell r="E270" t="str">
            <v>243301454</v>
          </cell>
          <cell r="F270">
            <v>464</v>
          </cell>
          <cell r="G270">
            <v>511</v>
          </cell>
          <cell r="H270">
            <v>22710</v>
          </cell>
          <cell r="I270">
            <v>179</v>
          </cell>
        </row>
        <row r="271">
          <cell r="A271">
            <v>2023</v>
          </cell>
          <cell r="B271" t="str">
            <v>LUGASSON</v>
          </cell>
          <cell r="C271" t="str">
            <v>33258</v>
          </cell>
          <cell r="D271" t="str">
            <v>CC RURALES DE L'ENTRE-DEUX-MERS</v>
          </cell>
          <cell r="E271" t="str">
            <v>200069599</v>
          </cell>
          <cell r="F271">
            <v>476</v>
          </cell>
          <cell r="G271">
            <v>322</v>
          </cell>
          <cell r="H271">
            <v>18120</v>
          </cell>
          <cell r="I271">
            <v>130</v>
          </cell>
        </row>
        <row r="272">
          <cell r="A272">
            <v>2023</v>
          </cell>
          <cell r="B272" t="str">
            <v>LUGON ET L ILE DU CARNAY</v>
          </cell>
          <cell r="C272" t="str">
            <v>33259</v>
          </cell>
          <cell r="D272" t="str">
            <v>CC DU FRONSADAIS</v>
          </cell>
          <cell r="E272" t="str">
            <v>243301397</v>
          </cell>
          <cell r="F272">
            <v>537</v>
          </cell>
          <cell r="G272">
            <v>1391</v>
          </cell>
          <cell r="H272">
            <v>20780</v>
          </cell>
          <cell r="I272">
            <v>546</v>
          </cell>
        </row>
        <row r="273">
          <cell r="A273">
            <v>2023</v>
          </cell>
          <cell r="B273" t="str">
            <v>LUGOS</v>
          </cell>
          <cell r="C273" t="str">
            <v>33260</v>
          </cell>
          <cell r="D273" t="str">
            <v>CC DU VAL DE L'EYRE</v>
          </cell>
          <cell r="E273" t="str">
            <v>243301405</v>
          </cell>
          <cell r="F273">
            <v>587</v>
          </cell>
          <cell r="G273">
            <v>1051</v>
          </cell>
          <cell r="H273">
            <v>22330</v>
          </cell>
          <cell r="I273">
            <v>407</v>
          </cell>
        </row>
        <row r="274">
          <cell r="A274">
            <v>2023</v>
          </cell>
          <cell r="B274" t="str">
            <v>LUSSAC</v>
          </cell>
          <cell r="C274" t="str">
            <v>33261</v>
          </cell>
          <cell r="D274" t="str">
            <v>CC DU GRAND SAINT EMILIONNAIS</v>
          </cell>
          <cell r="E274" t="str">
            <v>200035533</v>
          </cell>
          <cell r="F274">
            <v>786</v>
          </cell>
          <cell r="G274">
            <v>1315</v>
          </cell>
          <cell r="H274">
            <v>20130</v>
          </cell>
          <cell r="I274">
            <v>526</v>
          </cell>
        </row>
        <row r="275">
          <cell r="A275">
            <v>2023</v>
          </cell>
          <cell r="B275" t="str">
            <v>MACAU</v>
          </cell>
          <cell r="C275" t="str">
            <v>33262</v>
          </cell>
          <cell r="D275" t="str">
            <v>CC MEDOC ESTUAIRE</v>
          </cell>
          <cell r="E275" t="str">
            <v>243301447</v>
          </cell>
          <cell r="F275">
            <v>673</v>
          </cell>
          <cell r="G275">
            <v>4470</v>
          </cell>
          <cell r="H275">
            <v>23060</v>
          </cell>
          <cell r="I275">
            <v>1787</v>
          </cell>
        </row>
        <row r="276">
          <cell r="A276">
            <v>2023</v>
          </cell>
          <cell r="B276" t="str">
            <v>MADIRAC</v>
          </cell>
          <cell r="C276" t="str">
            <v>33263</v>
          </cell>
          <cell r="D276" t="str">
            <v>CC DU CREONNAIS</v>
          </cell>
          <cell r="E276" t="str">
            <v>243301215</v>
          </cell>
          <cell r="F276">
            <v>510</v>
          </cell>
          <cell r="G276">
            <v>281</v>
          </cell>
          <cell r="H276">
            <v>23840</v>
          </cell>
          <cell r="I276">
            <v>116</v>
          </cell>
        </row>
        <row r="277">
          <cell r="A277">
            <v>2023</v>
          </cell>
          <cell r="B277" t="str">
            <v>MARANSIN</v>
          </cell>
          <cell r="C277" t="str">
            <v>33264</v>
          </cell>
          <cell r="D277" t="str">
            <v>CA DU LIBOURNAIS</v>
          </cell>
          <cell r="E277" t="str">
            <v>200070092</v>
          </cell>
          <cell r="F277">
            <v>569</v>
          </cell>
          <cell r="G277">
            <v>1026</v>
          </cell>
          <cell r="H277">
            <v>19260</v>
          </cell>
          <cell r="I277">
            <v>424</v>
          </cell>
        </row>
        <row r="278">
          <cell r="A278">
            <v>2023</v>
          </cell>
          <cell r="B278" t="str">
            <v>MARCENAIS</v>
          </cell>
          <cell r="C278" t="str">
            <v>33266</v>
          </cell>
          <cell r="D278" t="str">
            <v>CC LATITUDE NORD GIRONDE</v>
          </cell>
          <cell r="E278" t="str">
            <v>243301181</v>
          </cell>
          <cell r="F278">
            <v>570</v>
          </cell>
          <cell r="G278">
            <v>845</v>
          </cell>
          <cell r="H278">
            <v>21740</v>
          </cell>
          <cell r="I278">
            <v>311</v>
          </cell>
        </row>
        <row r="279">
          <cell r="A279">
            <v>2023</v>
          </cell>
          <cell r="B279" t="str">
            <v>MARCHEPRIME</v>
          </cell>
          <cell r="C279" t="str">
            <v>33555</v>
          </cell>
          <cell r="D279" t="str">
            <v>CA DU BASSIN D'ARCACHON NORD</v>
          </cell>
          <cell r="E279" t="str">
            <v>243301504</v>
          </cell>
          <cell r="F279">
            <v>693</v>
          </cell>
          <cell r="G279">
            <v>5090</v>
          </cell>
          <cell r="H279">
            <v>24300</v>
          </cell>
          <cell r="I279">
            <v>2061</v>
          </cell>
        </row>
        <row r="280">
          <cell r="A280">
            <v>2023</v>
          </cell>
          <cell r="B280" t="str">
            <v>MARGAUX CANTENAC</v>
          </cell>
          <cell r="C280" t="str">
            <v>33268</v>
          </cell>
          <cell r="D280" t="str">
            <v>CC MEDOC ESTUAIRE</v>
          </cell>
          <cell r="E280" t="str">
            <v>243301447</v>
          </cell>
          <cell r="F280">
            <v>834</v>
          </cell>
          <cell r="G280">
            <v>2954</v>
          </cell>
          <cell r="H280">
            <v>22760</v>
          </cell>
          <cell r="I280">
            <v>1234</v>
          </cell>
        </row>
        <row r="281">
          <cell r="A281">
            <v>2023</v>
          </cell>
          <cell r="B281" t="str">
            <v>MARGUERON</v>
          </cell>
          <cell r="C281" t="str">
            <v>33269</v>
          </cell>
          <cell r="D281" t="str">
            <v>CC DU PAYS FOYEN</v>
          </cell>
          <cell r="E281" t="str">
            <v>243301371</v>
          </cell>
          <cell r="F281">
            <v>648</v>
          </cell>
          <cell r="G281">
            <v>423</v>
          </cell>
          <cell r="H281">
            <v>19360</v>
          </cell>
          <cell r="I281">
            <v>181</v>
          </cell>
        </row>
        <row r="282">
          <cell r="A282">
            <v>2023</v>
          </cell>
          <cell r="B282" t="str">
            <v>MARIMBAULT</v>
          </cell>
          <cell r="C282" t="str">
            <v>33270</v>
          </cell>
          <cell r="D282" t="str">
            <v>CC DU BAZADAIS</v>
          </cell>
          <cell r="E282" t="str">
            <v>200043982</v>
          </cell>
          <cell r="F282">
            <v>498</v>
          </cell>
          <cell r="G282">
            <v>195</v>
          </cell>
          <cell r="H282">
            <v>23140</v>
          </cell>
          <cell r="I282">
            <v>70</v>
          </cell>
        </row>
        <row r="283">
          <cell r="A283">
            <v>2023</v>
          </cell>
          <cell r="B283" t="str">
            <v>MARIONS</v>
          </cell>
          <cell r="C283" t="str">
            <v>33271</v>
          </cell>
          <cell r="D283" t="str">
            <v>CC DU BAZADAIS</v>
          </cell>
          <cell r="E283" t="str">
            <v>200043982</v>
          </cell>
          <cell r="F283">
            <v>622</v>
          </cell>
          <cell r="G283">
            <v>232</v>
          </cell>
          <cell r="H283">
            <v>19010</v>
          </cell>
          <cell r="I283">
            <v>93</v>
          </cell>
        </row>
        <row r="284">
          <cell r="A284">
            <v>2023</v>
          </cell>
          <cell r="B284" t="str">
            <v>MARSAS</v>
          </cell>
          <cell r="C284" t="str">
            <v>33272</v>
          </cell>
          <cell r="D284" t="str">
            <v>CC LATITUDE NORD GIRONDE</v>
          </cell>
          <cell r="E284" t="str">
            <v>243301181</v>
          </cell>
          <cell r="F284">
            <v>455</v>
          </cell>
          <cell r="G284">
            <v>1243</v>
          </cell>
          <cell r="H284">
            <v>21970</v>
          </cell>
          <cell r="I284">
            <v>461</v>
          </cell>
        </row>
        <row r="285">
          <cell r="A285">
            <v>2023</v>
          </cell>
          <cell r="B285" t="str">
            <v>MARTIGNAS SUR JALLE</v>
          </cell>
          <cell r="C285" t="str">
            <v>33273</v>
          </cell>
          <cell r="D285" t="str">
            <v>BORDEAUX METROPOLE</v>
          </cell>
          <cell r="E285" t="str">
            <v>243300316</v>
          </cell>
          <cell r="F285">
            <v>1586</v>
          </cell>
          <cell r="G285">
            <v>7789</v>
          </cell>
          <cell r="H285">
            <v>28080</v>
          </cell>
          <cell r="I285">
            <v>3104</v>
          </cell>
        </row>
        <row r="286">
          <cell r="A286">
            <v>2023</v>
          </cell>
          <cell r="B286" t="str">
            <v>MARTILLAC</v>
          </cell>
          <cell r="C286" t="str">
            <v>33274</v>
          </cell>
          <cell r="D286" t="str">
            <v>CC DE MONTESQUIEU</v>
          </cell>
          <cell r="E286" t="str">
            <v>243301264</v>
          </cell>
          <cell r="F286">
            <v>957</v>
          </cell>
          <cell r="G286">
            <v>3333</v>
          </cell>
          <cell r="H286">
            <v>28120</v>
          </cell>
          <cell r="I286">
            <v>1314</v>
          </cell>
        </row>
        <row r="287">
          <cell r="A287">
            <v>2023</v>
          </cell>
          <cell r="B287" t="str">
            <v>MARTRES</v>
          </cell>
          <cell r="C287" t="str">
            <v>33275</v>
          </cell>
          <cell r="D287" t="str">
            <v>CC RURALES DE L'ENTRE-DEUX-MERS</v>
          </cell>
          <cell r="E287" t="str">
            <v>200069599</v>
          </cell>
          <cell r="F287">
            <v>455</v>
          </cell>
          <cell r="G287">
            <v>108</v>
          </cell>
        </row>
        <row r="288">
          <cell r="A288">
            <v>2023</v>
          </cell>
          <cell r="B288" t="str">
            <v>MASSEILLES</v>
          </cell>
          <cell r="C288" t="str">
            <v>33276</v>
          </cell>
          <cell r="D288" t="str">
            <v>CC DU BAZADAIS</v>
          </cell>
          <cell r="E288" t="str">
            <v>200043982</v>
          </cell>
          <cell r="F288">
            <v>763</v>
          </cell>
          <cell r="G288">
            <v>151</v>
          </cell>
          <cell r="H288">
            <v>19570</v>
          </cell>
          <cell r="I288">
            <v>61</v>
          </cell>
        </row>
        <row r="289">
          <cell r="A289">
            <v>2023</v>
          </cell>
          <cell r="B289" t="str">
            <v>MASSUGAS</v>
          </cell>
          <cell r="C289" t="str">
            <v>33277</v>
          </cell>
          <cell r="D289" t="str">
            <v>CC DU PAYS FOYEN</v>
          </cell>
          <cell r="E289" t="str">
            <v>243301371</v>
          </cell>
          <cell r="F289">
            <v>746</v>
          </cell>
          <cell r="G289">
            <v>261</v>
          </cell>
          <cell r="H289">
            <v>18450</v>
          </cell>
          <cell r="I289">
            <v>95</v>
          </cell>
        </row>
        <row r="290">
          <cell r="A290">
            <v>2023</v>
          </cell>
          <cell r="B290" t="str">
            <v>MAURIAC</v>
          </cell>
          <cell r="C290" t="str">
            <v>33278</v>
          </cell>
          <cell r="D290" t="str">
            <v>CC RURALES DE L'ENTRE-DEUX-MERS</v>
          </cell>
          <cell r="E290" t="str">
            <v>200069599</v>
          </cell>
          <cell r="F290">
            <v>605</v>
          </cell>
          <cell r="G290">
            <v>255</v>
          </cell>
          <cell r="H290">
            <v>23700</v>
          </cell>
          <cell r="I290">
            <v>102</v>
          </cell>
        </row>
        <row r="291">
          <cell r="A291">
            <v>2023</v>
          </cell>
          <cell r="B291" t="str">
            <v>MAZERES</v>
          </cell>
          <cell r="C291" t="str">
            <v>33279</v>
          </cell>
          <cell r="D291" t="str">
            <v>CC DU SUD GIRONDE</v>
          </cell>
          <cell r="E291" t="str">
            <v>200043974</v>
          </cell>
          <cell r="F291">
            <v>684</v>
          </cell>
          <cell r="G291">
            <v>790</v>
          </cell>
          <cell r="H291">
            <v>22870</v>
          </cell>
          <cell r="I291">
            <v>302</v>
          </cell>
        </row>
        <row r="292">
          <cell r="A292">
            <v>2023</v>
          </cell>
          <cell r="B292" t="str">
            <v>MAZION</v>
          </cell>
          <cell r="C292" t="str">
            <v>33280</v>
          </cell>
          <cell r="D292" t="str">
            <v>CC DE L'ESTUAIRE</v>
          </cell>
          <cell r="E292" t="str">
            <v>243300811</v>
          </cell>
          <cell r="F292">
            <v>1240</v>
          </cell>
          <cell r="G292">
            <v>561</v>
          </cell>
          <cell r="H292">
            <v>18400</v>
          </cell>
          <cell r="I292">
            <v>232</v>
          </cell>
        </row>
        <row r="293">
          <cell r="A293">
            <v>2023</v>
          </cell>
          <cell r="B293" t="str">
            <v>MERIGNAC</v>
          </cell>
          <cell r="C293" t="str">
            <v>33281</v>
          </cell>
          <cell r="D293" t="str">
            <v>BORDEAUX METROPOLE</v>
          </cell>
          <cell r="E293" t="str">
            <v>243300316</v>
          </cell>
          <cell r="F293">
            <v>1488</v>
          </cell>
          <cell r="G293">
            <v>74641</v>
          </cell>
          <cell r="H293">
            <v>24110</v>
          </cell>
          <cell r="I293">
            <v>35055</v>
          </cell>
        </row>
        <row r="294">
          <cell r="A294">
            <v>2023</v>
          </cell>
          <cell r="B294" t="str">
            <v>MERIGNAS</v>
          </cell>
          <cell r="C294" t="str">
            <v>33282</v>
          </cell>
          <cell r="D294" t="str">
            <v>CC CASTILLON/PUJOLS</v>
          </cell>
          <cell r="E294" t="str">
            <v>243301454</v>
          </cell>
          <cell r="F294">
            <v>493</v>
          </cell>
          <cell r="G294">
            <v>367</v>
          </cell>
          <cell r="H294">
            <v>20360</v>
          </cell>
          <cell r="I294">
            <v>135</v>
          </cell>
        </row>
        <row r="295">
          <cell r="A295">
            <v>2023</v>
          </cell>
          <cell r="B295" t="str">
            <v>MESTERRIEUX</v>
          </cell>
          <cell r="C295" t="str">
            <v>33283</v>
          </cell>
          <cell r="D295" t="str">
            <v>CC RURALES DE L'ENTRE-DEUX-MERS</v>
          </cell>
          <cell r="E295" t="str">
            <v>200069599</v>
          </cell>
          <cell r="F295">
            <v>482</v>
          </cell>
          <cell r="G295">
            <v>250</v>
          </cell>
          <cell r="H295">
            <v>20710</v>
          </cell>
          <cell r="I295">
            <v>92</v>
          </cell>
        </row>
        <row r="296">
          <cell r="A296">
            <v>2023</v>
          </cell>
          <cell r="B296" t="str">
            <v>MIOS</v>
          </cell>
          <cell r="C296" t="str">
            <v>33284</v>
          </cell>
          <cell r="D296" t="str">
            <v>CA DU BASSIN D'ARCACHON NORD</v>
          </cell>
          <cell r="E296" t="str">
            <v>243301504</v>
          </cell>
          <cell r="F296">
            <v>774</v>
          </cell>
          <cell r="G296">
            <v>11003</v>
          </cell>
          <cell r="H296">
            <v>24690</v>
          </cell>
          <cell r="I296">
            <v>4353</v>
          </cell>
        </row>
        <row r="297">
          <cell r="A297">
            <v>2023</v>
          </cell>
          <cell r="B297" t="str">
            <v>MOMBRIER</v>
          </cell>
          <cell r="C297" t="str">
            <v>33285</v>
          </cell>
          <cell r="D297" t="str">
            <v>CC DU GRAND CUBZAGUAIS</v>
          </cell>
          <cell r="E297" t="str">
            <v>243301223</v>
          </cell>
          <cell r="F297">
            <v>562</v>
          </cell>
          <cell r="G297">
            <v>449</v>
          </cell>
          <cell r="H297">
            <v>22730</v>
          </cell>
          <cell r="I297">
            <v>194</v>
          </cell>
        </row>
        <row r="298">
          <cell r="A298">
            <v>2023</v>
          </cell>
          <cell r="B298" t="str">
            <v>MONGAUZY</v>
          </cell>
          <cell r="C298" t="str">
            <v>33287</v>
          </cell>
          <cell r="D298" t="str">
            <v>CC DU REOLAIS EN SUD GIRONDE</v>
          </cell>
          <cell r="E298" t="str">
            <v>200044394</v>
          </cell>
          <cell r="F298">
            <v>571</v>
          </cell>
          <cell r="G298">
            <v>617</v>
          </cell>
          <cell r="H298">
            <v>17550</v>
          </cell>
          <cell r="I298">
            <v>272</v>
          </cell>
        </row>
        <row r="299">
          <cell r="A299">
            <v>2023</v>
          </cell>
          <cell r="B299" t="str">
            <v>MONPRIMBLANC</v>
          </cell>
          <cell r="C299" t="str">
            <v>33288</v>
          </cell>
          <cell r="D299" t="str">
            <v>CC CONVERGENCE GARONNE</v>
          </cell>
          <cell r="E299" t="str">
            <v>200069581</v>
          </cell>
          <cell r="F299">
            <v>526</v>
          </cell>
          <cell r="G299">
            <v>305</v>
          </cell>
          <cell r="H299">
            <v>20600</v>
          </cell>
          <cell r="I299">
            <v>120</v>
          </cell>
        </row>
        <row r="300">
          <cell r="A300">
            <v>2023</v>
          </cell>
          <cell r="B300" t="str">
            <v>MONSEGUR</v>
          </cell>
          <cell r="C300" t="str">
            <v>33289</v>
          </cell>
          <cell r="D300" t="str">
            <v>CC DU REOLAIS EN SUD GIRONDE</v>
          </cell>
          <cell r="E300" t="str">
            <v>200044394</v>
          </cell>
          <cell r="F300">
            <v>603</v>
          </cell>
          <cell r="G300">
            <v>1753</v>
          </cell>
          <cell r="H300">
            <v>17950</v>
          </cell>
          <cell r="I300">
            <v>677</v>
          </cell>
        </row>
        <row r="301">
          <cell r="A301">
            <v>2023</v>
          </cell>
          <cell r="B301" t="str">
            <v>MONTAGNE</v>
          </cell>
          <cell r="C301" t="str">
            <v>33290</v>
          </cell>
          <cell r="D301" t="str">
            <v>CC DU GRAND SAINT EMILIONNAIS</v>
          </cell>
          <cell r="E301" t="str">
            <v>200035533</v>
          </cell>
          <cell r="F301">
            <v>797</v>
          </cell>
          <cell r="G301">
            <v>1713</v>
          </cell>
          <cell r="H301">
            <v>22470</v>
          </cell>
          <cell r="I301">
            <v>629</v>
          </cell>
        </row>
        <row r="302">
          <cell r="A302">
            <v>2023</v>
          </cell>
          <cell r="B302" t="str">
            <v>MONTAGOUDIN</v>
          </cell>
          <cell r="C302" t="str">
            <v>33291</v>
          </cell>
          <cell r="D302" t="str">
            <v>CC DU REOLAIS EN SUD GIRONDE</v>
          </cell>
          <cell r="E302" t="str">
            <v>200044394</v>
          </cell>
          <cell r="F302">
            <v>588</v>
          </cell>
          <cell r="G302">
            <v>186</v>
          </cell>
          <cell r="H302">
            <v>18950</v>
          </cell>
          <cell r="I302">
            <v>73</v>
          </cell>
        </row>
        <row r="303">
          <cell r="A303">
            <v>2023</v>
          </cell>
          <cell r="B303" t="str">
            <v>MONTIGNAC</v>
          </cell>
          <cell r="C303" t="str">
            <v>33292</v>
          </cell>
          <cell r="D303" t="str">
            <v>CC RURALES DE L'ENTRE-DEUX-MERS</v>
          </cell>
          <cell r="E303" t="str">
            <v>200069599</v>
          </cell>
          <cell r="F303">
            <v>376</v>
          </cell>
          <cell r="G303">
            <v>149</v>
          </cell>
          <cell r="H303">
            <v>19080</v>
          </cell>
          <cell r="I303">
            <v>58</v>
          </cell>
        </row>
        <row r="304">
          <cell r="A304">
            <v>2023</v>
          </cell>
          <cell r="B304" t="str">
            <v>MONTUSSAN</v>
          </cell>
          <cell r="C304" t="str">
            <v>33293</v>
          </cell>
          <cell r="D304" t="str">
            <v>CC LES RIVES DE LA LAURENCE</v>
          </cell>
          <cell r="E304" t="str">
            <v>243301249</v>
          </cell>
          <cell r="F304">
            <v>869</v>
          </cell>
          <cell r="G304">
            <v>3429</v>
          </cell>
          <cell r="H304">
            <v>25180</v>
          </cell>
          <cell r="I304">
            <v>1420</v>
          </cell>
        </row>
        <row r="305">
          <cell r="A305">
            <v>2023</v>
          </cell>
          <cell r="B305" t="str">
            <v>MORIZES</v>
          </cell>
          <cell r="C305" t="str">
            <v>33294</v>
          </cell>
          <cell r="D305" t="str">
            <v>CC DU REOLAIS EN SUD GIRONDE</v>
          </cell>
          <cell r="E305" t="str">
            <v>200044394</v>
          </cell>
          <cell r="F305">
            <v>524</v>
          </cell>
          <cell r="G305">
            <v>573</v>
          </cell>
          <cell r="H305">
            <v>18820</v>
          </cell>
          <cell r="I305">
            <v>225</v>
          </cell>
        </row>
        <row r="306">
          <cell r="A306">
            <v>2023</v>
          </cell>
          <cell r="B306" t="str">
            <v>MOUILLAC</v>
          </cell>
          <cell r="C306" t="str">
            <v>33295</v>
          </cell>
          <cell r="D306" t="str">
            <v>CC DU FRONSADAIS</v>
          </cell>
          <cell r="E306" t="str">
            <v>243301397</v>
          </cell>
          <cell r="F306">
            <v>383</v>
          </cell>
          <cell r="G306">
            <v>95</v>
          </cell>
        </row>
        <row r="307">
          <cell r="A307">
            <v>2023</v>
          </cell>
          <cell r="B307" t="str">
            <v>MOULIETS ET VILLEMARTIN</v>
          </cell>
          <cell r="C307" t="str">
            <v>33296</v>
          </cell>
          <cell r="D307" t="str">
            <v>CC CASTILLON/PUJOLS</v>
          </cell>
          <cell r="E307" t="str">
            <v>243301454</v>
          </cell>
          <cell r="F307">
            <v>577</v>
          </cell>
          <cell r="G307">
            <v>1071</v>
          </cell>
          <cell r="H307">
            <v>18550</v>
          </cell>
          <cell r="I307">
            <v>431</v>
          </cell>
        </row>
        <row r="308">
          <cell r="A308">
            <v>2023</v>
          </cell>
          <cell r="B308" t="str">
            <v>MOULIS EN MEDOC</v>
          </cell>
          <cell r="C308" t="str">
            <v>33297</v>
          </cell>
          <cell r="D308" t="str">
            <v>CC MEDULLIENNE</v>
          </cell>
          <cell r="E308" t="str">
            <v>243301389</v>
          </cell>
          <cell r="F308">
            <v>670</v>
          </cell>
          <cell r="G308">
            <v>1931</v>
          </cell>
          <cell r="H308">
            <v>23390</v>
          </cell>
          <cell r="I308">
            <v>727</v>
          </cell>
        </row>
        <row r="309">
          <cell r="A309">
            <v>2023</v>
          </cell>
          <cell r="B309" t="str">
            <v>MOULON</v>
          </cell>
          <cell r="C309" t="str">
            <v>33298</v>
          </cell>
          <cell r="D309" t="str">
            <v>CA DU LIBOURNAIS</v>
          </cell>
          <cell r="E309" t="str">
            <v>200070092</v>
          </cell>
          <cell r="F309">
            <v>620</v>
          </cell>
          <cell r="G309">
            <v>1051</v>
          </cell>
          <cell r="H309">
            <v>21020</v>
          </cell>
          <cell r="I309">
            <v>407</v>
          </cell>
        </row>
        <row r="310">
          <cell r="A310">
            <v>2023</v>
          </cell>
          <cell r="B310" t="str">
            <v>MOURENS</v>
          </cell>
          <cell r="C310" t="str">
            <v>33299</v>
          </cell>
          <cell r="D310" t="str">
            <v>CC RURALES DE L'ENTRE-DEUX-MERS</v>
          </cell>
          <cell r="E310" t="str">
            <v>200069599</v>
          </cell>
          <cell r="F310">
            <v>600</v>
          </cell>
          <cell r="G310">
            <v>395</v>
          </cell>
          <cell r="H310">
            <v>20930</v>
          </cell>
          <cell r="I310">
            <v>153</v>
          </cell>
        </row>
        <row r="311">
          <cell r="A311">
            <v>2023</v>
          </cell>
          <cell r="B311" t="str">
            <v>NAUJAC SUR MER</v>
          </cell>
          <cell r="C311" t="str">
            <v>33300</v>
          </cell>
          <cell r="D311" t="str">
            <v>CC MEDOC ATLANTIQUE</v>
          </cell>
          <cell r="E311" t="str">
            <v>200070720</v>
          </cell>
          <cell r="F311">
            <v>537</v>
          </cell>
          <cell r="G311">
            <v>1324</v>
          </cell>
          <cell r="H311">
            <v>20960</v>
          </cell>
          <cell r="I311">
            <v>445</v>
          </cell>
        </row>
        <row r="312">
          <cell r="A312">
            <v>2023</v>
          </cell>
          <cell r="B312" t="str">
            <v>NAUJAN ET POSTIAC</v>
          </cell>
          <cell r="C312" t="str">
            <v>33301</v>
          </cell>
          <cell r="D312" t="str">
            <v>CC CASTILLON/PUJOLS</v>
          </cell>
          <cell r="E312" t="str">
            <v>243301454</v>
          </cell>
          <cell r="F312">
            <v>605</v>
          </cell>
          <cell r="G312">
            <v>623</v>
          </cell>
          <cell r="H312">
            <v>21720</v>
          </cell>
          <cell r="I312">
            <v>231</v>
          </cell>
        </row>
        <row r="313">
          <cell r="A313">
            <v>2023</v>
          </cell>
          <cell r="B313" t="str">
            <v>NEAC</v>
          </cell>
          <cell r="C313" t="str">
            <v>33302</v>
          </cell>
          <cell r="D313" t="str">
            <v>CC DU GRAND SAINT EMILIONNAIS</v>
          </cell>
          <cell r="E313" t="str">
            <v>200035533</v>
          </cell>
          <cell r="F313">
            <v>1052</v>
          </cell>
          <cell r="G313">
            <v>385</v>
          </cell>
          <cell r="H313">
            <v>23500</v>
          </cell>
          <cell r="I313">
            <v>152</v>
          </cell>
        </row>
        <row r="314">
          <cell r="A314">
            <v>2023</v>
          </cell>
          <cell r="B314" t="str">
            <v>NERIGEAN</v>
          </cell>
          <cell r="C314" t="str">
            <v>33303</v>
          </cell>
          <cell r="D314" t="str">
            <v>CA DU LIBOURNAIS</v>
          </cell>
          <cell r="E314" t="str">
            <v>200070092</v>
          </cell>
          <cell r="F314">
            <v>649</v>
          </cell>
          <cell r="G314">
            <v>858</v>
          </cell>
          <cell r="H314">
            <v>22060</v>
          </cell>
          <cell r="I314">
            <v>354</v>
          </cell>
        </row>
        <row r="315">
          <cell r="A315">
            <v>2023</v>
          </cell>
          <cell r="B315" t="str">
            <v>NEUFFONS</v>
          </cell>
          <cell r="C315" t="str">
            <v>33304</v>
          </cell>
          <cell r="D315" t="str">
            <v>CC RURALES DE L'ENTRE-DEUX-MERS</v>
          </cell>
          <cell r="E315" t="str">
            <v>200069599</v>
          </cell>
          <cell r="F315">
            <v>538</v>
          </cell>
          <cell r="G315">
            <v>149</v>
          </cell>
          <cell r="H315">
            <v>22940</v>
          </cell>
          <cell r="I315">
            <v>67</v>
          </cell>
        </row>
        <row r="316">
          <cell r="A316">
            <v>2023</v>
          </cell>
          <cell r="B316" t="str">
            <v>NOAILLAC</v>
          </cell>
          <cell r="C316" t="str">
            <v>33306</v>
          </cell>
          <cell r="D316" t="str">
            <v>CC DU REOLAIS EN SUD GIRONDE</v>
          </cell>
          <cell r="E316" t="str">
            <v>200044394</v>
          </cell>
          <cell r="F316">
            <v>445</v>
          </cell>
          <cell r="G316">
            <v>519</v>
          </cell>
          <cell r="H316">
            <v>21170</v>
          </cell>
          <cell r="I316">
            <v>179</v>
          </cell>
        </row>
        <row r="317">
          <cell r="A317">
            <v>2023</v>
          </cell>
          <cell r="B317" t="str">
            <v>NOAILLAN</v>
          </cell>
          <cell r="C317" t="str">
            <v>33307</v>
          </cell>
          <cell r="D317" t="str">
            <v>CC DU SUD GIRONDE</v>
          </cell>
          <cell r="E317" t="str">
            <v>200043974</v>
          </cell>
          <cell r="F317">
            <v>514</v>
          </cell>
          <cell r="G317">
            <v>1771</v>
          </cell>
          <cell r="H317">
            <v>20610</v>
          </cell>
          <cell r="I317">
            <v>704</v>
          </cell>
        </row>
        <row r="318">
          <cell r="A318">
            <v>2023</v>
          </cell>
          <cell r="B318" t="str">
            <v>OMET</v>
          </cell>
          <cell r="C318" t="str">
            <v>33308</v>
          </cell>
          <cell r="D318" t="str">
            <v>CC CONVERGENCE GARONNE</v>
          </cell>
          <cell r="E318" t="str">
            <v>200069581</v>
          </cell>
          <cell r="F318">
            <v>510</v>
          </cell>
          <cell r="G318">
            <v>313</v>
          </cell>
          <cell r="H318">
            <v>22870</v>
          </cell>
          <cell r="I318">
            <v>116</v>
          </cell>
        </row>
        <row r="319">
          <cell r="A319">
            <v>2023</v>
          </cell>
          <cell r="B319" t="str">
            <v>ORDONNAC</v>
          </cell>
          <cell r="C319" t="str">
            <v>33309</v>
          </cell>
          <cell r="D319" t="str">
            <v>CC MEDOC COEUR DE PRESQU'ILE</v>
          </cell>
          <cell r="E319" t="str">
            <v>200069995</v>
          </cell>
          <cell r="F319">
            <v>670</v>
          </cell>
          <cell r="G319">
            <v>522</v>
          </cell>
          <cell r="H319">
            <v>19940</v>
          </cell>
          <cell r="I319">
            <v>205</v>
          </cell>
        </row>
        <row r="320">
          <cell r="A320">
            <v>2023</v>
          </cell>
          <cell r="B320" t="str">
            <v>ORIGNE</v>
          </cell>
          <cell r="C320" t="str">
            <v>33310</v>
          </cell>
          <cell r="D320" t="str">
            <v>CC DU SUD GIRONDE</v>
          </cell>
          <cell r="E320" t="str">
            <v>200043974</v>
          </cell>
          <cell r="F320">
            <v>619</v>
          </cell>
          <cell r="G320">
            <v>191</v>
          </cell>
          <cell r="H320">
            <v>20900</v>
          </cell>
          <cell r="I320">
            <v>72</v>
          </cell>
        </row>
        <row r="321">
          <cell r="A321">
            <v>2023</v>
          </cell>
          <cell r="B321" t="str">
            <v>PAILLET</v>
          </cell>
          <cell r="C321" t="str">
            <v>33311</v>
          </cell>
          <cell r="D321" t="str">
            <v>CC CONVERGENCE GARONNE</v>
          </cell>
          <cell r="E321" t="str">
            <v>200069581</v>
          </cell>
          <cell r="F321">
            <v>565</v>
          </cell>
          <cell r="G321">
            <v>1248</v>
          </cell>
          <cell r="H321">
            <v>21230</v>
          </cell>
          <cell r="I321">
            <v>523</v>
          </cell>
        </row>
        <row r="322">
          <cell r="A322">
            <v>2023</v>
          </cell>
          <cell r="B322" t="str">
            <v>PAREMPUYRE</v>
          </cell>
          <cell r="C322" t="str">
            <v>33312</v>
          </cell>
          <cell r="D322" t="str">
            <v>BORDEAUX METROPOLE</v>
          </cell>
          <cell r="E322" t="str">
            <v>243300316</v>
          </cell>
          <cell r="F322">
            <v>1301</v>
          </cell>
          <cell r="G322">
            <v>9243</v>
          </cell>
          <cell r="H322">
            <v>23460</v>
          </cell>
          <cell r="I322">
            <v>4488</v>
          </cell>
        </row>
        <row r="323">
          <cell r="A323">
            <v>2023</v>
          </cell>
          <cell r="B323" t="str">
            <v>PAUILLAC</v>
          </cell>
          <cell r="C323" t="str">
            <v>33314</v>
          </cell>
          <cell r="D323" t="str">
            <v>CC MEDOC COEUR DE PRESQU'ILE</v>
          </cell>
          <cell r="E323" t="str">
            <v>200069995</v>
          </cell>
          <cell r="F323">
            <v>1062</v>
          </cell>
          <cell r="G323">
            <v>5184</v>
          </cell>
          <cell r="H323">
            <v>17590</v>
          </cell>
          <cell r="I323">
            <v>2166</v>
          </cell>
        </row>
        <row r="324">
          <cell r="A324">
            <v>2023</v>
          </cell>
          <cell r="B324" t="str">
            <v>PELLEGRUE</v>
          </cell>
          <cell r="C324" t="str">
            <v>33316</v>
          </cell>
          <cell r="D324" t="str">
            <v>CC DU PAYS FOYEN</v>
          </cell>
          <cell r="E324" t="str">
            <v>243301371</v>
          </cell>
          <cell r="F324">
            <v>712</v>
          </cell>
          <cell r="G324">
            <v>995</v>
          </cell>
          <cell r="H324">
            <v>17220</v>
          </cell>
          <cell r="I324">
            <v>437</v>
          </cell>
        </row>
        <row r="325">
          <cell r="A325">
            <v>2023</v>
          </cell>
          <cell r="B325" t="str">
            <v>PERISSAC</v>
          </cell>
          <cell r="C325" t="str">
            <v>33317</v>
          </cell>
          <cell r="D325" t="str">
            <v>CC DU FRONSADAIS</v>
          </cell>
          <cell r="E325" t="str">
            <v>243301397</v>
          </cell>
          <cell r="F325">
            <v>473</v>
          </cell>
          <cell r="G325">
            <v>1221</v>
          </cell>
          <cell r="H325">
            <v>21280</v>
          </cell>
          <cell r="I325">
            <v>486</v>
          </cell>
        </row>
        <row r="326">
          <cell r="A326">
            <v>2023</v>
          </cell>
          <cell r="B326" t="str">
            <v>PESSAC</v>
          </cell>
          <cell r="C326" t="str">
            <v>33318</v>
          </cell>
          <cell r="D326" t="str">
            <v>BORDEAUX METROPOLE</v>
          </cell>
          <cell r="E326" t="str">
            <v>243300316</v>
          </cell>
          <cell r="F326">
            <v>1275</v>
          </cell>
          <cell r="G326">
            <v>66435</v>
          </cell>
          <cell r="H326">
            <v>25350</v>
          </cell>
          <cell r="I326">
            <v>26181</v>
          </cell>
        </row>
        <row r="327">
          <cell r="A327">
            <v>2023</v>
          </cell>
          <cell r="B327" t="str">
            <v>PESSAC SUR DORDOGNE</v>
          </cell>
          <cell r="C327" t="str">
            <v>33319</v>
          </cell>
          <cell r="D327" t="str">
            <v>CC CASTILLON/PUJOLS</v>
          </cell>
          <cell r="E327" t="str">
            <v>243301454</v>
          </cell>
          <cell r="F327">
            <v>694</v>
          </cell>
          <cell r="G327">
            <v>487</v>
          </cell>
          <cell r="H327">
            <v>18410</v>
          </cell>
          <cell r="I327">
            <v>206</v>
          </cell>
        </row>
        <row r="328">
          <cell r="A328">
            <v>2023</v>
          </cell>
          <cell r="B328" t="str">
            <v>PETIT PALAIS ET CORNEMPS</v>
          </cell>
          <cell r="C328" t="str">
            <v>33320</v>
          </cell>
          <cell r="D328" t="str">
            <v>CC DU GRAND SAINT EMILIONNAIS</v>
          </cell>
          <cell r="E328" t="str">
            <v>200035533</v>
          </cell>
          <cell r="F328">
            <v>552</v>
          </cell>
          <cell r="G328">
            <v>765</v>
          </cell>
          <cell r="H328">
            <v>20670</v>
          </cell>
          <cell r="I328">
            <v>279</v>
          </cell>
        </row>
        <row r="329">
          <cell r="A329">
            <v>2023</v>
          </cell>
          <cell r="B329" t="str">
            <v>PEUJARD</v>
          </cell>
          <cell r="C329" t="str">
            <v>33321</v>
          </cell>
          <cell r="D329" t="str">
            <v>CC DU GRAND CUBZAGUAIS</v>
          </cell>
          <cell r="E329" t="str">
            <v>243301223</v>
          </cell>
          <cell r="F329">
            <v>606</v>
          </cell>
          <cell r="G329">
            <v>2180</v>
          </cell>
          <cell r="H329">
            <v>22340</v>
          </cell>
          <cell r="I329">
            <v>796</v>
          </cell>
        </row>
        <row r="330">
          <cell r="A330">
            <v>2023</v>
          </cell>
          <cell r="B330" t="str">
            <v>PINEUILH</v>
          </cell>
          <cell r="C330" t="str">
            <v>33324</v>
          </cell>
          <cell r="D330" t="str">
            <v>CC DU PAYS FOYEN</v>
          </cell>
          <cell r="E330" t="str">
            <v>243301371</v>
          </cell>
          <cell r="F330">
            <v>773</v>
          </cell>
          <cell r="G330">
            <v>4611</v>
          </cell>
          <cell r="H330">
            <v>17950</v>
          </cell>
          <cell r="I330">
            <v>2047</v>
          </cell>
        </row>
        <row r="331">
          <cell r="A331">
            <v>2023</v>
          </cell>
          <cell r="B331" t="str">
            <v>PLASSAC</v>
          </cell>
          <cell r="C331" t="str">
            <v>33325</v>
          </cell>
          <cell r="D331" t="str">
            <v>CC DE BLAYE</v>
          </cell>
          <cell r="E331" t="str">
            <v>200023794</v>
          </cell>
          <cell r="F331">
            <v>788</v>
          </cell>
          <cell r="G331">
            <v>995</v>
          </cell>
          <cell r="H331">
            <v>25190</v>
          </cell>
          <cell r="I331">
            <v>427</v>
          </cell>
        </row>
        <row r="332">
          <cell r="A332">
            <v>2023</v>
          </cell>
          <cell r="B332" t="str">
            <v>PLEINE SELVE</v>
          </cell>
          <cell r="C332" t="str">
            <v>33326</v>
          </cell>
          <cell r="D332" t="str">
            <v>CC DE L'ESTUAIRE</v>
          </cell>
          <cell r="E332" t="str">
            <v>243300811</v>
          </cell>
          <cell r="F332">
            <v>1180</v>
          </cell>
          <cell r="G332">
            <v>234</v>
          </cell>
          <cell r="H332">
            <v>18130</v>
          </cell>
          <cell r="I332">
            <v>91</v>
          </cell>
        </row>
        <row r="333">
          <cell r="A333">
            <v>2023</v>
          </cell>
          <cell r="B333" t="str">
            <v>PODENSAC</v>
          </cell>
          <cell r="C333" t="str">
            <v>33327</v>
          </cell>
          <cell r="D333" t="str">
            <v>CC CONVERGENCE GARONNE</v>
          </cell>
          <cell r="E333" t="str">
            <v>200069581</v>
          </cell>
          <cell r="F333">
            <v>655</v>
          </cell>
          <cell r="G333">
            <v>3223</v>
          </cell>
          <cell r="H333">
            <v>21190</v>
          </cell>
          <cell r="I333">
            <v>1215</v>
          </cell>
        </row>
        <row r="334">
          <cell r="A334">
            <v>2023</v>
          </cell>
          <cell r="B334" t="str">
            <v>POMEROL</v>
          </cell>
          <cell r="C334" t="str">
            <v>33328</v>
          </cell>
          <cell r="D334" t="str">
            <v>CA DU LIBOURNAIS</v>
          </cell>
          <cell r="E334" t="str">
            <v>200070092</v>
          </cell>
          <cell r="F334">
            <v>1186</v>
          </cell>
          <cell r="G334">
            <v>592</v>
          </cell>
          <cell r="H334">
            <v>21730</v>
          </cell>
          <cell r="I334">
            <v>279</v>
          </cell>
        </row>
        <row r="335">
          <cell r="A335">
            <v>2023</v>
          </cell>
          <cell r="B335" t="str">
            <v>POMPEJAC</v>
          </cell>
          <cell r="C335" t="str">
            <v>33329</v>
          </cell>
          <cell r="D335" t="str">
            <v>CC DU SUD GIRONDE</v>
          </cell>
          <cell r="E335" t="str">
            <v>200043974</v>
          </cell>
          <cell r="F335">
            <v>536</v>
          </cell>
          <cell r="G335">
            <v>278</v>
          </cell>
          <cell r="H335">
            <v>20150</v>
          </cell>
          <cell r="I335">
            <v>106</v>
          </cell>
        </row>
        <row r="336">
          <cell r="A336">
            <v>2023</v>
          </cell>
          <cell r="B336" t="str">
            <v>POMPIGNAC</v>
          </cell>
          <cell r="C336" t="str">
            <v>33330</v>
          </cell>
          <cell r="D336" t="str">
            <v>CC LES COTEAUX BORDELAIS</v>
          </cell>
          <cell r="E336" t="str">
            <v>243301355</v>
          </cell>
          <cell r="F336">
            <v>914</v>
          </cell>
          <cell r="G336">
            <v>3234</v>
          </cell>
          <cell r="H336">
            <v>28560</v>
          </cell>
          <cell r="I336">
            <v>1416</v>
          </cell>
        </row>
        <row r="337">
          <cell r="A337">
            <v>2023</v>
          </cell>
          <cell r="B337" t="str">
            <v>PONDAURAT</v>
          </cell>
          <cell r="C337" t="str">
            <v>33331</v>
          </cell>
          <cell r="D337" t="str">
            <v>CC DU REOLAIS EN SUD GIRONDE</v>
          </cell>
          <cell r="E337" t="str">
            <v>200044394</v>
          </cell>
          <cell r="F337">
            <v>629</v>
          </cell>
          <cell r="G337">
            <v>485</v>
          </cell>
          <cell r="H337">
            <v>21330</v>
          </cell>
          <cell r="I337">
            <v>183</v>
          </cell>
        </row>
        <row r="338">
          <cell r="A338">
            <v>2023</v>
          </cell>
          <cell r="B338" t="str">
            <v>PORCHERES</v>
          </cell>
          <cell r="C338" t="str">
            <v>33332</v>
          </cell>
          <cell r="D338" t="str">
            <v>CA DU LIBOURNAIS</v>
          </cell>
          <cell r="E338" t="str">
            <v>200070092</v>
          </cell>
          <cell r="F338">
            <v>553</v>
          </cell>
          <cell r="G338">
            <v>894</v>
          </cell>
          <cell r="H338">
            <v>19480</v>
          </cell>
          <cell r="I338">
            <v>361</v>
          </cell>
        </row>
        <row r="339">
          <cell r="A339">
            <v>2023</v>
          </cell>
          <cell r="B339" t="str">
            <v>PORTE DE BENAUGE</v>
          </cell>
          <cell r="C339" t="str">
            <v>33008</v>
          </cell>
          <cell r="D339" t="str">
            <v>CC RURALES DE L'ENTRE-DEUX-MERS</v>
          </cell>
          <cell r="E339" t="str">
            <v>200069599</v>
          </cell>
          <cell r="F339">
            <v>553</v>
          </cell>
          <cell r="G339">
            <v>512</v>
          </cell>
          <cell r="H339">
            <v>20170</v>
          </cell>
          <cell r="I339">
            <v>194</v>
          </cell>
        </row>
        <row r="340">
          <cell r="A340">
            <v>2023</v>
          </cell>
          <cell r="B340" t="str">
            <v>PORTETS</v>
          </cell>
          <cell r="C340" t="str">
            <v>33334</v>
          </cell>
          <cell r="D340" t="str">
            <v>CC CONVERGENCE GARONNE</v>
          </cell>
          <cell r="E340" t="str">
            <v>200069581</v>
          </cell>
          <cell r="F340">
            <v>615</v>
          </cell>
          <cell r="G340">
            <v>2796</v>
          </cell>
          <cell r="H340">
            <v>23260</v>
          </cell>
          <cell r="I340">
            <v>1106</v>
          </cell>
        </row>
        <row r="341">
          <cell r="A341">
            <v>2023</v>
          </cell>
          <cell r="B341" t="str">
            <v>PRECHAC</v>
          </cell>
          <cell r="C341" t="str">
            <v>33336</v>
          </cell>
          <cell r="D341" t="str">
            <v>CC DU SUD GIRONDE</v>
          </cell>
          <cell r="E341" t="str">
            <v>200043974</v>
          </cell>
          <cell r="F341">
            <v>678</v>
          </cell>
          <cell r="G341">
            <v>1101</v>
          </cell>
          <cell r="H341">
            <v>20390</v>
          </cell>
          <cell r="I341">
            <v>484</v>
          </cell>
        </row>
        <row r="342">
          <cell r="A342">
            <v>2023</v>
          </cell>
          <cell r="B342" t="str">
            <v>PREIGNAC</v>
          </cell>
          <cell r="C342" t="str">
            <v>33337</v>
          </cell>
          <cell r="D342" t="str">
            <v>CC CONVERGENCE GARONNE</v>
          </cell>
          <cell r="E342" t="str">
            <v>200069581</v>
          </cell>
          <cell r="F342">
            <v>693</v>
          </cell>
          <cell r="G342">
            <v>2213</v>
          </cell>
          <cell r="H342">
            <v>19840</v>
          </cell>
          <cell r="I342">
            <v>940</v>
          </cell>
        </row>
        <row r="343">
          <cell r="A343">
            <v>2023</v>
          </cell>
          <cell r="B343" t="str">
            <v>PRIGNAC ET MARCAMPS</v>
          </cell>
          <cell r="C343" t="str">
            <v>33339</v>
          </cell>
          <cell r="D343" t="str">
            <v>CC DU GRAND CUBZAGUAIS</v>
          </cell>
          <cell r="E343" t="str">
            <v>243301223</v>
          </cell>
          <cell r="F343">
            <v>585</v>
          </cell>
          <cell r="G343">
            <v>1417</v>
          </cell>
          <cell r="H343">
            <v>21990</v>
          </cell>
          <cell r="I343">
            <v>604</v>
          </cell>
        </row>
        <row r="344">
          <cell r="A344">
            <v>2023</v>
          </cell>
          <cell r="B344" t="str">
            <v>PUGNAC</v>
          </cell>
          <cell r="C344" t="str">
            <v>33341</v>
          </cell>
          <cell r="D344" t="str">
            <v>CC DU GRAND CUBZAGUAIS</v>
          </cell>
          <cell r="E344" t="str">
            <v>243301223</v>
          </cell>
          <cell r="F344">
            <v>593</v>
          </cell>
          <cell r="G344">
            <v>2377</v>
          </cell>
          <cell r="H344">
            <v>20920</v>
          </cell>
          <cell r="I344">
            <v>981</v>
          </cell>
        </row>
        <row r="345">
          <cell r="A345">
            <v>2023</v>
          </cell>
          <cell r="B345" t="str">
            <v>PUISSEGUIN</v>
          </cell>
          <cell r="C345" t="str">
            <v>33342</v>
          </cell>
          <cell r="D345" t="str">
            <v>CC DU GRAND SAINT EMILIONNAIS</v>
          </cell>
          <cell r="E345" t="str">
            <v>200035533</v>
          </cell>
          <cell r="F345">
            <v>790</v>
          </cell>
          <cell r="G345">
            <v>890</v>
          </cell>
          <cell r="H345">
            <v>22090</v>
          </cell>
          <cell r="I345">
            <v>351</v>
          </cell>
        </row>
        <row r="346">
          <cell r="A346">
            <v>2023</v>
          </cell>
          <cell r="B346" t="str">
            <v>PUJOLS</v>
          </cell>
          <cell r="C346" t="str">
            <v>33344</v>
          </cell>
          <cell r="D346" t="str">
            <v>CC CASTILLON/PUJOLS</v>
          </cell>
          <cell r="E346" t="str">
            <v>243301454</v>
          </cell>
          <cell r="F346">
            <v>670</v>
          </cell>
          <cell r="G346">
            <v>562</v>
          </cell>
          <cell r="H346">
            <v>20370</v>
          </cell>
          <cell r="I346">
            <v>236</v>
          </cell>
        </row>
        <row r="347">
          <cell r="A347">
            <v>2023</v>
          </cell>
          <cell r="B347" t="str">
            <v>PUJOLS SUR CIRON</v>
          </cell>
          <cell r="C347" t="str">
            <v>33343</v>
          </cell>
          <cell r="D347" t="str">
            <v>CC CONVERGENCE GARONNE</v>
          </cell>
          <cell r="E347" t="str">
            <v>200069581</v>
          </cell>
          <cell r="F347">
            <v>584</v>
          </cell>
          <cell r="G347">
            <v>858</v>
          </cell>
          <cell r="H347">
            <v>22940</v>
          </cell>
          <cell r="I347">
            <v>382</v>
          </cell>
        </row>
        <row r="348">
          <cell r="A348">
            <v>2023</v>
          </cell>
          <cell r="B348" t="str">
            <v>PUYBARBAN</v>
          </cell>
          <cell r="C348" t="str">
            <v>33346</v>
          </cell>
          <cell r="D348" t="str">
            <v>CC DU REOLAIS EN SUD GIRONDE</v>
          </cell>
          <cell r="E348" t="str">
            <v>200044394</v>
          </cell>
          <cell r="F348">
            <v>504</v>
          </cell>
          <cell r="G348">
            <v>432</v>
          </cell>
          <cell r="H348">
            <v>19370</v>
          </cell>
          <cell r="I348">
            <v>163</v>
          </cell>
        </row>
        <row r="349">
          <cell r="A349">
            <v>2023</v>
          </cell>
          <cell r="B349" t="str">
            <v>PUYNORMAND</v>
          </cell>
          <cell r="C349" t="str">
            <v>33347</v>
          </cell>
          <cell r="D349" t="str">
            <v>CA DU LIBOURNAIS</v>
          </cell>
          <cell r="E349" t="str">
            <v>200070092</v>
          </cell>
          <cell r="F349">
            <v>614</v>
          </cell>
          <cell r="G349">
            <v>332</v>
          </cell>
          <cell r="H349">
            <v>20070</v>
          </cell>
          <cell r="I349">
            <v>124</v>
          </cell>
        </row>
        <row r="350">
          <cell r="A350">
            <v>2023</v>
          </cell>
          <cell r="B350" t="str">
            <v>QUEYRAC</v>
          </cell>
          <cell r="C350" t="str">
            <v>33348</v>
          </cell>
          <cell r="D350" t="str">
            <v>CC MEDOC ATLANTIQUE</v>
          </cell>
          <cell r="E350" t="str">
            <v>200070720</v>
          </cell>
          <cell r="F350">
            <v>565</v>
          </cell>
          <cell r="G350">
            <v>1570</v>
          </cell>
          <cell r="H350">
            <v>20280</v>
          </cell>
          <cell r="I350">
            <v>646</v>
          </cell>
        </row>
        <row r="351">
          <cell r="A351">
            <v>2023</v>
          </cell>
          <cell r="B351" t="str">
            <v>QUINSAC</v>
          </cell>
          <cell r="C351" t="str">
            <v>33349</v>
          </cell>
          <cell r="D351" t="str">
            <v>CC DES PORTES DE L'ENTRE-DEUX-MERS</v>
          </cell>
          <cell r="E351" t="str">
            <v>243301439</v>
          </cell>
          <cell r="F351">
            <v>814</v>
          </cell>
          <cell r="G351">
            <v>2244</v>
          </cell>
          <cell r="H351">
            <v>28080</v>
          </cell>
          <cell r="I351">
            <v>860</v>
          </cell>
        </row>
        <row r="352">
          <cell r="A352">
            <v>2023</v>
          </cell>
          <cell r="B352" t="str">
            <v>RAUZAN</v>
          </cell>
          <cell r="C352" t="str">
            <v>33350</v>
          </cell>
          <cell r="D352" t="str">
            <v>CC CASTILLON/PUJOLS</v>
          </cell>
          <cell r="E352" t="str">
            <v>243301454</v>
          </cell>
          <cell r="F352">
            <v>640</v>
          </cell>
          <cell r="G352">
            <v>1283</v>
          </cell>
          <cell r="H352">
            <v>19450</v>
          </cell>
          <cell r="I352">
            <v>554</v>
          </cell>
        </row>
        <row r="353">
          <cell r="A353">
            <v>2023</v>
          </cell>
          <cell r="B353" t="str">
            <v>REIGNAC</v>
          </cell>
          <cell r="C353" t="str">
            <v>33351</v>
          </cell>
          <cell r="D353" t="str">
            <v>CC DE L'ESTUAIRE</v>
          </cell>
          <cell r="E353" t="str">
            <v>243300811</v>
          </cell>
          <cell r="F353">
            <v>1338</v>
          </cell>
          <cell r="G353">
            <v>1656</v>
          </cell>
          <cell r="H353">
            <v>17900</v>
          </cell>
          <cell r="I353">
            <v>677</v>
          </cell>
        </row>
        <row r="354">
          <cell r="A354">
            <v>2023</v>
          </cell>
          <cell r="B354" t="str">
            <v>RIMONS</v>
          </cell>
          <cell r="C354" t="str">
            <v>33353</v>
          </cell>
          <cell r="D354" t="str">
            <v>CC RURALES DE L'ENTRE-DEUX-MERS</v>
          </cell>
          <cell r="E354" t="str">
            <v>200069599</v>
          </cell>
          <cell r="F354">
            <v>566</v>
          </cell>
          <cell r="G354">
            <v>219</v>
          </cell>
          <cell r="H354">
            <v>17150</v>
          </cell>
          <cell r="I354">
            <v>80</v>
          </cell>
        </row>
        <row r="355">
          <cell r="A355">
            <v>2023</v>
          </cell>
          <cell r="B355" t="str">
            <v>RIOCAUD</v>
          </cell>
          <cell r="C355" t="str">
            <v>33354</v>
          </cell>
          <cell r="D355" t="str">
            <v>CC DU PAYS FOYEN</v>
          </cell>
          <cell r="E355" t="str">
            <v>243301371</v>
          </cell>
          <cell r="F355">
            <v>644</v>
          </cell>
          <cell r="G355">
            <v>203</v>
          </cell>
          <cell r="H355">
            <v>19330</v>
          </cell>
          <cell r="I355">
            <v>74</v>
          </cell>
        </row>
        <row r="356">
          <cell r="A356">
            <v>2023</v>
          </cell>
          <cell r="B356" t="str">
            <v>RIONS</v>
          </cell>
          <cell r="C356" t="str">
            <v>33355</v>
          </cell>
          <cell r="D356" t="str">
            <v>CC CONVERGENCE GARONNE</v>
          </cell>
          <cell r="E356" t="str">
            <v>200069581</v>
          </cell>
          <cell r="F356">
            <v>646</v>
          </cell>
          <cell r="G356">
            <v>1587</v>
          </cell>
          <cell r="H356">
            <v>21160</v>
          </cell>
          <cell r="I356">
            <v>697</v>
          </cell>
        </row>
        <row r="357">
          <cell r="A357">
            <v>2023</v>
          </cell>
          <cell r="B357" t="str">
            <v>ROAILLAN</v>
          </cell>
          <cell r="C357" t="str">
            <v>33357</v>
          </cell>
          <cell r="D357" t="str">
            <v>CC DU SUD GIRONDE</v>
          </cell>
          <cell r="E357" t="str">
            <v>200043974</v>
          </cell>
          <cell r="F357">
            <v>512</v>
          </cell>
          <cell r="G357">
            <v>1780</v>
          </cell>
          <cell r="H357">
            <v>24860</v>
          </cell>
          <cell r="I357">
            <v>660</v>
          </cell>
        </row>
        <row r="358">
          <cell r="A358">
            <v>2023</v>
          </cell>
          <cell r="B358" t="str">
            <v>ROMAGNE</v>
          </cell>
          <cell r="C358" t="str">
            <v>33358</v>
          </cell>
          <cell r="D358" t="str">
            <v>CC RURALES DE L'ENTRE-DEUX-MERS</v>
          </cell>
          <cell r="E358" t="str">
            <v>200069599</v>
          </cell>
          <cell r="F358">
            <v>434</v>
          </cell>
          <cell r="G358">
            <v>490</v>
          </cell>
          <cell r="H358">
            <v>21250</v>
          </cell>
          <cell r="I358">
            <v>174</v>
          </cell>
        </row>
        <row r="359">
          <cell r="A359">
            <v>2023</v>
          </cell>
          <cell r="B359" t="str">
            <v>ROQUEBRUNE</v>
          </cell>
          <cell r="C359" t="str">
            <v>33359</v>
          </cell>
          <cell r="D359" t="str">
            <v>CC DU REOLAIS EN SUD GIRONDE</v>
          </cell>
          <cell r="E359" t="str">
            <v>200044394</v>
          </cell>
          <cell r="F359">
            <v>465</v>
          </cell>
          <cell r="G359">
            <v>294</v>
          </cell>
          <cell r="H359">
            <v>16460</v>
          </cell>
          <cell r="I359">
            <v>114</v>
          </cell>
        </row>
        <row r="360">
          <cell r="A360">
            <v>2023</v>
          </cell>
          <cell r="B360" t="str">
            <v>RUCH</v>
          </cell>
          <cell r="C360" t="str">
            <v>33361</v>
          </cell>
          <cell r="D360" t="str">
            <v>CC CASTILLON/PUJOLS</v>
          </cell>
          <cell r="E360" t="str">
            <v>243301454</v>
          </cell>
          <cell r="F360">
            <v>563</v>
          </cell>
          <cell r="G360">
            <v>642</v>
          </cell>
          <cell r="H360">
            <v>20060</v>
          </cell>
          <cell r="I360">
            <v>228</v>
          </cell>
        </row>
        <row r="361">
          <cell r="A361">
            <v>2023</v>
          </cell>
          <cell r="B361" t="str">
            <v>SABLONS</v>
          </cell>
          <cell r="C361" t="str">
            <v>33362</v>
          </cell>
          <cell r="D361" t="str">
            <v>CA DU LIBOURNAIS</v>
          </cell>
          <cell r="E361" t="str">
            <v>200070092</v>
          </cell>
          <cell r="F361">
            <v>618</v>
          </cell>
          <cell r="G361">
            <v>1325</v>
          </cell>
          <cell r="H361">
            <v>20150</v>
          </cell>
          <cell r="I361">
            <v>513</v>
          </cell>
        </row>
        <row r="362">
          <cell r="A362">
            <v>2023</v>
          </cell>
          <cell r="B362" t="str">
            <v>SADIRAC</v>
          </cell>
          <cell r="C362" t="str">
            <v>33363</v>
          </cell>
          <cell r="D362" t="str">
            <v>CC DU CREONNAIS</v>
          </cell>
          <cell r="E362" t="str">
            <v>243301215</v>
          </cell>
          <cell r="F362">
            <v>616</v>
          </cell>
          <cell r="G362">
            <v>4602</v>
          </cell>
          <cell r="H362">
            <v>24940</v>
          </cell>
          <cell r="I362">
            <v>1829</v>
          </cell>
        </row>
        <row r="363">
          <cell r="A363">
            <v>2023</v>
          </cell>
          <cell r="B363" t="str">
            <v>SAILLANS</v>
          </cell>
          <cell r="C363" t="str">
            <v>33364</v>
          </cell>
          <cell r="D363" t="str">
            <v>CC DU FRONSADAIS</v>
          </cell>
          <cell r="E363" t="str">
            <v>243301397</v>
          </cell>
          <cell r="F363">
            <v>585</v>
          </cell>
          <cell r="G363">
            <v>403</v>
          </cell>
          <cell r="H363">
            <v>22230</v>
          </cell>
          <cell r="I363">
            <v>148</v>
          </cell>
        </row>
        <row r="364">
          <cell r="A364">
            <v>2023</v>
          </cell>
          <cell r="B364" t="str">
            <v>SAINT AIGNAN</v>
          </cell>
          <cell r="C364" t="str">
            <v>33365</v>
          </cell>
          <cell r="D364" t="str">
            <v>CC DU FRONSADAIS</v>
          </cell>
          <cell r="E364" t="str">
            <v>243301397</v>
          </cell>
          <cell r="F364">
            <v>596</v>
          </cell>
          <cell r="G364">
            <v>222</v>
          </cell>
          <cell r="H364">
            <v>23060</v>
          </cell>
          <cell r="I364">
            <v>84</v>
          </cell>
        </row>
        <row r="365">
          <cell r="A365">
            <v>2023</v>
          </cell>
          <cell r="B365" t="str">
            <v>SAINT ANDRE DE CUBZAC</v>
          </cell>
          <cell r="C365" t="str">
            <v>33366</v>
          </cell>
          <cell r="D365" t="str">
            <v>CC DU GRAND CUBZAGUAIS</v>
          </cell>
          <cell r="E365" t="str">
            <v>243301223</v>
          </cell>
          <cell r="F365">
            <v>746</v>
          </cell>
          <cell r="G365">
            <v>12673</v>
          </cell>
          <cell r="H365">
            <v>21210</v>
          </cell>
          <cell r="I365">
            <v>5367</v>
          </cell>
        </row>
        <row r="366">
          <cell r="A366">
            <v>2023</v>
          </cell>
          <cell r="B366" t="str">
            <v>SAINT ANDRE DU BOIS</v>
          </cell>
          <cell r="C366" t="str">
            <v>33367</v>
          </cell>
          <cell r="D366" t="str">
            <v>CC DU SUD GIRONDE</v>
          </cell>
          <cell r="E366" t="str">
            <v>200043974</v>
          </cell>
          <cell r="F366">
            <v>633</v>
          </cell>
          <cell r="G366">
            <v>447</v>
          </cell>
          <cell r="H366">
            <v>20880</v>
          </cell>
          <cell r="I366">
            <v>174</v>
          </cell>
        </row>
        <row r="367">
          <cell r="A367">
            <v>2023</v>
          </cell>
          <cell r="B367" t="str">
            <v>SAINT ANDRE ET APPELLES</v>
          </cell>
          <cell r="C367" t="str">
            <v>33369</v>
          </cell>
          <cell r="D367" t="str">
            <v>CC DU PAYS FOYEN</v>
          </cell>
          <cell r="E367" t="str">
            <v>243301371</v>
          </cell>
          <cell r="F367">
            <v>660</v>
          </cell>
          <cell r="G367">
            <v>721</v>
          </cell>
          <cell r="H367">
            <v>20520</v>
          </cell>
          <cell r="I367">
            <v>296</v>
          </cell>
        </row>
        <row r="368">
          <cell r="A368">
            <v>2023</v>
          </cell>
          <cell r="B368" t="str">
            <v>SAINT ANDRONY</v>
          </cell>
          <cell r="C368" t="str">
            <v>33370</v>
          </cell>
          <cell r="D368" t="str">
            <v>CC DE L'ESTUAIRE</v>
          </cell>
          <cell r="E368" t="str">
            <v>243300811</v>
          </cell>
          <cell r="F368">
            <v>1277</v>
          </cell>
          <cell r="G368">
            <v>562</v>
          </cell>
          <cell r="H368">
            <v>18840</v>
          </cell>
          <cell r="I368">
            <v>258</v>
          </cell>
        </row>
        <row r="369">
          <cell r="A369">
            <v>2023</v>
          </cell>
          <cell r="B369" t="str">
            <v>SAINT ANTOINE DU QUEYRET</v>
          </cell>
          <cell r="C369" t="str">
            <v>33372</v>
          </cell>
          <cell r="D369" t="str">
            <v>CC RURALES DE L'ENTRE-DEUX-MERS</v>
          </cell>
          <cell r="E369" t="str">
            <v>200069599</v>
          </cell>
          <cell r="F369">
            <v>773</v>
          </cell>
          <cell r="G369">
            <v>66</v>
          </cell>
        </row>
        <row r="370">
          <cell r="A370">
            <v>2023</v>
          </cell>
          <cell r="B370" t="str">
            <v>SAINT ANTOINE SUR L ISLE</v>
          </cell>
          <cell r="C370" t="str">
            <v>33373</v>
          </cell>
          <cell r="D370" t="str">
            <v>CA DU LIBOURNAIS</v>
          </cell>
          <cell r="E370" t="str">
            <v>200070092</v>
          </cell>
          <cell r="F370">
            <v>614</v>
          </cell>
          <cell r="G370">
            <v>614</v>
          </cell>
          <cell r="H370">
            <v>19480</v>
          </cell>
          <cell r="I370">
            <v>258</v>
          </cell>
        </row>
        <row r="371">
          <cell r="A371">
            <v>2023</v>
          </cell>
          <cell r="B371" t="str">
            <v>SAINT AUBIN DE BLAYE</v>
          </cell>
          <cell r="C371" t="str">
            <v>33374</v>
          </cell>
          <cell r="D371" t="str">
            <v>CC DE L'ESTUAIRE</v>
          </cell>
          <cell r="E371" t="str">
            <v>243300811</v>
          </cell>
          <cell r="F371">
            <v>1271</v>
          </cell>
          <cell r="G371">
            <v>935</v>
          </cell>
          <cell r="H371">
            <v>16990</v>
          </cell>
          <cell r="I371">
            <v>363</v>
          </cell>
        </row>
        <row r="372">
          <cell r="A372">
            <v>2023</v>
          </cell>
          <cell r="B372" t="str">
            <v>SAINT AUBIN DE BRANNE</v>
          </cell>
          <cell r="C372" t="str">
            <v>33375</v>
          </cell>
          <cell r="D372" t="str">
            <v>CC CASTILLON/PUJOLS</v>
          </cell>
          <cell r="E372" t="str">
            <v>243301454</v>
          </cell>
          <cell r="F372">
            <v>578</v>
          </cell>
          <cell r="G372">
            <v>393</v>
          </cell>
          <cell r="H372">
            <v>24760</v>
          </cell>
          <cell r="I372">
            <v>164</v>
          </cell>
        </row>
        <row r="373">
          <cell r="A373">
            <v>2023</v>
          </cell>
          <cell r="B373" t="str">
            <v>SAINT AUBIN DE MEDOC</v>
          </cell>
          <cell r="C373" t="str">
            <v>33376</v>
          </cell>
          <cell r="D373" t="str">
            <v>BORDEAUX METROPOLE</v>
          </cell>
          <cell r="E373" t="str">
            <v>243300316</v>
          </cell>
          <cell r="F373">
            <v>1297</v>
          </cell>
          <cell r="G373">
            <v>7749</v>
          </cell>
          <cell r="H373">
            <v>32270</v>
          </cell>
          <cell r="I373">
            <v>2936</v>
          </cell>
        </row>
        <row r="374">
          <cell r="A374">
            <v>2023</v>
          </cell>
          <cell r="B374" t="str">
            <v>SAINT AVIT DE SOULEGE</v>
          </cell>
          <cell r="C374" t="str">
            <v>33377</v>
          </cell>
          <cell r="D374" t="str">
            <v>CC DU PAYS FOYEN</v>
          </cell>
          <cell r="E374" t="str">
            <v>243301371</v>
          </cell>
          <cell r="F374">
            <v>607</v>
          </cell>
          <cell r="G374">
            <v>96</v>
          </cell>
        </row>
        <row r="375">
          <cell r="A375">
            <v>2023</v>
          </cell>
          <cell r="B375" t="str">
            <v>SAINT AVIT SAINT NAZAIRE</v>
          </cell>
          <cell r="C375" t="str">
            <v>33378</v>
          </cell>
          <cell r="D375" t="str">
            <v>CC DU PAYS FOYEN</v>
          </cell>
          <cell r="E375" t="str">
            <v>243301371</v>
          </cell>
          <cell r="F375">
            <v>614</v>
          </cell>
          <cell r="G375">
            <v>1543</v>
          </cell>
          <cell r="H375">
            <v>19110</v>
          </cell>
          <cell r="I375">
            <v>607</v>
          </cell>
        </row>
        <row r="376">
          <cell r="A376">
            <v>2023</v>
          </cell>
          <cell r="B376" t="str">
            <v>SAINT BRICE</v>
          </cell>
          <cell r="C376" t="str">
            <v>33379</v>
          </cell>
          <cell r="D376" t="str">
            <v>CC RURALES DE L'ENTRE-DEUX-MERS</v>
          </cell>
          <cell r="E376" t="str">
            <v>200069599</v>
          </cell>
          <cell r="F376">
            <v>576</v>
          </cell>
          <cell r="G376">
            <v>320</v>
          </cell>
          <cell r="H376">
            <v>20570</v>
          </cell>
          <cell r="I376">
            <v>117</v>
          </cell>
        </row>
        <row r="377">
          <cell r="A377">
            <v>2023</v>
          </cell>
          <cell r="B377" t="str">
            <v>SAINT CAPRAIS DE BORDEAUX</v>
          </cell>
          <cell r="C377" t="str">
            <v>33381</v>
          </cell>
          <cell r="D377" t="str">
            <v>CC DES PORTES DE L'ENTRE-DEUX-MERS</v>
          </cell>
          <cell r="E377" t="str">
            <v>243301439</v>
          </cell>
          <cell r="F377">
            <v>721</v>
          </cell>
          <cell r="G377">
            <v>3446</v>
          </cell>
          <cell r="H377">
            <v>24670</v>
          </cell>
          <cell r="I377">
            <v>1390</v>
          </cell>
        </row>
        <row r="378">
          <cell r="A378">
            <v>2023</v>
          </cell>
          <cell r="B378" t="str">
            <v>SAINT CHRISTOLY DE BLAYE</v>
          </cell>
          <cell r="C378" t="str">
            <v>33382</v>
          </cell>
          <cell r="D378" t="str">
            <v>CC DE BLAYE</v>
          </cell>
          <cell r="E378" t="str">
            <v>200023794</v>
          </cell>
          <cell r="F378">
            <v>615</v>
          </cell>
          <cell r="G378">
            <v>1955</v>
          </cell>
          <cell r="H378">
            <v>18880</v>
          </cell>
          <cell r="I378">
            <v>801</v>
          </cell>
        </row>
        <row r="379">
          <cell r="A379">
            <v>2023</v>
          </cell>
          <cell r="B379" t="str">
            <v>SAINT CHRISTOLY MEDOC</v>
          </cell>
          <cell r="C379" t="str">
            <v>33383</v>
          </cell>
          <cell r="D379" t="str">
            <v>CC MEDOC COEUR DE PRESQU'ILE</v>
          </cell>
          <cell r="E379" t="str">
            <v>200069995</v>
          </cell>
          <cell r="F379">
            <v>797</v>
          </cell>
          <cell r="G379">
            <v>322</v>
          </cell>
          <cell r="H379">
            <v>18800</v>
          </cell>
          <cell r="I379">
            <v>133</v>
          </cell>
        </row>
        <row r="380">
          <cell r="A380">
            <v>2023</v>
          </cell>
          <cell r="B380" t="str">
            <v>SAINT CHRISTOPHE DE DOUBLE</v>
          </cell>
          <cell r="C380" t="str">
            <v>33385</v>
          </cell>
          <cell r="D380" t="str">
            <v>CA DU LIBOURNAIS</v>
          </cell>
          <cell r="E380" t="str">
            <v>200070092</v>
          </cell>
          <cell r="F380">
            <v>685</v>
          </cell>
          <cell r="G380">
            <v>678</v>
          </cell>
          <cell r="H380">
            <v>18310</v>
          </cell>
          <cell r="I380">
            <v>259</v>
          </cell>
        </row>
        <row r="381">
          <cell r="A381">
            <v>2023</v>
          </cell>
          <cell r="B381" t="str">
            <v>SAINT CHRISTOPHE DES BARDES</v>
          </cell>
          <cell r="C381" t="str">
            <v>33384</v>
          </cell>
          <cell r="D381" t="str">
            <v>CC DU GRAND SAINT EMILIONNAIS</v>
          </cell>
          <cell r="E381" t="str">
            <v>200035533</v>
          </cell>
          <cell r="F381">
            <v>852</v>
          </cell>
          <cell r="G381">
            <v>429</v>
          </cell>
          <cell r="H381">
            <v>23110</v>
          </cell>
          <cell r="I381">
            <v>168</v>
          </cell>
        </row>
        <row r="382">
          <cell r="A382">
            <v>2023</v>
          </cell>
          <cell r="B382" t="str">
            <v>SAINT CIBARD</v>
          </cell>
          <cell r="C382" t="str">
            <v>33386</v>
          </cell>
          <cell r="D382" t="str">
            <v>CC DU GRAND SAINT EMILIONNAIS</v>
          </cell>
          <cell r="E382" t="str">
            <v>200035533</v>
          </cell>
          <cell r="F382">
            <v>592</v>
          </cell>
          <cell r="G382">
            <v>204</v>
          </cell>
          <cell r="H382">
            <v>20560</v>
          </cell>
          <cell r="I382">
            <v>74</v>
          </cell>
        </row>
        <row r="383">
          <cell r="A383">
            <v>2023</v>
          </cell>
          <cell r="B383" t="str">
            <v>SAINT CIERS D ABZAC</v>
          </cell>
          <cell r="C383" t="str">
            <v>33387</v>
          </cell>
          <cell r="D383" t="str">
            <v>CA DU LIBOURNAIS</v>
          </cell>
          <cell r="E383" t="str">
            <v>200070092</v>
          </cell>
          <cell r="F383">
            <v>519</v>
          </cell>
          <cell r="G383">
            <v>1520</v>
          </cell>
          <cell r="H383">
            <v>20050</v>
          </cell>
          <cell r="I383">
            <v>528</v>
          </cell>
        </row>
        <row r="384">
          <cell r="A384">
            <v>2023</v>
          </cell>
          <cell r="B384" t="str">
            <v>SAINT CIERS DE CANESSE</v>
          </cell>
          <cell r="C384" t="str">
            <v>33388</v>
          </cell>
          <cell r="D384" t="str">
            <v>CC DE BLAYE</v>
          </cell>
          <cell r="E384" t="str">
            <v>200023794</v>
          </cell>
          <cell r="F384">
            <v>585</v>
          </cell>
          <cell r="G384">
            <v>814</v>
          </cell>
          <cell r="H384">
            <v>19770</v>
          </cell>
          <cell r="I384">
            <v>316</v>
          </cell>
        </row>
        <row r="385">
          <cell r="A385">
            <v>2023</v>
          </cell>
          <cell r="B385" t="str">
            <v>SAINT CIERS SUR GIRONDE</v>
          </cell>
          <cell r="C385" t="str">
            <v>33389</v>
          </cell>
          <cell r="D385" t="str">
            <v>CC DE L'ESTUAIRE</v>
          </cell>
          <cell r="E385" t="str">
            <v>243300811</v>
          </cell>
          <cell r="F385">
            <v>1461</v>
          </cell>
          <cell r="G385">
            <v>3110</v>
          </cell>
          <cell r="H385">
            <v>18980</v>
          </cell>
          <cell r="I385">
            <v>1357</v>
          </cell>
        </row>
        <row r="386">
          <cell r="A386">
            <v>2023</v>
          </cell>
          <cell r="B386" t="str">
            <v>SAINT COME</v>
          </cell>
          <cell r="C386" t="str">
            <v>33391</v>
          </cell>
          <cell r="D386" t="str">
            <v>CC DU BAZADAIS</v>
          </cell>
          <cell r="E386" t="str">
            <v>200043982</v>
          </cell>
          <cell r="F386">
            <v>606</v>
          </cell>
          <cell r="G386">
            <v>330</v>
          </cell>
          <cell r="H386">
            <v>20890</v>
          </cell>
          <cell r="I386">
            <v>139</v>
          </cell>
        </row>
        <row r="387">
          <cell r="A387">
            <v>2023</v>
          </cell>
          <cell r="B387" t="str">
            <v>SAINT DENIS DE PILE</v>
          </cell>
          <cell r="C387" t="str">
            <v>33393</v>
          </cell>
          <cell r="D387" t="str">
            <v>CA DU LIBOURNAIS</v>
          </cell>
          <cell r="E387" t="str">
            <v>200070092</v>
          </cell>
          <cell r="F387">
            <v>697</v>
          </cell>
          <cell r="G387">
            <v>5815</v>
          </cell>
          <cell r="H387">
            <v>20340</v>
          </cell>
          <cell r="I387">
            <v>2275</v>
          </cell>
        </row>
        <row r="388">
          <cell r="A388">
            <v>2023</v>
          </cell>
          <cell r="B388" t="str">
            <v>SAINT EMILION</v>
          </cell>
          <cell r="C388" t="str">
            <v>33394</v>
          </cell>
          <cell r="D388" t="str">
            <v>CC DU GRAND SAINT EMILIONNAIS</v>
          </cell>
          <cell r="E388" t="str">
            <v>200035533</v>
          </cell>
          <cell r="F388">
            <v>1328</v>
          </cell>
          <cell r="G388">
            <v>1996</v>
          </cell>
          <cell r="H388">
            <v>23940</v>
          </cell>
          <cell r="I388">
            <v>778</v>
          </cell>
        </row>
        <row r="389">
          <cell r="A389">
            <v>2023</v>
          </cell>
          <cell r="B389" t="str">
            <v>SAINT ESTEPHE</v>
          </cell>
          <cell r="C389" t="str">
            <v>33395</v>
          </cell>
          <cell r="D389" t="str">
            <v>CC MEDOC COEUR DE PRESQU'ILE</v>
          </cell>
          <cell r="E389" t="str">
            <v>200069995</v>
          </cell>
          <cell r="F389">
            <v>966</v>
          </cell>
          <cell r="G389">
            <v>1687</v>
          </cell>
          <cell r="H389">
            <v>19520</v>
          </cell>
          <cell r="I389">
            <v>712</v>
          </cell>
        </row>
        <row r="390">
          <cell r="A390">
            <v>2023</v>
          </cell>
          <cell r="B390" t="str">
            <v>SAINT ETIENNE DE LISSE</v>
          </cell>
          <cell r="C390" t="str">
            <v>33396</v>
          </cell>
          <cell r="D390" t="str">
            <v>CC DU GRAND SAINT EMILIONNAIS</v>
          </cell>
          <cell r="E390" t="str">
            <v>200035533</v>
          </cell>
          <cell r="F390">
            <v>1043</v>
          </cell>
          <cell r="G390">
            <v>206</v>
          </cell>
          <cell r="H390">
            <v>19250</v>
          </cell>
          <cell r="I390">
            <v>75</v>
          </cell>
        </row>
        <row r="391">
          <cell r="A391">
            <v>2023</v>
          </cell>
          <cell r="B391" t="str">
            <v>SAINT EXUPERY</v>
          </cell>
          <cell r="C391" t="str">
            <v>33398</v>
          </cell>
          <cell r="D391" t="str">
            <v>CC DU REOLAIS EN SUD GIRONDE</v>
          </cell>
          <cell r="E391" t="str">
            <v>200044394</v>
          </cell>
          <cell r="F391">
            <v>443</v>
          </cell>
          <cell r="G391">
            <v>175</v>
          </cell>
          <cell r="H391">
            <v>22510</v>
          </cell>
          <cell r="I391">
            <v>65</v>
          </cell>
        </row>
        <row r="392">
          <cell r="A392">
            <v>2023</v>
          </cell>
          <cell r="B392" t="str">
            <v>SAINT FELIX DE FONCAUDE</v>
          </cell>
          <cell r="C392" t="str">
            <v>33399</v>
          </cell>
          <cell r="D392" t="str">
            <v>CC RURALES DE L'ENTRE-DEUX-MERS</v>
          </cell>
          <cell r="E392" t="str">
            <v>200069599</v>
          </cell>
          <cell r="F392">
            <v>543</v>
          </cell>
          <cell r="G392">
            <v>305</v>
          </cell>
          <cell r="H392">
            <v>18270</v>
          </cell>
          <cell r="I392">
            <v>124</v>
          </cell>
        </row>
        <row r="393">
          <cell r="A393">
            <v>2023</v>
          </cell>
          <cell r="B393" t="str">
            <v>SAINT FERME</v>
          </cell>
          <cell r="C393" t="str">
            <v>33400</v>
          </cell>
          <cell r="D393" t="str">
            <v>CC RURALES DE L'ENTRE-DEUX-MERS</v>
          </cell>
          <cell r="E393" t="str">
            <v>200069599</v>
          </cell>
          <cell r="F393">
            <v>597</v>
          </cell>
          <cell r="G393">
            <v>377</v>
          </cell>
          <cell r="H393">
            <v>18120</v>
          </cell>
          <cell r="I393">
            <v>143</v>
          </cell>
        </row>
        <row r="394">
          <cell r="A394">
            <v>2023</v>
          </cell>
          <cell r="B394" t="str">
            <v>SAINT GENES DE BLAYE</v>
          </cell>
          <cell r="C394" t="str">
            <v>33405</v>
          </cell>
          <cell r="D394" t="str">
            <v>CC DE BLAYE</v>
          </cell>
          <cell r="E394" t="str">
            <v>200023794</v>
          </cell>
          <cell r="F394">
            <v>740</v>
          </cell>
          <cell r="G394">
            <v>512</v>
          </cell>
          <cell r="H394">
            <v>23290</v>
          </cell>
          <cell r="I394">
            <v>221</v>
          </cell>
        </row>
        <row r="395">
          <cell r="A395">
            <v>2023</v>
          </cell>
          <cell r="B395" t="str">
            <v>SAINT GENES DE CASTILLON</v>
          </cell>
          <cell r="C395" t="str">
            <v>33406</v>
          </cell>
          <cell r="D395" t="str">
            <v>CC DU GRAND SAINT EMILIONNAIS</v>
          </cell>
          <cell r="E395" t="str">
            <v>200035533</v>
          </cell>
          <cell r="F395">
            <v>625</v>
          </cell>
          <cell r="G395">
            <v>401</v>
          </cell>
          <cell r="H395">
            <v>21170</v>
          </cell>
          <cell r="I395">
            <v>160</v>
          </cell>
        </row>
        <row r="396">
          <cell r="A396">
            <v>2023</v>
          </cell>
          <cell r="B396" t="str">
            <v>SAINT GENES DE FRONSAC</v>
          </cell>
          <cell r="C396" t="str">
            <v>33407</v>
          </cell>
          <cell r="D396" t="str">
            <v>CC DU FRONSADAIS</v>
          </cell>
          <cell r="E396" t="str">
            <v>243301397</v>
          </cell>
          <cell r="F396">
            <v>441</v>
          </cell>
          <cell r="G396">
            <v>875</v>
          </cell>
          <cell r="H396">
            <v>22540</v>
          </cell>
          <cell r="I396">
            <v>336</v>
          </cell>
        </row>
        <row r="397">
          <cell r="A397">
            <v>2023</v>
          </cell>
          <cell r="B397" t="str">
            <v>SAINT GENES DE LOMBAUD</v>
          </cell>
          <cell r="C397" t="str">
            <v>33408</v>
          </cell>
          <cell r="D397" t="str">
            <v>CC DU CREONNAIS</v>
          </cell>
          <cell r="E397" t="str">
            <v>243301215</v>
          </cell>
          <cell r="F397">
            <v>736</v>
          </cell>
          <cell r="G397">
            <v>403</v>
          </cell>
          <cell r="H397">
            <v>26730</v>
          </cell>
          <cell r="I397">
            <v>147</v>
          </cell>
        </row>
        <row r="398">
          <cell r="A398">
            <v>2023</v>
          </cell>
          <cell r="B398" t="str">
            <v>SAINT GENIS DU BOIS</v>
          </cell>
          <cell r="C398" t="str">
            <v>33409</v>
          </cell>
          <cell r="D398" t="str">
            <v>CC RURALES DE L'ENTRE-DEUX-MERS</v>
          </cell>
          <cell r="E398" t="str">
            <v>200069599</v>
          </cell>
          <cell r="F398">
            <v>562</v>
          </cell>
          <cell r="G398">
            <v>89</v>
          </cell>
        </row>
        <row r="399">
          <cell r="A399">
            <v>2023</v>
          </cell>
          <cell r="B399" t="str">
            <v>SAINT GERMAIN D ESTEUIL</v>
          </cell>
          <cell r="C399" t="str">
            <v>33412</v>
          </cell>
          <cell r="D399" t="str">
            <v>CC MEDOC COEUR DE PRESQU'ILE</v>
          </cell>
          <cell r="E399" t="str">
            <v>200069995</v>
          </cell>
          <cell r="F399">
            <v>628</v>
          </cell>
          <cell r="G399">
            <v>1360</v>
          </cell>
          <cell r="H399">
            <v>20530</v>
          </cell>
          <cell r="I399">
            <v>548</v>
          </cell>
        </row>
        <row r="400">
          <cell r="A400">
            <v>2023</v>
          </cell>
          <cell r="B400" t="str">
            <v>SAINT GERMAIN DE GRAVE</v>
          </cell>
          <cell r="C400" t="str">
            <v>33411</v>
          </cell>
          <cell r="D400" t="str">
            <v>CC DU SUD GIRONDE</v>
          </cell>
          <cell r="E400" t="str">
            <v>200043974</v>
          </cell>
          <cell r="F400">
            <v>721</v>
          </cell>
          <cell r="G400">
            <v>162</v>
          </cell>
          <cell r="H400">
            <v>22170</v>
          </cell>
          <cell r="I400">
            <v>63</v>
          </cell>
        </row>
        <row r="401">
          <cell r="A401">
            <v>2023</v>
          </cell>
          <cell r="B401" t="str">
            <v>SAINT GERMAIN DE LA RIVIERE</v>
          </cell>
          <cell r="C401" t="str">
            <v>33414</v>
          </cell>
          <cell r="D401" t="str">
            <v>CC DU FRONSADAIS</v>
          </cell>
          <cell r="E401" t="str">
            <v>243301397</v>
          </cell>
          <cell r="F401">
            <v>576</v>
          </cell>
          <cell r="G401">
            <v>402</v>
          </cell>
          <cell r="H401">
            <v>22120</v>
          </cell>
          <cell r="I401">
            <v>142</v>
          </cell>
        </row>
        <row r="402">
          <cell r="A402">
            <v>2023</v>
          </cell>
          <cell r="B402" t="str">
            <v>SAINT GERMAIN DU PUCH</v>
          </cell>
          <cell r="C402" t="str">
            <v>33413</v>
          </cell>
          <cell r="D402" t="str">
            <v>CA DU LIBOURNAIS</v>
          </cell>
          <cell r="E402" t="str">
            <v>200070092</v>
          </cell>
          <cell r="F402">
            <v>597</v>
          </cell>
          <cell r="G402">
            <v>2278</v>
          </cell>
          <cell r="H402">
            <v>24690</v>
          </cell>
          <cell r="I402">
            <v>926</v>
          </cell>
        </row>
        <row r="403">
          <cell r="A403">
            <v>2023</v>
          </cell>
          <cell r="B403" t="str">
            <v>SAINT GERVAIS</v>
          </cell>
          <cell r="C403" t="str">
            <v>33415</v>
          </cell>
          <cell r="D403" t="str">
            <v>CC DU GRAND CUBZAGUAIS</v>
          </cell>
          <cell r="E403" t="str">
            <v>243301223</v>
          </cell>
          <cell r="F403">
            <v>621</v>
          </cell>
          <cell r="G403">
            <v>1930</v>
          </cell>
          <cell r="H403">
            <v>22740</v>
          </cell>
          <cell r="I403">
            <v>780</v>
          </cell>
        </row>
        <row r="404">
          <cell r="A404">
            <v>2023</v>
          </cell>
          <cell r="B404" t="str">
            <v>SAINT GIRONS D AIGUEVIVES</v>
          </cell>
          <cell r="C404" t="str">
            <v>33416</v>
          </cell>
          <cell r="D404" t="str">
            <v>CC DE BLAYE</v>
          </cell>
          <cell r="E404" t="str">
            <v>200023794</v>
          </cell>
          <cell r="F404">
            <v>564</v>
          </cell>
          <cell r="G404">
            <v>963</v>
          </cell>
          <cell r="H404">
            <v>19410</v>
          </cell>
          <cell r="I404">
            <v>417</v>
          </cell>
        </row>
        <row r="405">
          <cell r="A405">
            <v>2023</v>
          </cell>
          <cell r="B405" t="str">
            <v>SAINT HILAIRE DE LA NOAILLE</v>
          </cell>
          <cell r="C405" t="str">
            <v>33418</v>
          </cell>
          <cell r="D405" t="str">
            <v>CC DU REOLAIS EN SUD GIRONDE</v>
          </cell>
          <cell r="E405" t="str">
            <v>200044394</v>
          </cell>
          <cell r="F405">
            <v>464</v>
          </cell>
          <cell r="G405">
            <v>398</v>
          </cell>
          <cell r="H405">
            <v>21550</v>
          </cell>
          <cell r="I405">
            <v>154</v>
          </cell>
        </row>
        <row r="406">
          <cell r="A406">
            <v>2023</v>
          </cell>
          <cell r="B406" t="str">
            <v>SAINT HILAIRE DU BOIS</v>
          </cell>
          <cell r="C406" t="str">
            <v>33419</v>
          </cell>
          <cell r="D406" t="str">
            <v>CC RURALES DE L'ENTRE-DEUX-MERS</v>
          </cell>
          <cell r="E406" t="str">
            <v>200069599</v>
          </cell>
          <cell r="F406">
            <v>646</v>
          </cell>
          <cell r="G406">
            <v>82</v>
          </cell>
        </row>
        <row r="407">
          <cell r="A407">
            <v>2023</v>
          </cell>
          <cell r="B407" t="str">
            <v>SAINT HIPPOLYTE</v>
          </cell>
          <cell r="C407" t="str">
            <v>33420</v>
          </cell>
          <cell r="D407" t="str">
            <v>CC DU GRAND SAINT EMILIONNAIS</v>
          </cell>
          <cell r="E407" t="str">
            <v>200035533</v>
          </cell>
          <cell r="F407">
            <v>1092</v>
          </cell>
          <cell r="G407">
            <v>134</v>
          </cell>
          <cell r="H407">
            <v>24990</v>
          </cell>
          <cell r="I407">
            <v>46</v>
          </cell>
        </row>
        <row r="408">
          <cell r="A408">
            <v>2023</v>
          </cell>
          <cell r="B408" t="str">
            <v>SAINT JEAN D ILLAC</v>
          </cell>
          <cell r="C408" t="str">
            <v>33422</v>
          </cell>
          <cell r="D408" t="str">
            <v>CC JALLE-EAU-BOURDE</v>
          </cell>
          <cell r="E408" t="str">
            <v>243301165</v>
          </cell>
          <cell r="F408">
            <v>1197</v>
          </cell>
          <cell r="G408">
            <v>9389</v>
          </cell>
          <cell r="H408">
            <v>27620</v>
          </cell>
          <cell r="I408">
            <v>3579</v>
          </cell>
        </row>
        <row r="409">
          <cell r="A409">
            <v>2023</v>
          </cell>
          <cell r="B409" t="str">
            <v>SAINT JEAN DE BLAIGNAC</v>
          </cell>
          <cell r="C409" t="str">
            <v>33421</v>
          </cell>
          <cell r="D409" t="str">
            <v>CC CASTILLON/PUJOLS</v>
          </cell>
          <cell r="E409" t="str">
            <v>243301454</v>
          </cell>
          <cell r="F409">
            <v>589</v>
          </cell>
          <cell r="G409">
            <v>482</v>
          </cell>
          <cell r="H409">
            <v>22180</v>
          </cell>
          <cell r="I409">
            <v>186</v>
          </cell>
        </row>
        <row r="410">
          <cell r="A410">
            <v>2023</v>
          </cell>
          <cell r="B410" t="str">
            <v>SAINT JULIEN BEYCHEVELLE</v>
          </cell>
          <cell r="C410" t="str">
            <v>33423</v>
          </cell>
          <cell r="D410" t="str">
            <v>CC MEDOC COEUR DE PRESQU'ILE</v>
          </cell>
          <cell r="E410" t="str">
            <v>200069995</v>
          </cell>
          <cell r="F410">
            <v>1592</v>
          </cell>
          <cell r="G410">
            <v>633</v>
          </cell>
          <cell r="H410">
            <v>20730</v>
          </cell>
          <cell r="I410">
            <v>251</v>
          </cell>
        </row>
        <row r="411">
          <cell r="A411">
            <v>2023</v>
          </cell>
          <cell r="B411" t="str">
            <v>SAINT LAURENT D ARCE</v>
          </cell>
          <cell r="C411" t="str">
            <v>33425</v>
          </cell>
          <cell r="D411" t="str">
            <v>CC DU GRAND CUBZAGUAIS</v>
          </cell>
          <cell r="E411" t="str">
            <v>243301223</v>
          </cell>
          <cell r="F411">
            <v>603</v>
          </cell>
          <cell r="G411">
            <v>1520</v>
          </cell>
          <cell r="H411">
            <v>23210</v>
          </cell>
          <cell r="I411">
            <v>592</v>
          </cell>
        </row>
        <row r="412">
          <cell r="A412">
            <v>2023</v>
          </cell>
          <cell r="B412" t="str">
            <v>SAINT LAURENT DES COMBES</v>
          </cell>
          <cell r="C412" t="str">
            <v>33426</v>
          </cell>
          <cell r="D412" t="str">
            <v>CC DU GRAND SAINT EMILIONNAIS</v>
          </cell>
          <cell r="E412" t="str">
            <v>200035533</v>
          </cell>
          <cell r="F412">
            <v>979</v>
          </cell>
          <cell r="G412">
            <v>265</v>
          </cell>
          <cell r="H412">
            <v>23100</v>
          </cell>
          <cell r="I412">
            <v>109</v>
          </cell>
        </row>
        <row r="413">
          <cell r="A413">
            <v>2023</v>
          </cell>
          <cell r="B413" t="str">
            <v>SAINT LAURENT DU BOIS</v>
          </cell>
          <cell r="C413" t="str">
            <v>33427</v>
          </cell>
          <cell r="D413" t="str">
            <v>CC RURALES DE L'ENTRE-DEUX-MERS</v>
          </cell>
          <cell r="E413" t="str">
            <v>200069599</v>
          </cell>
          <cell r="F413">
            <v>603</v>
          </cell>
          <cell r="G413">
            <v>261</v>
          </cell>
          <cell r="H413">
            <v>21300</v>
          </cell>
          <cell r="I413">
            <v>99</v>
          </cell>
        </row>
        <row r="414">
          <cell r="A414">
            <v>2023</v>
          </cell>
          <cell r="B414" t="str">
            <v>SAINT LAURENT DU PLAN</v>
          </cell>
          <cell r="C414" t="str">
            <v>33428</v>
          </cell>
          <cell r="D414" t="str">
            <v>CC DU REOLAIS EN SUD GIRONDE</v>
          </cell>
          <cell r="E414" t="str">
            <v>200044394</v>
          </cell>
          <cell r="F414">
            <v>613</v>
          </cell>
          <cell r="G414">
            <v>84</v>
          </cell>
        </row>
        <row r="415">
          <cell r="A415">
            <v>2023</v>
          </cell>
          <cell r="B415" t="str">
            <v>SAINT LAURENT MEDOC</v>
          </cell>
          <cell r="C415" t="str">
            <v>33424</v>
          </cell>
          <cell r="D415" t="str">
            <v>CC MEDOC COEUR DE PRESQU'ILE</v>
          </cell>
          <cell r="E415" t="str">
            <v>200069995</v>
          </cell>
          <cell r="F415">
            <v>871</v>
          </cell>
          <cell r="G415">
            <v>5017</v>
          </cell>
          <cell r="H415">
            <v>21450</v>
          </cell>
          <cell r="I415">
            <v>2025</v>
          </cell>
        </row>
        <row r="416">
          <cell r="A416">
            <v>2023</v>
          </cell>
          <cell r="B416" t="str">
            <v>SAINT LEGER DE BALSON</v>
          </cell>
          <cell r="C416" t="str">
            <v>33429</v>
          </cell>
          <cell r="D416" t="str">
            <v>CC DU SUD GIRONDE</v>
          </cell>
          <cell r="E416" t="str">
            <v>200043974</v>
          </cell>
          <cell r="F416">
            <v>530</v>
          </cell>
          <cell r="G416">
            <v>348</v>
          </cell>
          <cell r="H416">
            <v>18220</v>
          </cell>
          <cell r="I416">
            <v>136</v>
          </cell>
        </row>
        <row r="417">
          <cell r="A417">
            <v>2023</v>
          </cell>
          <cell r="B417" t="str">
            <v>SAINT LEON</v>
          </cell>
          <cell r="C417" t="str">
            <v>33431</v>
          </cell>
          <cell r="D417" t="str">
            <v>CC DU CREONNAIS</v>
          </cell>
          <cell r="E417" t="str">
            <v>243301215</v>
          </cell>
          <cell r="F417">
            <v>458</v>
          </cell>
          <cell r="G417">
            <v>350</v>
          </cell>
          <cell r="H417">
            <v>24060</v>
          </cell>
          <cell r="I417">
            <v>133</v>
          </cell>
        </row>
        <row r="418">
          <cell r="A418">
            <v>2023</v>
          </cell>
          <cell r="B418" t="str">
            <v>SAINT LOUBERT</v>
          </cell>
          <cell r="C418" t="str">
            <v>33432</v>
          </cell>
          <cell r="D418" t="str">
            <v>CC DU SUD GIRONDE</v>
          </cell>
          <cell r="E418" t="str">
            <v>200043974</v>
          </cell>
          <cell r="F418">
            <v>470</v>
          </cell>
          <cell r="G418">
            <v>245</v>
          </cell>
          <cell r="H418">
            <v>21310</v>
          </cell>
          <cell r="I418">
            <v>79</v>
          </cell>
        </row>
        <row r="419">
          <cell r="A419">
            <v>2023</v>
          </cell>
          <cell r="B419" t="str">
            <v>SAINT LOUBES</v>
          </cell>
          <cell r="C419" t="str">
            <v>33433</v>
          </cell>
          <cell r="D419" t="str">
            <v>CC LES RIVES DE LA LAURENCE</v>
          </cell>
          <cell r="E419" t="str">
            <v>243301249</v>
          </cell>
          <cell r="F419">
            <v>1080</v>
          </cell>
          <cell r="G419">
            <v>10055</v>
          </cell>
          <cell r="H419">
            <v>23380</v>
          </cell>
          <cell r="I419">
            <v>4026</v>
          </cell>
        </row>
        <row r="420">
          <cell r="A420">
            <v>2023</v>
          </cell>
          <cell r="B420" t="str">
            <v>SAINT LOUIS DE MONTFERRAND</v>
          </cell>
          <cell r="C420" t="str">
            <v>33434</v>
          </cell>
          <cell r="D420" t="str">
            <v>BORDEAUX METROPOLE</v>
          </cell>
          <cell r="E420" t="str">
            <v>243300316</v>
          </cell>
          <cell r="F420">
            <v>1182</v>
          </cell>
          <cell r="G420">
            <v>2182</v>
          </cell>
          <cell r="H420">
            <v>20520</v>
          </cell>
          <cell r="I420">
            <v>862</v>
          </cell>
        </row>
        <row r="421">
          <cell r="A421">
            <v>2023</v>
          </cell>
          <cell r="B421" t="str">
            <v>SAINT MACAIRE</v>
          </cell>
          <cell r="C421" t="str">
            <v>33435</v>
          </cell>
          <cell r="D421" t="str">
            <v>CC DU SUD GIRONDE</v>
          </cell>
          <cell r="E421" t="str">
            <v>200043974</v>
          </cell>
          <cell r="F421">
            <v>640</v>
          </cell>
          <cell r="G421">
            <v>2209</v>
          </cell>
          <cell r="H421">
            <v>19810</v>
          </cell>
          <cell r="I421">
            <v>902</v>
          </cell>
        </row>
        <row r="422">
          <cell r="A422">
            <v>2023</v>
          </cell>
          <cell r="B422" t="str">
            <v>SAINT MAGNE</v>
          </cell>
          <cell r="C422" t="str">
            <v>33436</v>
          </cell>
          <cell r="D422" t="str">
            <v>CC DU VAL DE L'EYRE</v>
          </cell>
          <cell r="E422" t="str">
            <v>243301405</v>
          </cell>
          <cell r="F422">
            <v>570</v>
          </cell>
          <cell r="G422">
            <v>1080</v>
          </cell>
          <cell r="H422">
            <v>21770</v>
          </cell>
          <cell r="I422">
            <v>468</v>
          </cell>
        </row>
        <row r="423">
          <cell r="A423">
            <v>2023</v>
          </cell>
          <cell r="B423" t="str">
            <v>SAINT MAGNE DE CASTILLON</v>
          </cell>
          <cell r="C423" t="str">
            <v>33437</v>
          </cell>
          <cell r="D423" t="str">
            <v>CC CASTILLON/PUJOLS</v>
          </cell>
          <cell r="E423" t="str">
            <v>243301454</v>
          </cell>
          <cell r="F423">
            <v>746</v>
          </cell>
          <cell r="G423">
            <v>2064</v>
          </cell>
          <cell r="H423">
            <v>20330</v>
          </cell>
          <cell r="I423">
            <v>888</v>
          </cell>
        </row>
        <row r="424">
          <cell r="A424">
            <v>2023</v>
          </cell>
          <cell r="B424" t="str">
            <v>SAINT MAIXANT</v>
          </cell>
          <cell r="C424" t="str">
            <v>33438</v>
          </cell>
          <cell r="D424" t="str">
            <v>CC DU SUD GIRONDE</v>
          </cell>
          <cell r="E424" t="str">
            <v>200043974</v>
          </cell>
          <cell r="F424">
            <v>598</v>
          </cell>
          <cell r="G424">
            <v>2054</v>
          </cell>
          <cell r="H424">
            <v>20500</v>
          </cell>
          <cell r="I424">
            <v>806</v>
          </cell>
        </row>
        <row r="425">
          <cell r="A425">
            <v>2023</v>
          </cell>
          <cell r="B425" t="str">
            <v>SAINT MARIENS</v>
          </cell>
          <cell r="C425" t="str">
            <v>33439</v>
          </cell>
          <cell r="D425" t="str">
            <v>CC LATITUDE NORD GIRONDE</v>
          </cell>
          <cell r="E425" t="str">
            <v>243301181</v>
          </cell>
          <cell r="F425">
            <v>459</v>
          </cell>
          <cell r="G425">
            <v>1649</v>
          </cell>
          <cell r="H425">
            <v>20090</v>
          </cell>
          <cell r="I425">
            <v>614</v>
          </cell>
        </row>
        <row r="426">
          <cell r="A426">
            <v>2023</v>
          </cell>
          <cell r="B426" t="str">
            <v>SAINT MARTIAL</v>
          </cell>
          <cell r="C426" t="str">
            <v>33440</v>
          </cell>
          <cell r="D426" t="str">
            <v>CC DU SUD GIRONDE</v>
          </cell>
          <cell r="E426" t="str">
            <v>200043974</v>
          </cell>
          <cell r="F426">
            <v>658</v>
          </cell>
          <cell r="G426">
            <v>249</v>
          </cell>
          <cell r="H426">
            <v>21810</v>
          </cell>
          <cell r="I426">
            <v>96</v>
          </cell>
        </row>
        <row r="427">
          <cell r="A427">
            <v>2023</v>
          </cell>
          <cell r="B427" t="str">
            <v>SAINT MARTIN DE LAYE</v>
          </cell>
          <cell r="C427" t="str">
            <v>33442</v>
          </cell>
          <cell r="D427" t="str">
            <v>CA DU LIBOURNAIS</v>
          </cell>
          <cell r="E427" t="str">
            <v>200070092</v>
          </cell>
          <cell r="F427">
            <v>513</v>
          </cell>
          <cell r="G427">
            <v>569</v>
          </cell>
          <cell r="H427">
            <v>20570</v>
          </cell>
          <cell r="I427">
            <v>208</v>
          </cell>
        </row>
        <row r="428">
          <cell r="A428">
            <v>2023</v>
          </cell>
          <cell r="B428" t="str">
            <v>SAINT MARTIN DE LERM</v>
          </cell>
          <cell r="C428" t="str">
            <v>33443</v>
          </cell>
          <cell r="D428" t="str">
            <v>CC RURALES DE L'ENTRE-DEUX-MERS</v>
          </cell>
          <cell r="E428" t="str">
            <v>200069599</v>
          </cell>
          <cell r="F428">
            <v>610</v>
          </cell>
          <cell r="G428">
            <v>162</v>
          </cell>
          <cell r="H428">
            <v>21360</v>
          </cell>
          <cell r="I428">
            <v>62</v>
          </cell>
        </row>
        <row r="429">
          <cell r="A429">
            <v>2023</v>
          </cell>
          <cell r="B429" t="str">
            <v>SAINT MARTIN DE SESCAS</v>
          </cell>
          <cell r="C429" t="str">
            <v>33444</v>
          </cell>
          <cell r="D429" t="str">
            <v>CC DU REOLAIS EN SUD GIRONDE</v>
          </cell>
          <cell r="E429" t="str">
            <v>200044394</v>
          </cell>
          <cell r="F429">
            <v>684</v>
          </cell>
          <cell r="G429">
            <v>593</v>
          </cell>
          <cell r="H429">
            <v>20130</v>
          </cell>
          <cell r="I429">
            <v>229</v>
          </cell>
        </row>
        <row r="430">
          <cell r="A430">
            <v>2023</v>
          </cell>
          <cell r="B430" t="str">
            <v>SAINT MARTIN DU BOIS</v>
          </cell>
          <cell r="C430" t="str">
            <v>33445</v>
          </cell>
          <cell r="D430" t="str">
            <v>CA DU LIBOURNAIS</v>
          </cell>
          <cell r="E430" t="str">
            <v>200070092</v>
          </cell>
          <cell r="F430">
            <v>540</v>
          </cell>
          <cell r="G430">
            <v>869</v>
          </cell>
          <cell r="H430">
            <v>21180</v>
          </cell>
          <cell r="I430">
            <v>333</v>
          </cell>
        </row>
        <row r="431">
          <cell r="A431">
            <v>2023</v>
          </cell>
          <cell r="B431" t="str">
            <v>SAINT MARTIN DU PUY</v>
          </cell>
          <cell r="C431" t="str">
            <v>33446</v>
          </cell>
          <cell r="D431" t="str">
            <v>CC RURALES DE L'ENTRE-DEUX-MERS</v>
          </cell>
          <cell r="E431" t="str">
            <v>200069599</v>
          </cell>
          <cell r="F431">
            <v>743</v>
          </cell>
          <cell r="G431">
            <v>182</v>
          </cell>
          <cell r="H431">
            <v>24700</v>
          </cell>
          <cell r="I431">
            <v>73</v>
          </cell>
        </row>
        <row r="432">
          <cell r="A432">
            <v>2023</v>
          </cell>
          <cell r="B432" t="str">
            <v>SAINT MARTIN LACAUSSADE</v>
          </cell>
          <cell r="C432" t="str">
            <v>33441</v>
          </cell>
          <cell r="D432" t="str">
            <v>CC DE BLAYE</v>
          </cell>
          <cell r="E432" t="str">
            <v>200023794</v>
          </cell>
          <cell r="F432">
            <v>746</v>
          </cell>
          <cell r="G432">
            <v>1275</v>
          </cell>
          <cell r="H432">
            <v>22020</v>
          </cell>
          <cell r="I432">
            <v>537</v>
          </cell>
        </row>
        <row r="433">
          <cell r="A433">
            <v>2023</v>
          </cell>
          <cell r="B433" t="str">
            <v>SAINT MEDARD D EYRANS</v>
          </cell>
          <cell r="C433" t="str">
            <v>33448</v>
          </cell>
          <cell r="D433" t="str">
            <v>CC DE MONTESQUIEU</v>
          </cell>
          <cell r="E433" t="str">
            <v>243301264</v>
          </cell>
          <cell r="F433">
            <v>889</v>
          </cell>
          <cell r="G433">
            <v>3144</v>
          </cell>
          <cell r="H433">
            <v>26460</v>
          </cell>
          <cell r="I433">
            <v>1245</v>
          </cell>
        </row>
        <row r="434">
          <cell r="A434">
            <v>2023</v>
          </cell>
          <cell r="B434" t="str">
            <v>SAINT MEDARD DE GUIZIERES</v>
          </cell>
          <cell r="C434" t="str">
            <v>33447</v>
          </cell>
          <cell r="D434" t="str">
            <v>CA DU LIBOURNAIS</v>
          </cell>
          <cell r="E434" t="str">
            <v>200070092</v>
          </cell>
          <cell r="F434">
            <v>783</v>
          </cell>
          <cell r="G434">
            <v>2463</v>
          </cell>
          <cell r="H434">
            <v>17910</v>
          </cell>
          <cell r="I434">
            <v>1119</v>
          </cell>
        </row>
        <row r="435">
          <cell r="A435">
            <v>2023</v>
          </cell>
          <cell r="B435" t="str">
            <v>SAINT MEDARD EN JALLES</v>
          </cell>
          <cell r="C435" t="str">
            <v>33449</v>
          </cell>
          <cell r="D435" t="str">
            <v>BORDEAUX METROPOLE</v>
          </cell>
          <cell r="E435" t="str">
            <v>243300316</v>
          </cell>
          <cell r="F435">
            <v>1532</v>
          </cell>
          <cell r="G435">
            <v>32462</v>
          </cell>
          <cell r="H435">
            <v>26700</v>
          </cell>
          <cell r="I435">
            <v>13778</v>
          </cell>
        </row>
        <row r="436">
          <cell r="A436">
            <v>2023</v>
          </cell>
          <cell r="B436" t="str">
            <v>SAINT MICHEL DE CASTELNAU</v>
          </cell>
          <cell r="C436" t="str">
            <v>33450</v>
          </cell>
          <cell r="D436" t="str">
            <v>CC DU BAZADAIS</v>
          </cell>
          <cell r="E436" t="str">
            <v>200043982</v>
          </cell>
          <cell r="F436">
            <v>689</v>
          </cell>
          <cell r="G436">
            <v>277</v>
          </cell>
          <cell r="H436">
            <v>17890</v>
          </cell>
          <cell r="I436">
            <v>113</v>
          </cell>
        </row>
        <row r="437">
          <cell r="A437">
            <v>2023</v>
          </cell>
          <cell r="B437" t="str">
            <v>SAINT MICHEL DE FRONSAC</v>
          </cell>
          <cell r="C437" t="str">
            <v>33451</v>
          </cell>
          <cell r="D437" t="str">
            <v>CC DU FRONSADAIS</v>
          </cell>
          <cell r="E437" t="str">
            <v>243301397</v>
          </cell>
          <cell r="F437">
            <v>571</v>
          </cell>
          <cell r="G437">
            <v>534</v>
          </cell>
          <cell r="H437">
            <v>21150</v>
          </cell>
          <cell r="I437">
            <v>217</v>
          </cell>
        </row>
        <row r="438">
          <cell r="A438">
            <v>2023</v>
          </cell>
          <cell r="B438" t="str">
            <v>SAINT MICHEL DE LAPUJADE</v>
          </cell>
          <cell r="C438" t="str">
            <v>33453</v>
          </cell>
          <cell r="D438" t="str">
            <v>CC DU REOLAIS EN SUD GIRONDE</v>
          </cell>
          <cell r="E438" t="str">
            <v>200044394</v>
          </cell>
          <cell r="F438">
            <v>484</v>
          </cell>
          <cell r="G438">
            <v>231</v>
          </cell>
          <cell r="H438">
            <v>17670</v>
          </cell>
          <cell r="I438">
            <v>95</v>
          </cell>
        </row>
        <row r="439">
          <cell r="A439">
            <v>2023</v>
          </cell>
          <cell r="B439" t="str">
            <v>SAINT MICHEL DE RIEUFRET</v>
          </cell>
          <cell r="C439" t="str">
            <v>33452</v>
          </cell>
          <cell r="D439" t="str">
            <v>CC CONVERGENCE GARONNE</v>
          </cell>
          <cell r="E439" t="str">
            <v>200069581</v>
          </cell>
          <cell r="F439">
            <v>628</v>
          </cell>
          <cell r="G439">
            <v>851</v>
          </cell>
          <cell r="H439">
            <v>23490</v>
          </cell>
          <cell r="I439">
            <v>303</v>
          </cell>
        </row>
        <row r="440">
          <cell r="A440">
            <v>2023</v>
          </cell>
          <cell r="B440" t="str">
            <v>SAINT MORILLON</v>
          </cell>
          <cell r="C440" t="str">
            <v>33454</v>
          </cell>
          <cell r="D440" t="str">
            <v>CC DE MONTESQUIEU</v>
          </cell>
          <cell r="E440" t="str">
            <v>243301264</v>
          </cell>
          <cell r="F440">
            <v>621</v>
          </cell>
          <cell r="G440">
            <v>1758</v>
          </cell>
          <cell r="H440">
            <v>26980</v>
          </cell>
          <cell r="I440">
            <v>642</v>
          </cell>
        </row>
        <row r="441">
          <cell r="A441">
            <v>2023</v>
          </cell>
          <cell r="B441" t="str">
            <v>SAINT PALAIS</v>
          </cell>
          <cell r="C441" t="str">
            <v>33456</v>
          </cell>
          <cell r="D441" t="str">
            <v>CC DE L'ESTUAIRE</v>
          </cell>
          <cell r="E441" t="str">
            <v>243300811</v>
          </cell>
          <cell r="F441">
            <v>1278</v>
          </cell>
          <cell r="G441">
            <v>520</v>
          </cell>
          <cell r="H441">
            <v>22170</v>
          </cell>
          <cell r="I441">
            <v>213</v>
          </cell>
        </row>
        <row r="442">
          <cell r="A442">
            <v>2023</v>
          </cell>
          <cell r="B442" t="str">
            <v>SAINT PARDON DE CONQUES</v>
          </cell>
          <cell r="C442" t="str">
            <v>33457</v>
          </cell>
          <cell r="D442" t="str">
            <v>CC DU SUD GIRONDE</v>
          </cell>
          <cell r="E442" t="str">
            <v>200043974</v>
          </cell>
          <cell r="F442">
            <v>617</v>
          </cell>
          <cell r="G442">
            <v>616</v>
          </cell>
          <cell r="H442">
            <v>23040</v>
          </cell>
          <cell r="I442">
            <v>238</v>
          </cell>
        </row>
        <row r="443">
          <cell r="A443">
            <v>2023</v>
          </cell>
          <cell r="B443" t="str">
            <v>SAINT PAUL</v>
          </cell>
          <cell r="C443" t="str">
            <v>33458</v>
          </cell>
          <cell r="D443" t="str">
            <v>CC DE BLAYE</v>
          </cell>
          <cell r="E443" t="str">
            <v>200023794</v>
          </cell>
          <cell r="F443">
            <v>585</v>
          </cell>
          <cell r="G443">
            <v>1017</v>
          </cell>
          <cell r="H443">
            <v>19430</v>
          </cell>
          <cell r="I443">
            <v>400</v>
          </cell>
        </row>
        <row r="444">
          <cell r="A444">
            <v>2023</v>
          </cell>
          <cell r="B444" t="str">
            <v>SAINT PEY D ARMENS</v>
          </cell>
          <cell r="C444" t="str">
            <v>33459</v>
          </cell>
          <cell r="D444" t="str">
            <v>CC DU GRAND SAINT EMILIONNAIS</v>
          </cell>
          <cell r="E444" t="str">
            <v>200035533</v>
          </cell>
          <cell r="F444">
            <v>1172</v>
          </cell>
          <cell r="G444">
            <v>191</v>
          </cell>
          <cell r="H444">
            <v>21610</v>
          </cell>
          <cell r="I444">
            <v>95</v>
          </cell>
        </row>
        <row r="445">
          <cell r="A445">
            <v>2023</v>
          </cell>
          <cell r="B445" t="str">
            <v>SAINT PEY DE CASTETS</v>
          </cell>
          <cell r="C445" t="str">
            <v>33460</v>
          </cell>
          <cell r="D445" t="str">
            <v>CC CASTILLON/PUJOLS</v>
          </cell>
          <cell r="E445" t="str">
            <v>243301454</v>
          </cell>
          <cell r="F445">
            <v>569</v>
          </cell>
          <cell r="G445">
            <v>644</v>
          </cell>
          <cell r="H445">
            <v>21130</v>
          </cell>
          <cell r="I445">
            <v>250</v>
          </cell>
        </row>
        <row r="446">
          <cell r="A446">
            <v>2023</v>
          </cell>
          <cell r="B446" t="str">
            <v>SAINT PHILIPPE D AIGUILLE</v>
          </cell>
          <cell r="C446" t="str">
            <v>33461</v>
          </cell>
          <cell r="D446" t="str">
            <v>CC DU GRAND SAINT EMILIONNAIS</v>
          </cell>
          <cell r="E446" t="str">
            <v>200035533</v>
          </cell>
          <cell r="F446">
            <v>639</v>
          </cell>
          <cell r="G446">
            <v>402</v>
          </cell>
          <cell r="H446">
            <v>20260</v>
          </cell>
          <cell r="I446">
            <v>169</v>
          </cell>
        </row>
        <row r="447">
          <cell r="A447">
            <v>2023</v>
          </cell>
          <cell r="B447" t="str">
            <v>SAINT PHILIPPE DU SEIGNAL</v>
          </cell>
          <cell r="C447" t="str">
            <v>33462</v>
          </cell>
          <cell r="D447" t="str">
            <v>CC DU PAYS FOYEN</v>
          </cell>
          <cell r="E447" t="str">
            <v>243301371</v>
          </cell>
          <cell r="F447">
            <v>574</v>
          </cell>
          <cell r="G447">
            <v>516</v>
          </cell>
          <cell r="H447">
            <v>21430</v>
          </cell>
          <cell r="I447">
            <v>212</v>
          </cell>
        </row>
        <row r="448">
          <cell r="A448">
            <v>2023</v>
          </cell>
          <cell r="B448" t="str">
            <v>SAINT PIERRE D AURILLAC</v>
          </cell>
          <cell r="C448" t="str">
            <v>33463</v>
          </cell>
          <cell r="D448" t="str">
            <v>CC DU REOLAIS EN SUD GIRONDE</v>
          </cell>
          <cell r="E448" t="str">
            <v>200044394</v>
          </cell>
          <cell r="F448">
            <v>722</v>
          </cell>
          <cell r="G448">
            <v>1342</v>
          </cell>
          <cell r="H448">
            <v>20450</v>
          </cell>
          <cell r="I448">
            <v>589</v>
          </cell>
        </row>
        <row r="449">
          <cell r="A449">
            <v>2023</v>
          </cell>
          <cell r="B449" t="str">
            <v>SAINT PIERRE DE BAT</v>
          </cell>
          <cell r="C449" t="str">
            <v>33464</v>
          </cell>
          <cell r="D449" t="str">
            <v>CC RURALES DE L'ENTRE-DEUX-MERS</v>
          </cell>
          <cell r="E449" t="str">
            <v>200069599</v>
          </cell>
          <cell r="F449">
            <v>489</v>
          </cell>
          <cell r="G449">
            <v>306</v>
          </cell>
          <cell r="H449">
            <v>21540</v>
          </cell>
          <cell r="I449">
            <v>131</v>
          </cell>
        </row>
        <row r="450">
          <cell r="A450">
            <v>2023</v>
          </cell>
          <cell r="B450" t="str">
            <v>SAINT PIERRE DE MONS</v>
          </cell>
          <cell r="C450" t="str">
            <v>33465</v>
          </cell>
          <cell r="D450" t="str">
            <v>CC DU SUD GIRONDE</v>
          </cell>
          <cell r="E450" t="str">
            <v>200043974</v>
          </cell>
          <cell r="F450">
            <v>590</v>
          </cell>
          <cell r="G450">
            <v>1255</v>
          </cell>
          <cell r="H450">
            <v>21750</v>
          </cell>
          <cell r="I450">
            <v>497</v>
          </cell>
        </row>
        <row r="451">
          <cell r="A451">
            <v>2023</v>
          </cell>
          <cell r="B451" t="str">
            <v>SAINT QUENTIN DE BARON</v>
          </cell>
          <cell r="C451" t="str">
            <v>33466</v>
          </cell>
          <cell r="D451" t="str">
            <v>CA DU LIBOURNAIS</v>
          </cell>
          <cell r="E451" t="str">
            <v>200070092</v>
          </cell>
          <cell r="F451">
            <v>520</v>
          </cell>
          <cell r="G451">
            <v>2607</v>
          </cell>
          <cell r="H451">
            <v>20670</v>
          </cell>
          <cell r="I451">
            <v>1118</v>
          </cell>
        </row>
        <row r="452">
          <cell r="A452">
            <v>2023</v>
          </cell>
          <cell r="B452" t="str">
            <v>SAINT QUENTIN DE CAPLONG</v>
          </cell>
          <cell r="C452" t="str">
            <v>33467</v>
          </cell>
          <cell r="D452" t="str">
            <v>CC DU PAYS FOYEN</v>
          </cell>
          <cell r="E452" t="str">
            <v>243301371</v>
          </cell>
          <cell r="F452">
            <v>684</v>
          </cell>
          <cell r="G452">
            <v>271</v>
          </cell>
          <cell r="H452">
            <v>21380</v>
          </cell>
          <cell r="I452">
            <v>112</v>
          </cell>
        </row>
        <row r="453">
          <cell r="A453">
            <v>2023</v>
          </cell>
          <cell r="B453" t="str">
            <v>SAINT ROMAIN LA VIRVEE</v>
          </cell>
          <cell r="C453" t="str">
            <v>33470</v>
          </cell>
          <cell r="D453" t="str">
            <v>CC DU FRONSADAIS</v>
          </cell>
          <cell r="E453" t="str">
            <v>243301397</v>
          </cell>
          <cell r="F453">
            <v>516</v>
          </cell>
          <cell r="G453">
            <v>908</v>
          </cell>
          <cell r="H453">
            <v>23790</v>
          </cell>
          <cell r="I453">
            <v>354</v>
          </cell>
        </row>
        <row r="454">
          <cell r="A454">
            <v>2023</v>
          </cell>
          <cell r="B454" t="str">
            <v>SAINT SAUVEUR</v>
          </cell>
          <cell r="C454" t="str">
            <v>33471</v>
          </cell>
          <cell r="D454" t="str">
            <v>CC MEDOC COEUR DE PRESQU'ILE</v>
          </cell>
          <cell r="E454" t="str">
            <v>200069995</v>
          </cell>
          <cell r="F454">
            <v>628</v>
          </cell>
          <cell r="G454">
            <v>1333</v>
          </cell>
          <cell r="H454">
            <v>22400</v>
          </cell>
          <cell r="I454">
            <v>548</v>
          </cell>
        </row>
        <row r="455">
          <cell r="A455">
            <v>2023</v>
          </cell>
          <cell r="B455" t="str">
            <v>SAINT SAUVEUR DE PUYNORMAND</v>
          </cell>
          <cell r="C455" t="str">
            <v>33472</v>
          </cell>
          <cell r="D455" t="str">
            <v>CA DU LIBOURNAIS</v>
          </cell>
          <cell r="E455" t="str">
            <v>200070092</v>
          </cell>
          <cell r="F455">
            <v>620</v>
          </cell>
          <cell r="G455">
            <v>366</v>
          </cell>
          <cell r="H455">
            <v>20910</v>
          </cell>
          <cell r="I455">
            <v>148</v>
          </cell>
        </row>
        <row r="456">
          <cell r="A456">
            <v>2023</v>
          </cell>
          <cell r="B456" t="str">
            <v>SAINT SAVIN</v>
          </cell>
          <cell r="C456" t="str">
            <v>33473</v>
          </cell>
          <cell r="D456" t="str">
            <v>CC LATITUDE NORD GIRONDE</v>
          </cell>
          <cell r="E456" t="str">
            <v>243301181</v>
          </cell>
          <cell r="F456">
            <v>537</v>
          </cell>
          <cell r="G456">
            <v>3319</v>
          </cell>
          <cell r="H456">
            <v>19790</v>
          </cell>
          <cell r="I456">
            <v>1319</v>
          </cell>
        </row>
        <row r="457">
          <cell r="A457">
            <v>2023</v>
          </cell>
          <cell r="B457" t="str">
            <v>SAINT SELVE</v>
          </cell>
          <cell r="C457" t="str">
            <v>33474</v>
          </cell>
          <cell r="D457" t="str">
            <v>CC DE MONTESQUIEU</v>
          </cell>
          <cell r="E457" t="str">
            <v>243301264</v>
          </cell>
          <cell r="F457">
            <v>689</v>
          </cell>
          <cell r="G457">
            <v>3480</v>
          </cell>
          <cell r="H457">
            <v>26070</v>
          </cell>
          <cell r="I457">
            <v>1276</v>
          </cell>
        </row>
        <row r="458">
          <cell r="A458">
            <v>2023</v>
          </cell>
          <cell r="B458" t="str">
            <v>SAINT SEURIN DE BOURG</v>
          </cell>
          <cell r="C458" t="str">
            <v>33475</v>
          </cell>
          <cell r="D458" t="str">
            <v>CC DE BLAYE</v>
          </cell>
          <cell r="E458" t="str">
            <v>200023794</v>
          </cell>
          <cell r="F458">
            <v>570</v>
          </cell>
          <cell r="G458">
            <v>420</v>
          </cell>
          <cell r="H458">
            <v>22470</v>
          </cell>
          <cell r="I458">
            <v>162</v>
          </cell>
        </row>
        <row r="459">
          <cell r="A459">
            <v>2023</v>
          </cell>
          <cell r="B459" t="str">
            <v>SAINT SEURIN DE CADOURNE</v>
          </cell>
          <cell r="C459" t="str">
            <v>33476</v>
          </cell>
          <cell r="D459" t="str">
            <v>CC MEDOC COEUR DE PRESQU'ILE</v>
          </cell>
          <cell r="E459" t="str">
            <v>200069995</v>
          </cell>
          <cell r="F459">
            <v>735</v>
          </cell>
          <cell r="G459">
            <v>769</v>
          </cell>
          <cell r="H459">
            <v>20000</v>
          </cell>
          <cell r="I459">
            <v>298</v>
          </cell>
        </row>
        <row r="460">
          <cell r="A460">
            <v>2023</v>
          </cell>
          <cell r="B460" t="str">
            <v>SAINT SEURIN DE CURSAC</v>
          </cell>
          <cell r="C460" t="str">
            <v>33477</v>
          </cell>
          <cell r="D460" t="str">
            <v>CC DE L'ESTUAIRE</v>
          </cell>
          <cell r="E460" t="str">
            <v>243300811</v>
          </cell>
          <cell r="F460">
            <v>1443</v>
          </cell>
          <cell r="G460">
            <v>795</v>
          </cell>
          <cell r="H460">
            <v>20510</v>
          </cell>
          <cell r="I460">
            <v>388</v>
          </cell>
        </row>
        <row r="461">
          <cell r="A461">
            <v>2023</v>
          </cell>
          <cell r="B461" t="str">
            <v>SAINT SEURIN SUR L ISLE</v>
          </cell>
          <cell r="C461" t="str">
            <v>33478</v>
          </cell>
          <cell r="D461" t="str">
            <v>CA DU LIBOURNAIS</v>
          </cell>
          <cell r="E461" t="str">
            <v>200070092</v>
          </cell>
          <cell r="F461">
            <v>1105</v>
          </cell>
          <cell r="G461">
            <v>3186</v>
          </cell>
          <cell r="H461">
            <v>16900</v>
          </cell>
          <cell r="I461">
            <v>1544</v>
          </cell>
        </row>
        <row r="462">
          <cell r="A462">
            <v>2023</v>
          </cell>
          <cell r="B462" t="str">
            <v>SAINT SEVE</v>
          </cell>
          <cell r="C462" t="str">
            <v>33479</v>
          </cell>
          <cell r="D462" t="str">
            <v>CC DU REOLAIS EN SUD GIRONDE</v>
          </cell>
          <cell r="E462" t="str">
            <v>200044394</v>
          </cell>
          <cell r="F462">
            <v>482</v>
          </cell>
          <cell r="G462">
            <v>257</v>
          </cell>
          <cell r="H462">
            <v>20970</v>
          </cell>
          <cell r="I462">
            <v>95</v>
          </cell>
        </row>
        <row r="463">
          <cell r="A463">
            <v>2023</v>
          </cell>
          <cell r="B463" t="str">
            <v>SAINT SULPICE DE FALEYRENS</v>
          </cell>
          <cell r="C463" t="str">
            <v>33480</v>
          </cell>
          <cell r="D463" t="str">
            <v>CC DU GRAND SAINT EMILIONNAIS</v>
          </cell>
          <cell r="E463" t="str">
            <v>200035533</v>
          </cell>
          <cell r="F463">
            <v>836</v>
          </cell>
          <cell r="G463">
            <v>1361</v>
          </cell>
          <cell r="H463">
            <v>22530</v>
          </cell>
          <cell r="I463">
            <v>603</v>
          </cell>
        </row>
        <row r="464">
          <cell r="A464">
            <v>2023</v>
          </cell>
          <cell r="B464" t="str">
            <v>SAINT SULPICE DE GUILLERAGUES</v>
          </cell>
          <cell r="C464" t="str">
            <v>33481</v>
          </cell>
          <cell r="D464" t="str">
            <v>CC RURALES DE L'ENTRE-DEUX-MERS</v>
          </cell>
          <cell r="E464" t="str">
            <v>200069599</v>
          </cell>
          <cell r="F464">
            <v>545</v>
          </cell>
          <cell r="G464">
            <v>240</v>
          </cell>
          <cell r="H464">
            <v>20340</v>
          </cell>
          <cell r="I464">
            <v>95</v>
          </cell>
        </row>
        <row r="465">
          <cell r="A465">
            <v>2023</v>
          </cell>
          <cell r="B465" t="str">
            <v>SAINT SULPICE DE POMMIERS</v>
          </cell>
          <cell r="C465" t="str">
            <v>33482</v>
          </cell>
          <cell r="D465" t="str">
            <v>CC RURALES DE L'ENTRE-DEUX-MERS</v>
          </cell>
          <cell r="E465" t="str">
            <v>200069599</v>
          </cell>
          <cell r="F465">
            <v>603</v>
          </cell>
          <cell r="G465">
            <v>262</v>
          </cell>
          <cell r="H465">
            <v>17280</v>
          </cell>
          <cell r="I465">
            <v>106</v>
          </cell>
        </row>
        <row r="466">
          <cell r="A466">
            <v>2023</v>
          </cell>
          <cell r="B466" t="str">
            <v>SAINT SULPICE ET CAMEYRAC</v>
          </cell>
          <cell r="C466" t="str">
            <v>33483</v>
          </cell>
          <cell r="D466" t="str">
            <v>CC LES RIVES DE LA LAURENCE</v>
          </cell>
          <cell r="E466" t="str">
            <v>243301249</v>
          </cell>
          <cell r="F466">
            <v>890</v>
          </cell>
          <cell r="G466">
            <v>4862</v>
          </cell>
          <cell r="H466">
            <v>25070</v>
          </cell>
          <cell r="I466">
            <v>2022</v>
          </cell>
        </row>
        <row r="467">
          <cell r="A467">
            <v>2023</v>
          </cell>
          <cell r="B467" t="str">
            <v>SAINT SYMPHORIEN</v>
          </cell>
          <cell r="C467" t="str">
            <v>33484</v>
          </cell>
          <cell r="D467" t="str">
            <v>CC DU SUD GIRONDE</v>
          </cell>
          <cell r="E467" t="str">
            <v>200043974</v>
          </cell>
          <cell r="F467">
            <v>871</v>
          </cell>
          <cell r="G467">
            <v>1964</v>
          </cell>
          <cell r="H467">
            <v>20040</v>
          </cell>
          <cell r="I467">
            <v>805</v>
          </cell>
        </row>
        <row r="468">
          <cell r="A468">
            <v>2023</v>
          </cell>
          <cell r="B468" t="str">
            <v>SAINT TROJAN</v>
          </cell>
          <cell r="C468" t="str">
            <v>33486</v>
          </cell>
          <cell r="D468" t="str">
            <v>CC DU GRAND CUBZAGUAIS</v>
          </cell>
          <cell r="E468" t="str">
            <v>243301223</v>
          </cell>
          <cell r="F468">
            <v>527</v>
          </cell>
          <cell r="G468">
            <v>370</v>
          </cell>
          <cell r="H468">
            <v>20550</v>
          </cell>
          <cell r="I468">
            <v>141</v>
          </cell>
        </row>
        <row r="469">
          <cell r="A469">
            <v>2023</v>
          </cell>
          <cell r="B469" t="str">
            <v>SAINT VINCENT DE PAUL</v>
          </cell>
          <cell r="C469" t="str">
            <v>33487</v>
          </cell>
          <cell r="D469" t="str">
            <v>BORDEAUX METROPOLE</v>
          </cell>
          <cell r="E469" t="str">
            <v>243300316</v>
          </cell>
          <cell r="F469">
            <v>1149</v>
          </cell>
          <cell r="G469">
            <v>1013</v>
          </cell>
          <cell r="H469">
            <v>20430</v>
          </cell>
          <cell r="I469">
            <v>387</v>
          </cell>
        </row>
        <row r="470">
          <cell r="A470">
            <v>2023</v>
          </cell>
          <cell r="B470" t="str">
            <v>SAINT VINCENT DE PERTIGNAS</v>
          </cell>
          <cell r="C470" t="str">
            <v>33488</v>
          </cell>
          <cell r="D470" t="str">
            <v>CC CASTILLON/PUJOLS</v>
          </cell>
          <cell r="E470" t="str">
            <v>243301454</v>
          </cell>
          <cell r="F470">
            <v>866</v>
          </cell>
          <cell r="G470">
            <v>387</v>
          </cell>
          <cell r="H470">
            <v>21040</v>
          </cell>
          <cell r="I470">
            <v>159</v>
          </cell>
        </row>
        <row r="471">
          <cell r="A471">
            <v>2023</v>
          </cell>
          <cell r="B471" t="str">
            <v>SAINT VIVIEN DE BLAYE</v>
          </cell>
          <cell r="C471" t="str">
            <v>33489</v>
          </cell>
          <cell r="D471" t="str">
            <v>CC LATITUDE NORD GIRONDE</v>
          </cell>
          <cell r="E471" t="str">
            <v>243301181</v>
          </cell>
          <cell r="F471">
            <v>529</v>
          </cell>
          <cell r="G471">
            <v>366</v>
          </cell>
          <cell r="H471">
            <v>21880</v>
          </cell>
          <cell r="I471">
            <v>139</v>
          </cell>
        </row>
        <row r="472">
          <cell r="A472">
            <v>2023</v>
          </cell>
          <cell r="B472" t="str">
            <v>SAINT VIVIEN DE MEDOC</v>
          </cell>
          <cell r="C472" t="str">
            <v>33490</v>
          </cell>
          <cell r="D472" t="str">
            <v>CC MEDOC ATLANTIQUE</v>
          </cell>
          <cell r="E472" t="str">
            <v>200070720</v>
          </cell>
          <cell r="F472">
            <v>669</v>
          </cell>
          <cell r="G472">
            <v>2119</v>
          </cell>
          <cell r="H472">
            <v>20470</v>
          </cell>
          <cell r="I472">
            <v>930</v>
          </cell>
        </row>
        <row r="473">
          <cell r="A473">
            <v>2023</v>
          </cell>
          <cell r="B473" t="str">
            <v>SAINT VIVIEN DE MONSEGUR</v>
          </cell>
          <cell r="C473" t="str">
            <v>33491</v>
          </cell>
          <cell r="D473" t="str">
            <v>CC DU REOLAIS EN SUD GIRONDE</v>
          </cell>
          <cell r="E473" t="str">
            <v>200044394</v>
          </cell>
          <cell r="F473">
            <v>482</v>
          </cell>
          <cell r="G473">
            <v>411</v>
          </cell>
          <cell r="H473">
            <v>17390</v>
          </cell>
          <cell r="I473">
            <v>161</v>
          </cell>
        </row>
        <row r="474">
          <cell r="A474">
            <v>2023</v>
          </cell>
          <cell r="B474" t="str">
            <v>SAINT YZAN DE SOUDIAC</v>
          </cell>
          <cell r="C474" t="str">
            <v>33492</v>
          </cell>
          <cell r="D474" t="str">
            <v>CC LATITUDE NORD GIRONDE</v>
          </cell>
          <cell r="E474" t="str">
            <v>243301181</v>
          </cell>
          <cell r="F474">
            <v>453</v>
          </cell>
          <cell r="G474">
            <v>2462</v>
          </cell>
          <cell r="H474">
            <v>18480</v>
          </cell>
          <cell r="I474">
            <v>1042</v>
          </cell>
        </row>
        <row r="475">
          <cell r="A475">
            <v>2023</v>
          </cell>
          <cell r="B475" t="str">
            <v>SAINT YZANS DE MEDOC</v>
          </cell>
          <cell r="C475" t="str">
            <v>33493</v>
          </cell>
          <cell r="D475" t="str">
            <v>CC MEDOC COEUR DE PRESQU'ILE</v>
          </cell>
          <cell r="E475" t="str">
            <v>200069995</v>
          </cell>
          <cell r="F475">
            <v>722</v>
          </cell>
          <cell r="G475">
            <v>405</v>
          </cell>
          <cell r="H475">
            <v>18740</v>
          </cell>
          <cell r="I475">
            <v>166</v>
          </cell>
        </row>
        <row r="476">
          <cell r="A476">
            <v>2023</v>
          </cell>
          <cell r="B476" t="str">
            <v>SAINTE COLOMBE</v>
          </cell>
          <cell r="C476" t="str">
            <v>33390</v>
          </cell>
          <cell r="D476" t="str">
            <v>CC CASTILLON/PUJOLS</v>
          </cell>
          <cell r="E476" t="str">
            <v>243301454</v>
          </cell>
          <cell r="F476">
            <v>513</v>
          </cell>
          <cell r="G476">
            <v>449</v>
          </cell>
          <cell r="H476">
            <v>22120</v>
          </cell>
          <cell r="I476">
            <v>169</v>
          </cell>
        </row>
        <row r="477">
          <cell r="A477">
            <v>2023</v>
          </cell>
          <cell r="B477" t="str">
            <v>SAINTE CROIX DU MONT</v>
          </cell>
          <cell r="C477" t="str">
            <v>33392</v>
          </cell>
          <cell r="D477" t="str">
            <v>CC CONVERGENCE GARONNE</v>
          </cell>
          <cell r="E477" t="str">
            <v>200069581</v>
          </cell>
          <cell r="F477">
            <v>668</v>
          </cell>
          <cell r="G477">
            <v>895</v>
          </cell>
          <cell r="H477">
            <v>19210</v>
          </cell>
          <cell r="I477">
            <v>357</v>
          </cell>
        </row>
        <row r="478">
          <cell r="A478">
            <v>2023</v>
          </cell>
          <cell r="B478" t="str">
            <v>SAINTE EULALIE</v>
          </cell>
          <cell r="C478" t="str">
            <v>33397</v>
          </cell>
          <cell r="D478" t="str">
            <v>CC LES RIVES DE LA LAURENCE</v>
          </cell>
          <cell r="E478" t="str">
            <v>243301249</v>
          </cell>
          <cell r="F478">
            <v>1107</v>
          </cell>
          <cell r="G478">
            <v>4923</v>
          </cell>
          <cell r="H478">
            <v>23560</v>
          </cell>
          <cell r="I478">
            <v>1955</v>
          </cell>
        </row>
        <row r="479">
          <cell r="A479">
            <v>2023</v>
          </cell>
          <cell r="B479" t="str">
            <v>SAINTE FLORENCE</v>
          </cell>
          <cell r="C479" t="str">
            <v>33401</v>
          </cell>
          <cell r="D479" t="str">
            <v>CC CASTILLON/PUJOLS</v>
          </cell>
          <cell r="E479" t="str">
            <v>243301454</v>
          </cell>
          <cell r="F479">
            <v>524</v>
          </cell>
          <cell r="G479">
            <v>152</v>
          </cell>
          <cell r="H479">
            <v>18870</v>
          </cell>
          <cell r="I479">
            <v>60</v>
          </cell>
        </row>
        <row r="480">
          <cell r="A480">
            <v>2023</v>
          </cell>
          <cell r="B480" t="str">
            <v>SAINTE FOY LA GRANDE</v>
          </cell>
          <cell r="C480" t="str">
            <v>33402</v>
          </cell>
          <cell r="D480" t="str">
            <v>CC DU PAYS FOYEN</v>
          </cell>
          <cell r="E480" t="str">
            <v>243301371</v>
          </cell>
          <cell r="F480">
            <v>874</v>
          </cell>
          <cell r="G480">
            <v>2726</v>
          </cell>
          <cell r="H480">
            <v>9620</v>
          </cell>
          <cell r="I480">
            <v>1173</v>
          </cell>
        </row>
        <row r="481">
          <cell r="A481">
            <v>2023</v>
          </cell>
          <cell r="B481" t="str">
            <v>SAINTE FOY LA LONGUE</v>
          </cell>
          <cell r="C481" t="str">
            <v>33403</v>
          </cell>
          <cell r="D481" t="str">
            <v>CC DU REOLAIS EN SUD GIRONDE</v>
          </cell>
          <cell r="E481" t="str">
            <v>200044394</v>
          </cell>
          <cell r="F481">
            <v>685</v>
          </cell>
          <cell r="G481">
            <v>134</v>
          </cell>
          <cell r="H481">
            <v>22150</v>
          </cell>
          <cell r="I481">
            <v>48</v>
          </cell>
        </row>
        <row r="482">
          <cell r="A482">
            <v>2023</v>
          </cell>
          <cell r="B482" t="str">
            <v>SAINTE GEMME</v>
          </cell>
          <cell r="C482" t="str">
            <v>33404</v>
          </cell>
          <cell r="D482" t="str">
            <v>CC RURALES DE L'ENTRE-DEUX-MERS</v>
          </cell>
          <cell r="E482" t="str">
            <v>200069599</v>
          </cell>
          <cell r="F482">
            <v>539</v>
          </cell>
          <cell r="G482">
            <v>211</v>
          </cell>
          <cell r="H482">
            <v>19260</v>
          </cell>
          <cell r="I482">
            <v>90</v>
          </cell>
        </row>
        <row r="483">
          <cell r="A483">
            <v>2023</v>
          </cell>
          <cell r="B483" t="str">
            <v>SAINTE HELENE</v>
          </cell>
          <cell r="C483" t="str">
            <v>33417</v>
          </cell>
          <cell r="D483" t="str">
            <v>CC MEDULLIENNE</v>
          </cell>
          <cell r="E483" t="str">
            <v>243301389</v>
          </cell>
          <cell r="F483">
            <v>695</v>
          </cell>
          <cell r="G483">
            <v>2923</v>
          </cell>
          <cell r="H483">
            <v>24620</v>
          </cell>
          <cell r="I483">
            <v>1136</v>
          </cell>
        </row>
        <row r="484">
          <cell r="A484">
            <v>2023</v>
          </cell>
          <cell r="B484" t="str">
            <v>SAINTE RADEGONDE</v>
          </cell>
          <cell r="C484" t="str">
            <v>33468</v>
          </cell>
          <cell r="D484" t="str">
            <v>CC CASTILLON/PUJOLS</v>
          </cell>
          <cell r="E484" t="str">
            <v>243301454</v>
          </cell>
          <cell r="F484">
            <v>552</v>
          </cell>
          <cell r="G484">
            <v>467</v>
          </cell>
          <cell r="H484">
            <v>19310</v>
          </cell>
          <cell r="I484">
            <v>183</v>
          </cell>
        </row>
        <row r="485">
          <cell r="A485">
            <v>2023</v>
          </cell>
          <cell r="B485" t="str">
            <v>SAINTE TERRE</v>
          </cell>
          <cell r="C485" t="str">
            <v>33485</v>
          </cell>
          <cell r="D485" t="str">
            <v>CC DU GRAND SAINT EMILIONNAIS</v>
          </cell>
          <cell r="E485" t="str">
            <v>200035533</v>
          </cell>
          <cell r="F485">
            <v>545</v>
          </cell>
          <cell r="G485">
            <v>1990</v>
          </cell>
          <cell r="H485">
            <v>21430</v>
          </cell>
          <cell r="I485">
            <v>760</v>
          </cell>
        </row>
        <row r="486">
          <cell r="A486">
            <v>2023</v>
          </cell>
          <cell r="B486" t="str">
            <v>SALAUNES</v>
          </cell>
          <cell r="C486" t="str">
            <v>33494</v>
          </cell>
          <cell r="D486" t="str">
            <v>CC MEDULLIENNE</v>
          </cell>
          <cell r="E486" t="str">
            <v>243301389</v>
          </cell>
          <cell r="F486">
            <v>918</v>
          </cell>
          <cell r="G486">
            <v>1186</v>
          </cell>
          <cell r="H486">
            <v>25650</v>
          </cell>
          <cell r="I486">
            <v>438</v>
          </cell>
        </row>
        <row r="487">
          <cell r="A487">
            <v>2023</v>
          </cell>
          <cell r="B487" t="str">
            <v>SALLEBOEUF</v>
          </cell>
          <cell r="C487" t="str">
            <v>33496</v>
          </cell>
          <cell r="D487" t="str">
            <v>CC LES COTEAUX BORDELAIS</v>
          </cell>
          <cell r="E487" t="str">
            <v>243301355</v>
          </cell>
          <cell r="F487">
            <v>756</v>
          </cell>
          <cell r="G487">
            <v>2682</v>
          </cell>
          <cell r="H487">
            <v>26110</v>
          </cell>
          <cell r="I487">
            <v>1096</v>
          </cell>
        </row>
        <row r="488">
          <cell r="A488">
            <v>2023</v>
          </cell>
          <cell r="B488" t="str">
            <v>SALLES</v>
          </cell>
          <cell r="C488" t="str">
            <v>33498</v>
          </cell>
          <cell r="D488" t="str">
            <v>CC DU VAL DE L'EYRE</v>
          </cell>
          <cell r="E488" t="str">
            <v>243301405</v>
          </cell>
          <cell r="F488">
            <v>737</v>
          </cell>
          <cell r="G488">
            <v>7757</v>
          </cell>
          <cell r="H488">
            <v>24440</v>
          </cell>
          <cell r="I488">
            <v>3247</v>
          </cell>
        </row>
        <row r="489">
          <cell r="A489">
            <v>2023</v>
          </cell>
          <cell r="B489" t="str">
            <v>SAMONAC</v>
          </cell>
          <cell r="C489" t="str">
            <v>33500</v>
          </cell>
          <cell r="D489" t="str">
            <v>CC DE BLAYE</v>
          </cell>
          <cell r="E489" t="str">
            <v>200023794</v>
          </cell>
          <cell r="F489">
            <v>551</v>
          </cell>
          <cell r="G489">
            <v>450</v>
          </cell>
          <cell r="H489">
            <v>20390</v>
          </cell>
          <cell r="I489">
            <v>194</v>
          </cell>
        </row>
        <row r="490">
          <cell r="A490">
            <v>2023</v>
          </cell>
          <cell r="B490" t="str">
            <v>SAUCATS</v>
          </cell>
          <cell r="C490" t="str">
            <v>33501</v>
          </cell>
          <cell r="D490" t="str">
            <v>CC DE MONTESQUIEU</v>
          </cell>
          <cell r="E490" t="str">
            <v>243301264</v>
          </cell>
          <cell r="F490">
            <v>768</v>
          </cell>
          <cell r="G490">
            <v>3328</v>
          </cell>
          <cell r="H490">
            <v>26840</v>
          </cell>
          <cell r="I490">
            <v>1284</v>
          </cell>
        </row>
        <row r="491">
          <cell r="A491">
            <v>2023</v>
          </cell>
          <cell r="B491" t="str">
            <v>SAUGON</v>
          </cell>
          <cell r="C491" t="str">
            <v>33502</v>
          </cell>
          <cell r="D491" t="str">
            <v>CC DE BLAYE</v>
          </cell>
          <cell r="E491" t="str">
            <v>200023794</v>
          </cell>
          <cell r="F491">
            <v>780</v>
          </cell>
          <cell r="G491">
            <v>504</v>
          </cell>
          <cell r="H491">
            <v>20070</v>
          </cell>
          <cell r="I491">
            <v>185</v>
          </cell>
        </row>
        <row r="492">
          <cell r="A492">
            <v>2023</v>
          </cell>
          <cell r="B492" t="str">
            <v>SAUMOS</v>
          </cell>
          <cell r="C492" t="str">
            <v>33503</v>
          </cell>
          <cell r="D492" t="str">
            <v>CC MEDULLIENNE</v>
          </cell>
          <cell r="E492" t="str">
            <v>243301389</v>
          </cell>
          <cell r="F492">
            <v>529</v>
          </cell>
          <cell r="G492">
            <v>559</v>
          </cell>
          <cell r="H492">
            <v>23740</v>
          </cell>
          <cell r="I492">
            <v>217</v>
          </cell>
        </row>
        <row r="493">
          <cell r="A493">
            <v>2023</v>
          </cell>
          <cell r="B493" t="str">
            <v>SAUTERNES</v>
          </cell>
          <cell r="C493" t="str">
            <v>33504</v>
          </cell>
          <cell r="D493" t="str">
            <v>CC DU SUD GIRONDE</v>
          </cell>
          <cell r="E493" t="str">
            <v>200043974</v>
          </cell>
          <cell r="F493">
            <v>641</v>
          </cell>
          <cell r="G493">
            <v>845</v>
          </cell>
          <cell r="H493">
            <v>21660</v>
          </cell>
          <cell r="I493">
            <v>320</v>
          </cell>
        </row>
        <row r="494">
          <cell r="A494">
            <v>2023</v>
          </cell>
          <cell r="B494" t="str">
            <v>SAUVETERRE DE GUYENNE</v>
          </cell>
          <cell r="C494" t="str">
            <v>33506</v>
          </cell>
          <cell r="D494" t="str">
            <v>CC RURALES DE L'ENTRE-DEUX-MERS</v>
          </cell>
          <cell r="E494" t="str">
            <v>200069599</v>
          </cell>
          <cell r="F494">
            <v>1099</v>
          </cell>
          <cell r="G494">
            <v>1921</v>
          </cell>
          <cell r="H494">
            <v>16530</v>
          </cell>
          <cell r="I494">
            <v>909</v>
          </cell>
        </row>
        <row r="495">
          <cell r="A495">
            <v>2023</v>
          </cell>
          <cell r="B495" t="str">
            <v>SAUVIAC</v>
          </cell>
          <cell r="C495" t="str">
            <v>33507</v>
          </cell>
          <cell r="D495" t="str">
            <v>CC DU BAZADAIS</v>
          </cell>
          <cell r="E495" t="str">
            <v>200043982</v>
          </cell>
          <cell r="F495">
            <v>631</v>
          </cell>
          <cell r="G495">
            <v>341</v>
          </cell>
          <cell r="H495">
            <v>20250</v>
          </cell>
          <cell r="I495">
            <v>157</v>
          </cell>
        </row>
        <row r="496">
          <cell r="A496">
            <v>2023</v>
          </cell>
          <cell r="B496" t="str">
            <v>SAVIGNAC</v>
          </cell>
          <cell r="C496" t="str">
            <v>33508</v>
          </cell>
          <cell r="D496" t="str">
            <v>CC DU REOLAIS EN SUD GIRONDE</v>
          </cell>
          <cell r="E496" t="str">
            <v>200044394</v>
          </cell>
          <cell r="F496">
            <v>688</v>
          </cell>
          <cell r="G496">
            <v>650</v>
          </cell>
          <cell r="H496">
            <v>20680</v>
          </cell>
          <cell r="I496">
            <v>253</v>
          </cell>
        </row>
        <row r="497">
          <cell r="A497">
            <v>2023</v>
          </cell>
          <cell r="B497" t="str">
            <v>SAVIGNAC DE L ISLE</v>
          </cell>
          <cell r="C497" t="str">
            <v>33509</v>
          </cell>
          <cell r="D497" t="str">
            <v>CA DU LIBOURNAIS</v>
          </cell>
          <cell r="E497" t="str">
            <v>200070092</v>
          </cell>
          <cell r="F497">
            <v>591</v>
          </cell>
          <cell r="G497">
            <v>517</v>
          </cell>
          <cell r="H497">
            <v>22730</v>
          </cell>
          <cell r="I497">
            <v>216</v>
          </cell>
        </row>
        <row r="498">
          <cell r="A498">
            <v>2023</v>
          </cell>
          <cell r="B498" t="str">
            <v>SEMENS</v>
          </cell>
          <cell r="C498" t="str">
            <v>33510</v>
          </cell>
          <cell r="D498" t="str">
            <v>CC DU SUD GIRONDE</v>
          </cell>
          <cell r="E498" t="str">
            <v>200043974</v>
          </cell>
          <cell r="F498">
            <v>512</v>
          </cell>
          <cell r="G498">
            <v>220</v>
          </cell>
          <cell r="H498">
            <v>21190</v>
          </cell>
          <cell r="I498">
            <v>80</v>
          </cell>
        </row>
        <row r="499">
          <cell r="A499">
            <v>2023</v>
          </cell>
          <cell r="B499" t="str">
            <v>SENDETS</v>
          </cell>
          <cell r="C499" t="str">
            <v>33511</v>
          </cell>
          <cell r="D499" t="str">
            <v>CC DU BAZADAIS</v>
          </cell>
          <cell r="E499" t="str">
            <v>200043982</v>
          </cell>
          <cell r="F499">
            <v>555</v>
          </cell>
          <cell r="G499">
            <v>351</v>
          </cell>
          <cell r="H499">
            <v>17590</v>
          </cell>
          <cell r="I499">
            <v>147</v>
          </cell>
        </row>
        <row r="500">
          <cell r="A500">
            <v>2023</v>
          </cell>
          <cell r="B500" t="str">
            <v>SIGALENS</v>
          </cell>
          <cell r="C500" t="str">
            <v>33512</v>
          </cell>
          <cell r="D500" t="str">
            <v>CC DU BAZADAIS</v>
          </cell>
          <cell r="E500" t="str">
            <v>200043982</v>
          </cell>
          <cell r="F500">
            <v>567</v>
          </cell>
          <cell r="G500">
            <v>382</v>
          </cell>
          <cell r="H500">
            <v>18550</v>
          </cell>
          <cell r="I500">
            <v>152</v>
          </cell>
        </row>
        <row r="501">
          <cell r="A501">
            <v>2023</v>
          </cell>
          <cell r="B501" t="str">
            <v>SILLAS</v>
          </cell>
          <cell r="C501" t="str">
            <v>33513</v>
          </cell>
          <cell r="D501" t="str">
            <v>CC DU BAZADAIS</v>
          </cell>
          <cell r="E501" t="str">
            <v>200043982</v>
          </cell>
          <cell r="F501">
            <v>570</v>
          </cell>
          <cell r="G501">
            <v>134</v>
          </cell>
          <cell r="H501">
            <v>18930</v>
          </cell>
          <cell r="I501">
            <v>51</v>
          </cell>
        </row>
        <row r="502">
          <cell r="A502">
            <v>2023</v>
          </cell>
          <cell r="B502" t="str">
            <v>SOULAC SUR MER</v>
          </cell>
          <cell r="C502" t="str">
            <v>33514</v>
          </cell>
          <cell r="D502" t="str">
            <v>CC MEDOC ATLANTIQUE</v>
          </cell>
          <cell r="E502" t="str">
            <v>200070720</v>
          </cell>
          <cell r="F502">
            <v>976</v>
          </cell>
          <cell r="G502">
            <v>6316</v>
          </cell>
          <cell r="H502">
            <v>21970</v>
          </cell>
          <cell r="I502">
            <v>1567</v>
          </cell>
        </row>
        <row r="503">
          <cell r="A503">
            <v>2023</v>
          </cell>
          <cell r="B503" t="str">
            <v>SOULIGNAC</v>
          </cell>
          <cell r="C503" t="str">
            <v>33515</v>
          </cell>
          <cell r="D503" t="str">
            <v>CC RURALES DE L'ENTRE-DEUX-MERS</v>
          </cell>
          <cell r="E503" t="str">
            <v>200069599</v>
          </cell>
          <cell r="F503">
            <v>465</v>
          </cell>
          <cell r="G503">
            <v>441</v>
          </cell>
          <cell r="H503">
            <v>19920</v>
          </cell>
          <cell r="I503">
            <v>174</v>
          </cell>
        </row>
        <row r="504">
          <cell r="A504">
            <v>2023</v>
          </cell>
          <cell r="B504" t="str">
            <v>SOUSSAC</v>
          </cell>
          <cell r="C504" t="str">
            <v>33516</v>
          </cell>
          <cell r="D504" t="str">
            <v>CC RURALES DE L'ENTRE-DEUX-MERS</v>
          </cell>
          <cell r="E504" t="str">
            <v>200069599</v>
          </cell>
          <cell r="F504">
            <v>631</v>
          </cell>
          <cell r="G504">
            <v>209</v>
          </cell>
          <cell r="H504">
            <v>18770</v>
          </cell>
          <cell r="I504">
            <v>68</v>
          </cell>
        </row>
        <row r="505">
          <cell r="A505">
            <v>2023</v>
          </cell>
          <cell r="B505" t="str">
            <v>SOUSSANS</v>
          </cell>
          <cell r="C505" t="str">
            <v>33517</v>
          </cell>
          <cell r="D505" t="str">
            <v>CC MEDOC ESTUAIRE</v>
          </cell>
          <cell r="E505" t="str">
            <v>243301447</v>
          </cell>
          <cell r="F505">
            <v>716</v>
          </cell>
          <cell r="G505">
            <v>1691</v>
          </cell>
          <cell r="H505">
            <v>22120</v>
          </cell>
          <cell r="I505">
            <v>672</v>
          </cell>
        </row>
        <row r="506">
          <cell r="A506">
            <v>2023</v>
          </cell>
          <cell r="B506" t="str">
            <v>TABANAC</v>
          </cell>
          <cell r="C506" t="str">
            <v>33518</v>
          </cell>
          <cell r="D506" t="str">
            <v>CC DES PORTES DE L'ENTRE-DEUX-MERS</v>
          </cell>
          <cell r="E506" t="str">
            <v>243301439</v>
          </cell>
          <cell r="F506">
            <v>705</v>
          </cell>
          <cell r="G506">
            <v>1130</v>
          </cell>
          <cell r="H506">
            <v>24890</v>
          </cell>
          <cell r="I506">
            <v>458</v>
          </cell>
        </row>
        <row r="507">
          <cell r="A507">
            <v>2023</v>
          </cell>
          <cell r="B507" t="str">
            <v>TAILLECAVAT</v>
          </cell>
          <cell r="C507" t="str">
            <v>33520</v>
          </cell>
          <cell r="D507" t="str">
            <v>CC RURALES DE L'ENTRE-DEUX-MERS</v>
          </cell>
          <cell r="E507" t="str">
            <v>200069599</v>
          </cell>
          <cell r="F507">
            <v>517</v>
          </cell>
          <cell r="G507">
            <v>309</v>
          </cell>
          <cell r="H507">
            <v>17620</v>
          </cell>
          <cell r="I507">
            <v>118</v>
          </cell>
        </row>
        <row r="508">
          <cell r="A508">
            <v>2023</v>
          </cell>
          <cell r="B508" t="str">
            <v>TALAIS</v>
          </cell>
          <cell r="C508" t="str">
            <v>33521</v>
          </cell>
          <cell r="D508" t="str">
            <v>CC MEDOC ATLANTIQUE</v>
          </cell>
          <cell r="E508" t="str">
            <v>200070720</v>
          </cell>
          <cell r="F508">
            <v>561</v>
          </cell>
          <cell r="G508">
            <v>945</v>
          </cell>
          <cell r="H508">
            <v>17870</v>
          </cell>
          <cell r="I508">
            <v>366</v>
          </cell>
        </row>
        <row r="509">
          <cell r="A509">
            <v>2023</v>
          </cell>
          <cell r="B509" t="str">
            <v>TALENCE</v>
          </cell>
          <cell r="C509" t="str">
            <v>33522</v>
          </cell>
          <cell r="D509" t="str">
            <v>BORDEAUX METROPOLE</v>
          </cell>
          <cell r="E509" t="str">
            <v>243300316</v>
          </cell>
          <cell r="F509">
            <v>1281</v>
          </cell>
          <cell r="G509">
            <v>45620</v>
          </cell>
          <cell r="H509">
            <v>23360</v>
          </cell>
          <cell r="I509">
            <v>18666</v>
          </cell>
        </row>
        <row r="510">
          <cell r="A510">
            <v>2023</v>
          </cell>
          <cell r="B510" t="str">
            <v>TARGON</v>
          </cell>
          <cell r="C510" t="str">
            <v>33523</v>
          </cell>
          <cell r="D510" t="str">
            <v>CC RURALES DE L'ENTRE-DEUX-MERS</v>
          </cell>
          <cell r="E510" t="str">
            <v>200069599</v>
          </cell>
          <cell r="F510">
            <v>614</v>
          </cell>
          <cell r="G510">
            <v>2101</v>
          </cell>
          <cell r="H510">
            <v>21060</v>
          </cell>
          <cell r="I510">
            <v>878</v>
          </cell>
        </row>
        <row r="511">
          <cell r="A511">
            <v>2023</v>
          </cell>
          <cell r="B511" t="str">
            <v>TARNES</v>
          </cell>
          <cell r="C511" t="str">
            <v>33524</v>
          </cell>
          <cell r="D511" t="str">
            <v>CC DU FRONSADAIS</v>
          </cell>
          <cell r="E511" t="str">
            <v>243301397</v>
          </cell>
          <cell r="F511">
            <v>438</v>
          </cell>
          <cell r="G511">
            <v>345</v>
          </cell>
          <cell r="H511">
            <v>25180</v>
          </cell>
          <cell r="I511">
            <v>118</v>
          </cell>
        </row>
        <row r="512">
          <cell r="A512">
            <v>2023</v>
          </cell>
          <cell r="B512" t="str">
            <v>TAURIAC</v>
          </cell>
          <cell r="C512" t="str">
            <v>33525</v>
          </cell>
          <cell r="D512" t="str">
            <v>CC DU GRAND CUBZAGUAIS</v>
          </cell>
          <cell r="E512" t="str">
            <v>243301223</v>
          </cell>
          <cell r="F512">
            <v>591</v>
          </cell>
          <cell r="G512">
            <v>1357</v>
          </cell>
          <cell r="H512">
            <v>20880</v>
          </cell>
          <cell r="I512">
            <v>573</v>
          </cell>
        </row>
        <row r="513">
          <cell r="A513">
            <v>2023</v>
          </cell>
          <cell r="B513" t="str">
            <v>TAYAC</v>
          </cell>
          <cell r="C513" t="str">
            <v>33526</v>
          </cell>
          <cell r="D513" t="str">
            <v>CC DU GRAND SAINT EMILIONNAIS</v>
          </cell>
          <cell r="E513" t="str">
            <v>200035533</v>
          </cell>
          <cell r="F513">
            <v>631</v>
          </cell>
          <cell r="G513">
            <v>146</v>
          </cell>
          <cell r="H513">
            <v>20310</v>
          </cell>
          <cell r="I513">
            <v>61</v>
          </cell>
        </row>
        <row r="514">
          <cell r="A514">
            <v>2023</v>
          </cell>
          <cell r="B514" t="str">
            <v>TEUILLAC</v>
          </cell>
          <cell r="C514" t="str">
            <v>33530</v>
          </cell>
          <cell r="D514" t="str">
            <v>CC DU GRAND CUBZAGUAIS</v>
          </cell>
          <cell r="E514" t="str">
            <v>243301223</v>
          </cell>
          <cell r="F514">
            <v>556</v>
          </cell>
          <cell r="G514">
            <v>896</v>
          </cell>
          <cell r="H514">
            <v>21510</v>
          </cell>
          <cell r="I514">
            <v>346</v>
          </cell>
        </row>
        <row r="515">
          <cell r="A515">
            <v>2023</v>
          </cell>
          <cell r="B515" t="str">
            <v>TIZAC DE CURTON</v>
          </cell>
          <cell r="C515" t="str">
            <v>33531</v>
          </cell>
          <cell r="D515" t="str">
            <v>CA DU LIBOURNAIS</v>
          </cell>
          <cell r="E515" t="str">
            <v>200070092</v>
          </cell>
          <cell r="F515">
            <v>624</v>
          </cell>
          <cell r="G515">
            <v>352</v>
          </cell>
          <cell r="H515">
            <v>22820</v>
          </cell>
          <cell r="I515">
            <v>131</v>
          </cell>
        </row>
        <row r="516">
          <cell r="A516">
            <v>2023</v>
          </cell>
          <cell r="B516" t="str">
            <v>TIZAC DE LAPOUYADE</v>
          </cell>
          <cell r="C516" t="str">
            <v>33532</v>
          </cell>
          <cell r="D516" t="str">
            <v>CA DU LIBOURNAIS</v>
          </cell>
          <cell r="E516" t="str">
            <v>200070092</v>
          </cell>
          <cell r="F516">
            <v>561</v>
          </cell>
          <cell r="G516">
            <v>496</v>
          </cell>
          <cell r="H516">
            <v>21630</v>
          </cell>
          <cell r="I516">
            <v>200</v>
          </cell>
        </row>
        <row r="517">
          <cell r="A517">
            <v>2023</v>
          </cell>
          <cell r="B517" t="str">
            <v>TOULENNE</v>
          </cell>
          <cell r="C517" t="str">
            <v>33533</v>
          </cell>
          <cell r="D517" t="str">
            <v>CC DU SUD GIRONDE</v>
          </cell>
          <cell r="E517" t="str">
            <v>200043974</v>
          </cell>
          <cell r="F517">
            <v>659</v>
          </cell>
          <cell r="G517">
            <v>2837</v>
          </cell>
          <cell r="H517">
            <v>19980</v>
          </cell>
          <cell r="I517">
            <v>1190</v>
          </cell>
        </row>
        <row r="518">
          <cell r="A518">
            <v>2023</v>
          </cell>
          <cell r="B518" t="str">
            <v>TRESSES</v>
          </cell>
          <cell r="C518" t="str">
            <v>33535</v>
          </cell>
          <cell r="D518" t="str">
            <v>CC LES COTEAUX BORDELAIS</v>
          </cell>
          <cell r="E518" t="str">
            <v>243301355</v>
          </cell>
          <cell r="F518">
            <v>1003</v>
          </cell>
          <cell r="G518">
            <v>4960</v>
          </cell>
          <cell r="H518">
            <v>25250</v>
          </cell>
          <cell r="I518">
            <v>2140</v>
          </cell>
        </row>
        <row r="519">
          <cell r="A519">
            <v>2023</v>
          </cell>
          <cell r="B519" t="str">
            <v>UZESTE</v>
          </cell>
          <cell r="C519" t="str">
            <v>33537</v>
          </cell>
          <cell r="D519" t="str">
            <v>CC DU SUD GIRONDE</v>
          </cell>
          <cell r="E519" t="str">
            <v>200043974</v>
          </cell>
          <cell r="F519">
            <v>602</v>
          </cell>
          <cell r="G519">
            <v>515</v>
          </cell>
          <cell r="H519">
            <v>20670</v>
          </cell>
          <cell r="I519">
            <v>214</v>
          </cell>
        </row>
        <row r="520">
          <cell r="A520">
            <v>2023</v>
          </cell>
          <cell r="B520" t="str">
            <v>VAL DE LIVENNE</v>
          </cell>
          <cell r="C520" t="str">
            <v>33380</v>
          </cell>
          <cell r="D520" t="str">
            <v>CC DE L'ESTUAIRE</v>
          </cell>
          <cell r="E520" t="str">
            <v>243300811</v>
          </cell>
          <cell r="F520">
            <v>1284</v>
          </cell>
          <cell r="G520">
            <v>1877</v>
          </cell>
          <cell r="H520">
            <v>17490</v>
          </cell>
          <cell r="I520">
            <v>776</v>
          </cell>
        </row>
        <row r="521">
          <cell r="A521">
            <v>2023</v>
          </cell>
          <cell r="B521" t="str">
            <v>VAL DE VIRVEE</v>
          </cell>
          <cell r="C521" t="str">
            <v>33018</v>
          </cell>
          <cell r="D521" t="str">
            <v>CC DU GRAND CUBZAGUAIS</v>
          </cell>
          <cell r="E521" t="str">
            <v>243301223</v>
          </cell>
          <cell r="F521">
            <v>587</v>
          </cell>
          <cell r="G521">
            <v>3677</v>
          </cell>
          <cell r="H521">
            <v>21950</v>
          </cell>
          <cell r="I521">
            <v>1444</v>
          </cell>
        </row>
        <row r="522">
          <cell r="A522">
            <v>2023</v>
          </cell>
          <cell r="B522" t="str">
            <v>VALEYRAC</v>
          </cell>
          <cell r="C522" t="str">
            <v>33538</v>
          </cell>
          <cell r="D522" t="str">
            <v>CC MEDOC ATLANTIQUE</v>
          </cell>
          <cell r="E522" t="str">
            <v>200070720</v>
          </cell>
          <cell r="F522">
            <v>567</v>
          </cell>
          <cell r="G522">
            <v>591</v>
          </cell>
          <cell r="H522">
            <v>18670</v>
          </cell>
          <cell r="I522">
            <v>240</v>
          </cell>
        </row>
        <row r="523">
          <cell r="A523">
            <v>2023</v>
          </cell>
          <cell r="B523" t="str">
            <v>VAYRES</v>
          </cell>
          <cell r="C523" t="str">
            <v>33539</v>
          </cell>
          <cell r="D523" t="str">
            <v>CA DU LIBOURNAIS</v>
          </cell>
          <cell r="E523" t="str">
            <v>200070092</v>
          </cell>
          <cell r="F523">
            <v>796</v>
          </cell>
          <cell r="G523">
            <v>4197</v>
          </cell>
          <cell r="H523">
            <v>22740</v>
          </cell>
          <cell r="I523">
            <v>1722</v>
          </cell>
        </row>
        <row r="524">
          <cell r="A524">
            <v>2023</v>
          </cell>
          <cell r="B524" t="str">
            <v>VENDAYS MONTALIVET</v>
          </cell>
          <cell r="C524" t="str">
            <v>33540</v>
          </cell>
          <cell r="D524" t="str">
            <v>CC MEDOC ATLANTIQUE</v>
          </cell>
          <cell r="E524" t="str">
            <v>200070720</v>
          </cell>
          <cell r="F524">
            <v>911</v>
          </cell>
          <cell r="G524">
            <v>5312</v>
          </cell>
          <cell r="H524">
            <v>20510</v>
          </cell>
          <cell r="I524">
            <v>1422</v>
          </cell>
        </row>
        <row r="525">
          <cell r="A525">
            <v>2023</v>
          </cell>
          <cell r="B525" t="str">
            <v>VENSAC</v>
          </cell>
          <cell r="C525" t="str">
            <v>33541</v>
          </cell>
          <cell r="D525" t="str">
            <v>CC MEDOC ATLANTIQUE</v>
          </cell>
          <cell r="E525" t="str">
            <v>200070720</v>
          </cell>
          <cell r="F525">
            <v>677</v>
          </cell>
          <cell r="G525">
            <v>1302</v>
          </cell>
          <cell r="H525">
            <v>20020</v>
          </cell>
          <cell r="I525">
            <v>513</v>
          </cell>
        </row>
        <row r="526">
          <cell r="A526">
            <v>2023</v>
          </cell>
          <cell r="B526" t="str">
            <v>VERAC</v>
          </cell>
          <cell r="C526" t="str">
            <v>33542</v>
          </cell>
          <cell r="D526" t="str">
            <v>CC DU FRONSADAIS</v>
          </cell>
          <cell r="E526" t="str">
            <v>243301397</v>
          </cell>
          <cell r="F526">
            <v>626</v>
          </cell>
          <cell r="G526">
            <v>961</v>
          </cell>
          <cell r="H526">
            <v>22570</v>
          </cell>
          <cell r="I526">
            <v>347</v>
          </cell>
        </row>
        <row r="527">
          <cell r="A527">
            <v>2023</v>
          </cell>
          <cell r="B527" t="str">
            <v>VERDELAIS</v>
          </cell>
          <cell r="C527" t="str">
            <v>33543</v>
          </cell>
          <cell r="D527" t="str">
            <v>CC DU SUD GIRONDE</v>
          </cell>
          <cell r="E527" t="str">
            <v>200043974</v>
          </cell>
          <cell r="F527">
            <v>623</v>
          </cell>
          <cell r="G527">
            <v>1038</v>
          </cell>
          <cell r="H527">
            <v>19940</v>
          </cell>
          <cell r="I527">
            <v>418</v>
          </cell>
        </row>
        <row r="528">
          <cell r="A528">
            <v>2023</v>
          </cell>
          <cell r="B528" t="str">
            <v>VERTHEUIL</v>
          </cell>
          <cell r="C528" t="str">
            <v>33545</v>
          </cell>
          <cell r="D528" t="str">
            <v>CC MEDOC COEUR DE PRESQU'ILE</v>
          </cell>
          <cell r="E528" t="str">
            <v>200069995</v>
          </cell>
          <cell r="F528">
            <v>643</v>
          </cell>
          <cell r="G528">
            <v>1371</v>
          </cell>
          <cell r="H528">
            <v>21790</v>
          </cell>
          <cell r="I528">
            <v>533</v>
          </cell>
        </row>
        <row r="529">
          <cell r="A529">
            <v>2023</v>
          </cell>
          <cell r="B529" t="str">
            <v>VIGNONET</v>
          </cell>
          <cell r="C529" t="str">
            <v>33546</v>
          </cell>
          <cell r="D529" t="str">
            <v>CC DU GRAND SAINT EMILIONNAIS</v>
          </cell>
          <cell r="E529" t="str">
            <v>200035533</v>
          </cell>
          <cell r="F529">
            <v>728</v>
          </cell>
          <cell r="G529">
            <v>520</v>
          </cell>
          <cell r="H529">
            <v>21630</v>
          </cell>
          <cell r="I529">
            <v>174</v>
          </cell>
        </row>
        <row r="530">
          <cell r="A530">
            <v>2023</v>
          </cell>
          <cell r="B530" t="str">
            <v>VILLANDRAUT</v>
          </cell>
          <cell r="C530" t="str">
            <v>33547</v>
          </cell>
          <cell r="D530" t="str">
            <v>CC DU SUD GIRONDE</v>
          </cell>
          <cell r="E530" t="str">
            <v>200043974</v>
          </cell>
          <cell r="F530">
            <v>594</v>
          </cell>
          <cell r="G530">
            <v>1223</v>
          </cell>
          <cell r="H530">
            <v>19750</v>
          </cell>
          <cell r="I530">
            <v>511</v>
          </cell>
        </row>
        <row r="531">
          <cell r="A531">
            <v>2023</v>
          </cell>
          <cell r="B531" t="str">
            <v>VILLEGOUGE</v>
          </cell>
          <cell r="C531" t="str">
            <v>33548</v>
          </cell>
          <cell r="D531" t="str">
            <v>CC DU FRONSADAIS</v>
          </cell>
          <cell r="E531" t="str">
            <v>243301397</v>
          </cell>
          <cell r="F531">
            <v>543</v>
          </cell>
          <cell r="G531">
            <v>1286</v>
          </cell>
          <cell r="H531">
            <v>21410</v>
          </cell>
          <cell r="I531">
            <v>509</v>
          </cell>
        </row>
        <row r="532">
          <cell r="A532">
            <v>2023</v>
          </cell>
          <cell r="B532" t="str">
            <v>VILLENAVE D ORNON</v>
          </cell>
          <cell r="C532" t="str">
            <v>33550</v>
          </cell>
          <cell r="D532" t="str">
            <v>BORDEAUX METROPOLE</v>
          </cell>
          <cell r="E532" t="str">
            <v>243300316</v>
          </cell>
          <cell r="F532">
            <v>1382</v>
          </cell>
          <cell r="G532">
            <v>37186</v>
          </cell>
          <cell r="H532">
            <v>22850</v>
          </cell>
          <cell r="I532">
            <v>18102</v>
          </cell>
        </row>
        <row r="533">
          <cell r="A533">
            <v>2023</v>
          </cell>
          <cell r="B533" t="str">
            <v>VILLENAVE DE RIONS</v>
          </cell>
          <cell r="C533" t="str">
            <v>33549</v>
          </cell>
          <cell r="D533" t="str">
            <v>CC DU CREONNAIS</v>
          </cell>
          <cell r="E533" t="str">
            <v>243301215</v>
          </cell>
          <cell r="F533">
            <v>557</v>
          </cell>
          <cell r="G533">
            <v>359</v>
          </cell>
          <cell r="H533">
            <v>20980</v>
          </cell>
          <cell r="I533">
            <v>153</v>
          </cell>
        </row>
        <row r="534">
          <cell r="A534">
            <v>2023</v>
          </cell>
          <cell r="B534" t="str">
            <v>VILLENEUVE</v>
          </cell>
          <cell r="C534" t="str">
            <v>33551</v>
          </cell>
          <cell r="D534" t="str">
            <v>CC DE BLAYE</v>
          </cell>
          <cell r="E534" t="str">
            <v>200023794</v>
          </cell>
          <cell r="F534">
            <v>683</v>
          </cell>
          <cell r="G534">
            <v>409</v>
          </cell>
          <cell r="H534">
            <v>19100</v>
          </cell>
          <cell r="I534">
            <v>172</v>
          </cell>
        </row>
        <row r="535">
          <cell r="A535">
            <v>2023</v>
          </cell>
          <cell r="B535" t="str">
            <v>VIRELADE</v>
          </cell>
          <cell r="C535" t="str">
            <v>33552</v>
          </cell>
          <cell r="D535" t="str">
            <v>CC CONVERGENCE GARONNE</v>
          </cell>
          <cell r="E535" t="str">
            <v>200069581</v>
          </cell>
          <cell r="F535">
            <v>606</v>
          </cell>
          <cell r="G535">
            <v>1109</v>
          </cell>
          <cell r="H535">
            <v>22560</v>
          </cell>
          <cell r="I535">
            <v>451</v>
          </cell>
        </row>
        <row r="536">
          <cell r="A536">
            <v>2023</v>
          </cell>
          <cell r="B536" t="str">
            <v>VIRSAC</v>
          </cell>
          <cell r="C536" t="str">
            <v>33553</v>
          </cell>
          <cell r="D536" t="str">
            <v>CC DU GRAND CUBZAGUAIS</v>
          </cell>
          <cell r="E536" t="str">
            <v>243301223</v>
          </cell>
          <cell r="F536">
            <v>674</v>
          </cell>
          <cell r="G536">
            <v>1180</v>
          </cell>
          <cell r="H536">
            <v>20690</v>
          </cell>
          <cell r="I536">
            <v>469</v>
          </cell>
        </row>
        <row r="537">
          <cell r="A537">
            <v>2023</v>
          </cell>
          <cell r="B537" t="str">
            <v>YVRAC</v>
          </cell>
          <cell r="C537" t="str">
            <v>33554</v>
          </cell>
          <cell r="D537" t="str">
            <v>CC LES RIVES DE LA LAURENCE</v>
          </cell>
          <cell r="E537" t="str">
            <v>243301249</v>
          </cell>
          <cell r="F537">
            <v>1180</v>
          </cell>
          <cell r="G537">
            <v>2877</v>
          </cell>
          <cell r="H537">
            <v>25000</v>
          </cell>
          <cell r="I537">
            <v>1220</v>
          </cell>
        </row>
      </sheetData>
      <sheetData sheetId="5" refreshError="1"/>
      <sheetData sheetId="6" refreshError="1"/>
      <sheetData sheetId="7" refreshError="1"/>
      <sheetData sheetId="8">
        <row r="7">
          <cell r="F7">
            <v>2021</v>
          </cell>
          <cell r="G7">
            <v>2022</v>
          </cell>
          <cell r="H7">
            <v>2023</v>
          </cell>
          <cell r="I7">
            <v>2024</v>
          </cell>
          <cell r="J7">
            <v>2025</v>
          </cell>
        </row>
        <row r="21">
          <cell r="B21" t="str">
            <v>33001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Utilisation"/>
      <sheetName val="Sources des données"/>
      <sheetName val="Parametres"/>
      <sheetName val="CalculetteGpComm"/>
      <sheetName val="ListeEquip"/>
      <sheetName val="ListeActionsCej"/>
      <sheetName val="RedressementCEJ"/>
      <sheetName val="ListeFrt_QPV"/>
      <sheetName val="ListeDOM"/>
      <sheetName val="geolissage"/>
      <sheetName val="TCD_RecapTerrit"/>
      <sheetName val="TCD_EquipGeoliss"/>
      <sheetName val="OffreExistanteDvpt"/>
      <sheetName val="RecapTerritoire"/>
    </sheetNames>
    <sheetDataSet>
      <sheetData sheetId="0"/>
      <sheetData sheetId="1" refreshError="1"/>
      <sheetData sheetId="2"/>
      <sheetData sheetId="3" refreshError="1"/>
      <sheetData sheetId="4">
        <row r="4">
          <cell r="B4" t="str">
            <v>Zone à alimenter à partir de l'export de la table SAS EQUIP_EAJE</v>
          </cell>
        </row>
        <row r="5">
          <cell r="B5" t="str">
            <v>Zone de saisie manuelle</v>
          </cell>
        </row>
        <row r="6">
          <cell r="B6" t="str">
            <v>Zone calculée  à partir de l'onglet ListesActionsCej - ne pas modifier</v>
          </cell>
        </row>
        <row r="7">
          <cell r="B7" t="str">
            <v>Numéro dossier AFC</v>
          </cell>
        </row>
        <row r="8">
          <cell r="B8" t="str">
            <v>57271-1216</v>
          </cell>
        </row>
        <row r="9">
          <cell r="B9" t="str">
            <v>57135-937</v>
          </cell>
        </row>
        <row r="10">
          <cell r="B10" t="str">
            <v>57610-715</v>
          </cell>
        </row>
        <row r="11">
          <cell r="B11" t="str">
            <v>54191-200</v>
          </cell>
        </row>
        <row r="12">
          <cell r="B12" t="str">
            <v>60401-849</v>
          </cell>
        </row>
        <row r="13">
          <cell r="B13" t="str">
            <v>1127-849</v>
          </cell>
        </row>
        <row r="14">
          <cell r="B14" t="str">
            <v>1128-849</v>
          </cell>
        </row>
        <row r="15">
          <cell r="B15" t="str">
            <v>1129-849</v>
          </cell>
        </row>
        <row r="16">
          <cell r="B16" t="str">
            <v>1131-849</v>
          </cell>
        </row>
        <row r="17">
          <cell r="B17" t="str">
            <v>1135-849</v>
          </cell>
        </row>
        <row r="18">
          <cell r="B18" t="str">
            <v>231-180</v>
          </cell>
        </row>
        <row r="19">
          <cell r="B19" t="str">
            <v>232-180</v>
          </cell>
        </row>
        <row r="20">
          <cell r="B20" t="str">
            <v>1140-849</v>
          </cell>
        </row>
        <row r="21">
          <cell r="B21" t="str">
            <v>1141-849</v>
          </cell>
        </row>
        <row r="22">
          <cell r="B22" t="str">
            <v>1308-921</v>
          </cell>
        </row>
        <row r="23">
          <cell r="B23" t="str">
            <v>1304-921</v>
          </cell>
        </row>
        <row r="24">
          <cell r="B24" t="str">
            <v>1305-921</v>
          </cell>
        </row>
        <row r="25">
          <cell r="B25" t="str">
            <v>1142-849</v>
          </cell>
        </row>
        <row r="26">
          <cell r="B26" t="str">
            <v>1143-849</v>
          </cell>
        </row>
        <row r="27">
          <cell r="B27" t="str">
            <v>1306-921</v>
          </cell>
        </row>
        <row r="28">
          <cell r="B28" t="str">
            <v>1145-849</v>
          </cell>
        </row>
        <row r="29">
          <cell r="B29" t="str">
            <v>1146-849</v>
          </cell>
        </row>
        <row r="30">
          <cell r="B30" t="str">
            <v>1307-921</v>
          </cell>
        </row>
        <row r="31">
          <cell r="B31" t="str">
            <v>1147-849</v>
          </cell>
        </row>
        <row r="32">
          <cell r="B32" t="str">
            <v>1148-849</v>
          </cell>
        </row>
        <row r="33">
          <cell r="B33" t="str">
            <v>1149-849</v>
          </cell>
        </row>
        <row r="34">
          <cell r="B34" t="str">
            <v>1150-849</v>
          </cell>
        </row>
        <row r="35">
          <cell r="B35" t="str">
            <v>1152-849</v>
          </cell>
        </row>
        <row r="36">
          <cell r="B36" t="str">
            <v>1153-849</v>
          </cell>
        </row>
        <row r="37">
          <cell r="B37" t="str">
            <v>1583-1048</v>
          </cell>
        </row>
        <row r="38">
          <cell r="B38" t="str">
            <v>1154-849</v>
          </cell>
        </row>
        <row r="39">
          <cell r="B39" t="str">
            <v>2443-1417</v>
          </cell>
        </row>
        <row r="40">
          <cell r="B40" t="str">
            <v>1086-820</v>
          </cell>
        </row>
        <row r="41">
          <cell r="B41" t="str">
            <v>1932-1209</v>
          </cell>
        </row>
        <row r="42">
          <cell r="B42" t="str">
            <v>1315-927</v>
          </cell>
        </row>
        <row r="43">
          <cell r="B43" t="str">
            <v>2517-1472</v>
          </cell>
        </row>
        <row r="44">
          <cell r="B44" t="str">
            <v>1637-1060</v>
          </cell>
        </row>
        <row r="45">
          <cell r="B45" t="str">
            <v>2518-1472</v>
          </cell>
        </row>
        <row r="46">
          <cell r="B46" t="str">
            <v>2519-1472</v>
          </cell>
        </row>
        <row r="47">
          <cell r="B47" t="str">
            <v>2520-1472</v>
          </cell>
        </row>
        <row r="48">
          <cell r="B48" t="str">
            <v>62-57</v>
          </cell>
        </row>
        <row r="49">
          <cell r="B49" t="str">
            <v>2521-1472</v>
          </cell>
        </row>
        <row r="50">
          <cell r="B50" t="str">
            <v>88-57</v>
          </cell>
        </row>
        <row r="51">
          <cell r="B51" t="str">
            <v>1650-1069</v>
          </cell>
        </row>
        <row r="52">
          <cell r="B52" t="str">
            <v>9763-5258</v>
          </cell>
        </row>
        <row r="53">
          <cell r="B53" t="str">
            <v>9764-5258</v>
          </cell>
        </row>
        <row r="54">
          <cell r="B54" t="str">
            <v>9765-5258</v>
          </cell>
        </row>
        <row r="55">
          <cell r="B55" t="str">
            <v>1491-1001</v>
          </cell>
        </row>
        <row r="56">
          <cell r="B56" t="str">
            <v>1494-1001</v>
          </cell>
        </row>
        <row r="57">
          <cell r="B57" t="str">
            <v>1781-1128</v>
          </cell>
        </row>
        <row r="58">
          <cell r="B58" t="str">
            <v>883-703</v>
          </cell>
        </row>
        <row r="59">
          <cell r="B59" t="str">
            <v>1487-1000</v>
          </cell>
        </row>
        <row r="60">
          <cell r="B60" t="str">
            <v>1076-816</v>
          </cell>
        </row>
        <row r="61">
          <cell r="B61" t="str">
            <v>894-714</v>
          </cell>
        </row>
        <row r="62">
          <cell r="B62" t="str">
            <v>4-4</v>
          </cell>
        </row>
        <row r="63">
          <cell r="B63" t="str">
            <v>5-4</v>
          </cell>
        </row>
        <row r="64">
          <cell r="B64" t="str">
            <v>1510-1014</v>
          </cell>
        </row>
        <row r="65">
          <cell r="B65" t="str">
            <v>1923-1203</v>
          </cell>
        </row>
        <row r="66">
          <cell r="B66" t="str">
            <v>1496-1003</v>
          </cell>
        </row>
        <row r="67">
          <cell r="B67" t="str">
            <v>901-709</v>
          </cell>
        </row>
        <row r="68">
          <cell r="B68" t="str">
            <v>1489-709</v>
          </cell>
        </row>
        <row r="69">
          <cell r="B69" t="str">
            <v>887-707</v>
          </cell>
        </row>
        <row r="70">
          <cell r="B70" t="str">
            <v>7075-3158</v>
          </cell>
        </row>
        <row r="71">
          <cell r="B71" t="str">
            <v>5561-3158</v>
          </cell>
        </row>
        <row r="72">
          <cell r="B72" t="str">
            <v>1492-1001</v>
          </cell>
        </row>
        <row r="73">
          <cell r="B73" t="str">
            <v>903-722</v>
          </cell>
        </row>
        <row r="74">
          <cell r="B74" t="str">
            <v>1075-815</v>
          </cell>
        </row>
        <row r="75">
          <cell r="B75" t="str">
            <v>1309-922</v>
          </cell>
        </row>
        <row r="76">
          <cell r="B76" t="str">
            <v>9767-5259</v>
          </cell>
        </row>
        <row r="77">
          <cell r="B77" t="str">
            <v>4130-2323</v>
          </cell>
        </row>
        <row r="78">
          <cell r="B78" t="str">
            <v>1087-820</v>
          </cell>
        </row>
        <row r="79">
          <cell r="B79" t="str">
            <v>1503-1008</v>
          </cell>
        </row>
        <row r="80">
          <cell r="B80" t="str">
            <v>1950-1216</v>
          </cell>
        </row>
        <row r="81">
          <cell r="B81" t="str">
            <v>237-183</v>
          </cell>
        </row>
        <row r="82">
          <cell r="B82" t="str">
            <v>891-711</v>
          </cell>
        </row>
        <row r="83">
          <cell r="B83" t="str">
            <v>1482-998</v>
          </cell>
        </row>
        <row r="84">
          <cell r="B84" t="str">
            <v>1311-924</v>
          </cell>
        </row>
        <row r="85">
          <cell r="B85" t="str">
            <v>1097-826</v>
          </cell>
        </row>
        <row r="86">
          <cell r="B86" t="str">
            <v>3270-1859</v>
          </cell>
        </row>
        <row r="87">
          <cell r="B87" t="str">
            <v>9229-1877</v>
          </cell>
        </row>
        <row r="88">
          <cell r="B88" t="str">
            <v>6346-3583</v>
          </cell>
        </row>
        <row r="89">
          <cell r="B89" t="str">
            <v>885-705</v>
          </cell>
        </row>
        <row r="90">
          <cell r="B90" t="str">
            <v>171-130</v>
          </cell>
        </row>
        <row r="91">
          <cell r="B91" t="str">
            <v>904-702</v>
          </cell>
        </row>
        <row r="92">
          <cell r="B92" t="str">
            <v>1866-1160</v>
          </cell>
        </row>
        <row r="93">
          <cell r="B93" t="str">
            <v>1561-1041</v>
          </cell>
        </row>
        <row r="94">
          <cell r="B94" t="str">
            <v>941-741</v>
          </cell>
        </row>
        <row r="95">
          <cell r="B95" t="str">
            <v>1939-1211</v>
          </cell>
        </row>
        <row r="96">
          <cell r="B96" t="str">
            <v>1593-1052</v>
          </cell>
        </row>
        <row r="97">
          <cell r="B97" t="str">
            <v>1132-849</v>
          </cell>
        </row>
        <row r="98">
          <cell r="B98" t="str">
            <v>1310-923</v>
          </cell>
        </row>
        <row r="99">
          <cell r="B99" t="str">
            <v>1139-849</v>
          </cell>
        </row>
        <row r="100">
          <cell r="B100" t="str">
            <v>1151-849</v>
          </cell>
        </row>
        <row r="101">
          <cell r="B101" t="str">
            <v>1085-57</v>
          </cell>
        </row>
        <row r="102">
          <cell r="B102" t="str">
            <v>1270-902</v>
          </cell>
        </row>
        <row r="103">
          <cell r="B103" t="str">
            <v>1755-1108</v>
          </cell>
        </row>
        <row r="104">
          <cell r="B104" t="str">
            <v>2442-1417</v>
          </cell>
        </row>
        <row r="105">
          <cell r="B105" t="str">
            <v>906-723</v>
          </cell>
        </row>
        <row r="106">
          <cell r="B106" t="str">
            <v>2465-1429</v>
          </cell>
        </row>
        <row r="107">
          <cell r="B107" t="str">
            <v>2284-1368</v>
          </cell>
        </row>
        <row r="108">
          <cell r="B108" t="str">
            <v>1088-820</v>
          </cell>
        </row>
        <row r="109">
          <cell r="B109" t="str">
            <v>1927-1206</v>
          </cell>
        </row>
        <row r="110">
          <cell r="B110" t="str">
            <v>2444-1417</v>
          </cell>
        </row>
        <row r="111">
          <cell r="B111" t="str">
            <v>1493-1001</v>
          </cell>
        </row>
        <row r="112">
          <cell r="B112" t="str">
            <v>1890-1172</v>
          </cell>
        </row>
        <row r="113">
          <cell r="B113" t="str">
            <v>1272-902</v>
          </cell>
        </row>
        <row r="114">
          <cell r="B114" t="str">
            <v>1753-1107</v>
          </cell>
        </row>
        <row r="115">
          <cell r="B115" t="str">
            <v>1091-822</v>
          </cell>
        </row>
        <row r="116">
          <cell r="B116" t="str">
            <v>900-720</v>
          </cell>
        </row>
        <row r="117">
          <cell r="B117" t="str">
            <v>1808-1141</v>
          </cell>
        </row>
        <row r="118">
          <cell r="B118" t="str">
            <v>1809-1141</v>
          </cell>
        </row>
        <row r="119">
          <cell r="B119" t="str">
            <v>1810-1141</v>
          </cell>
        </row>
        <row r="120">
          <cell r="B120" t="str">
            <v>2522-1472</v>
          </cell>
        </row>
        <row r="121">
          <cell r="B121" t="str">
            <v>8927-4860</v>
          </cell>
        </row>
        <row r="122">
          <cell r="B122" t="str">
            <v>902-721</v>
          </cell>
        </row>
        <row r="123">
          <cell r="B123" t="str">
            <v>1488-1000</v>
          </cell>
        </row>
        <row r="124">
          <cell r="B124" t="str">
            <v>1832-1148</v>
          </cell>
        </row>
        <row r="125">
          <cell r="B125" t="str">
            <v>1155-849</v>
          </cell>
        </row>
        <row r="126">
          <cell r="B126" t="str">
            <v>882-702</v>
          </cell>
        </row>
        <row r="127">
          <cell r="B127" t="str">
            <v>8928-4860</v>
          </cell>
        </row>
        <row r="128">
          <cell r="B128" t="str">
            <v>890-710</v>
          </cell>
        </row>
        <row r="129">
          <cell r="B129" t="str">
            <v>3304-1877</v>
          </cell>
        </row>
        <row r="130">
          <cell r="B130" t="str">
            <v>886-706</v>
          </cell>
        </row>
        <row r="131">
          <cell r="B131" t="str">
            <v>9896-5335</v>
          </cell>
        </row>
        <row r="132">
          <cell r="B132" t="str">
            <v>5948-709</v>
          </cell>
        </row>
        <row r="133">
          <cell r="B133" t="str">
            <v>1271-902</v>
          </cell>
        </row>
        <row r="134">
          <cell r="B134" t="str">
            <v>1486-717</v>
          </cell>
        </row>
        <row r="135">
          <cell r="B135" t="str">
            <v>5651-3219</v>
          </cell>
        </row>
        <row r="136">
          <cell r="B136" t="str">
            <v>1157-849</v>
          </cell>
        </row>
        <row r="137">
          <cell r="B137" t="str">
            <v>9882-5329</v>
          </cell>
        </row>
        <row r="138">
          <cell r="B138" t="str">
            <v>889-709</v>
          </cell>
        </row>
        <row r="139">
          <cell r="B139" t="str">
            <v>1269-902</v>
          </cell>
        </row>
        <row r="140">
          <cell r="B140" t="str">
            <v>1605-1057</v>
          </cell>
        </row>
        <row r="141">
          <cell r="B141" t="str">
            <v>1607-1057</v>
          </cell>
        </row>
        <row r="142">
          <cell r="B142" t="str">
            <v>1608-1057</v>
          </cell>
        </row>
        <row r="143">
          <cell r="B143" t="str">
            <v>1606-1057</v>
          </cell>
        </row>
        <row r="144">
          <cell r="B144" t="str">
            <v>1130-849</v>
          </cell>
        </row>
        <row r="145">
          <cell r="B145" t="str">
            <v>3122-709</v>
          </cell>
        </row>
        <row r="146">
          <cell r="B146" t="str">
            <v>1104-831</v>
          </cell>
        </row>
        <row r="147">
          <cell r="B147" t="str">
            <v>1137-849</v>
          </cell>
        </row>
        <row r="148">
          <cell r="B148" t="str">
            <v>1138-849</v>
          </cell>
        </row>
        <row r="149">
          <cell r="B149" t="str">
            <v>2523-1472</v>
          </cell>
        </row>
        <row r="150">
          <cell r="B150" t="str">
            <v>942-742</v>
          </cell>
        </row>
        <row r="151">
          <cell r="B151" t="str">
            <v>1767-1118</v>
          </cell>
        </row>
        <row r="152">
          <cell r="B152" t="str">
            <v>1949-1216</v>
          </cell>
        </row>
        <row r="153">
          <cell r="B153" t="str">
            <v>1833-1149</v>
          </cell>
        </row>
        <row r="154">
          <cell r="B154" t="str">
            <v>2285-361</v>
          </cell>
        </row>
        <row r="155">
          <cell r="B155" t="str">
            <v>1754-1107</v>
          </cell>
        </row>
        <row r="156">
          <cell r="B156" t="str">
            <v>1089-820</v>
          </cell>
        </row>
        <row r="157">
          <cell r="B157" t="str">
            <v>991-712</v>
          </cell>
        </row>
        <row r="158">
          <cell r="B158" t="str">
            <v>990-712</v>
          </cell>
        </row>
        <row r="159">
          <cell r="B159" t="str">
            <v>989-712</v>
          </cell>
        </row>
        <row r="160">
          <cell r="B160" t="str">
            <v>892-712</v>
          </cell>
        </row>
        <row r="161">
          <cell r="B161" t="str">
            <v>988-712</v>
          </cell>
        </row>
        <row r="162">
          <cell r="B162" t="str">
            <v>987-712</v>
          </cell>
        </row>
        <row r="163">
          <cell r="B163" t="str">
            <v>943-743</v>
          </cell>
        </row>
        <row r="164">
          <cell r="B164" t="str">
            <v>1609-1057</v>
          </cell>
        </row>
        <row r="165">
          <cell r="B165" t="str">
            <v>1928-1206</v>
          </cell>
        </row>
        <row r="166">
          <cell r="B166" t="str">
            <v>1160-849</v>
          </cell>
        </row>
        <row r="167">
          <cell r="B167" t="str">
            <v>1161-849</v>
          </cell>
        </row>
        <row r="168">
          <cell r="B168" t="str">
            <v>2819-1429</v>
          </cell>
        </row>
        <row r="169">
          <cell r="B169" t="str">
            <v>8925-4860</v>
          </cell>
        </row>
        <row r="170">
          <cell r="B170" t="str">
            <v>1782-1129</v>
          </cell>
        </row>
        <row r="171">
          <cell r="B171" t="str">
            <v>3326-1877</v>
          </cell>
        </row>
        <row r="172">
          <cell r="B172" t="str">
            <v>1481-998</v>
          </cell>
        </row>
        <row r="173">
          <cell r="B173" t="str">
            <v>1096-826</v>
          </cell>
        </row>
        <row r="174">
          <cell r="B174" t="str">
            <v>2302-200</v>
          </cell>
        </row>
        <row r="175">
          <cell r="B175" t="str">
            <v>1653-200</v>
          </cell>
        </row>
        <row r="176">
          <cell r="B176" t="str">
            <v>2188-1344</v>
          </cell>
        </row>
        <row r="177">
          <cell r="B177" t="str">
            <v>1084-820</v>
          </cell>
        </row>
        <row r="178">
          <cell r="B178" t="str">
            <v>1647-1066</v>
          </cell>
        </row>
        <row r="179">
          <cell r="B179" t="str">
            <v>944-743</v>
          </cell>
        </row>
        <row r="180">
          <cell r="B180" t="str">
            <v>992-712</v>
          </cell>
        </row>
        <row r="181">
          <cell r="B181" t="str">
            <v>907-702</v>
          </cell>
        </row>
        <row r="182">
          <cell r="B182" t="str">
            <v>1654-200</v>
          </cell>
        </row>
        <row r="183">
          <cell r="B183" t="str">
            <v>1655-200</v>
          </cell>
        </row>
        <row r="184">
          <cell r="B184" t="str">
            <v>1301-918</v>
          </cell>
        </row>
        <row r="185">
          <cell r="B185" t="str">
            <v>1676-1082</v>
          </cell>
        </row>
        <row r="186">
          <cell r="B186" t="str">
            <v>1480-998</v>
          </cell>
        </row>
        <row r="187">
          <cell r="B187" t="str">
            <v>1944-709</v>
          </cell>
        </row>
        <row r="188">
          <cell r="B188" t="str">
            <v>2462-1001</v>
          </cell>
        </row>
        <row r="189">
          <cell r="B189" t="str">
            <v>8926-4860</v>
          </cell>
        </row>
        <row r="190">
          <cell r="B190" t="str">
            <v>1005-719</v>
          </cell>
        </row>
        <row r="191">
          <cell r="B191" t="str">
            <v>1103-830</v>
          </cell>
        </row>
        <row r="192">
          <cell r="B192" t="str">
            <v>899-719</v>
          </cell>
        </row>
        <row r="193">
          <cell r="B193" t="str">
            <v>994-719</v>
          </cell>
        </row>
        <row r="194">
          <cell r="B194" t="str">
            <v>1108-830</v>
          </cell>
        </row>
        <row r="195">
          <cell r="B195" t="str">
            <v>1110-830</v>
          </cell>
        </row>
        <row r="196">
          <cell r="B196" t="str">
            <v>1004-719</v>
          </cell>
        </row>
        <row r="197">
          <cell r="B197" t="str">
            <v>1006-719</v>
          </cell>
        </row>
        <row r="198">
          <cell r="B198" t="str">
            <v>1252-878</v>
          </cell>
        </row>
        <row r="199">
          <cell r="B199" t="str">
            <v>1261-878</v>
          </cell>
        </row>
        <row r="200">
          <cell r="B200" t="str">
            <v>1268-878</v>
          </cell>
        </row>
        <row r="201">
          <cell r="B201" t="str">
            <v>1768-1118</v>
          </cell>
        </row>
        <row r="202">
          <cell r="B202" t="str">
            <v>1933-921</v>
          </cell>
        </row>
        <row r="203">
          <cell r="B203" t="str">
            <v>3272-1859</v>
          </cell>
        </row>
        <row r="204">
          <cell r="B204" t="str">
            <v>1891-1172</v>
          </cell>
        </row>
        <row r="205">
          <cell r="B205" t="str">
            <v>1954-1219</v>
          </cell>
        </row>
        <row r="206">
          <cell r="B206" t="str">
            <v>1955-1219</v>
          </cell>
        </row>
        <row r="207">
          <cell r="B207" t="str">
            <v>1953-1219</v>
          </cell>
        </row>
        <row r="208">
          <cell r="B208" t="str">
            <v>3266-1427</v>
          </cell>
        </row>
        <row r="209">
          <cell r="B209" t="str">
            <v>3254-1427</v>
          </cell>
        </row>
        <row r="210">
          <cell r="B210" t="str">
            <v>3265-1427</v>
          </cell>
        </row>
        <row r="211">
          <cell r="B211" t="str">
            <v>7008-1066</v>
          </cell>
        </row>
        <row r="212">
          <cell r="B212" t="str">
            <v>7009-1066</v>
          </cell>
        </row>
        <row r="213">
          <cell r="B213" t="str">
            <v>7010-1066</v>
          </cell>
        </row>
        <row r="214">
          <cell r="B214" t="str">
            <v>10386-1005</v>
          </cell>
        </row>
        <row r="215">
          <cell r="B215" t="str">
            <v>11672-1756</v>
          </cell>
        </row>
        <row r="216">
          <cell r="B216" t="str">
            <v>11674-2683</v>
          </cell>
        </row>
        <row r="217">
          <cell r="B217" t="str">
            <v>13001-6574</v>
          </cell>
        </row>
        <row r="218">
          <cell r="B218" t="str">
            <v>14308-200</v>
          </cell>
        </row>
        <row r="219">
          <cell r="B219" t="str">
            <v>14704-709</v>
          </cell>
        </row>
        <row r="220">
          <cell r="B220" t="str">
            <v>14866-7927</v>
          </cell>
        </row>
        <row r="221">
          <cell r="B221" t="str">
            <v>14991-849</v>
          </cell>
        </row>
        <row r="222">
          <cell r="B222" t="str">
            <v>15388-361</v>
          </cell>
        </row>
        <row r="223">
          <cell r="B223" t="str">
            <v>15300-998</v>
          </cell>
        </row>
        <row r="224">
          <cell r="B224" t="str">
            <v>15782-200</v>
          </cell>
        </row>
        <row r="225">
          <cell r="B225" t="str">
            <v>15935-1162</v>
          </cell>
        </row>
        <row r="226">
          <cell r="B226" t="str">
            <v>16185-878</v>
          </cell>
        </row>
        <row r="227">
          <cell r="B227" t="str">
            <v>20764-13847</v>
          </cell>
        </row>
        <row r="228">
          <cell r="B228" t="str">
            <v>20765-13847</v>
          </cell>
        </row>
        <row r="229">
          <cell r="B229" t="str">
            <v>20766-13847</v>
          </cell>
        </row>
        <row r="230">
          <cell r="B230" t="str">
            <v>20767-13847</v>
          </cell>
        </row>
        <row r="231">
          <cell r="B231" t="str">
            <v>20768-13847</v>
          </cell>
        </row>
        <row r="232">
          <cell r="B232" t="str">
            <v>16452-1344</v>
          </cell>
        </row>
        <row r="233">
          <cell r="B233" t="str">
            <v>16509-1756</v>
          </cell>
        </row>
        <row r="234">
          <cell r="B234" t="str">
            <v>16510-1756</v>
          </cell>
        </row>
        <row r="235">
          <cell r="B235" t="str">
            <v>16553-9503</v>
          </cell>
        </row>
        <row r="236">
          <cell r="B236" t="str">
            <v>17230-3219</v>
          </cell>
        </row>
        <row r="237">
          <cell r="B237" t="str">
            <v>17214-10185</v>
          </cell>
        </row>
        <row r="238">
          <cell r="B238" t="str">
            <v>16946-1172</v>
          </cell>
        </row>
        <row r="239">
          <cell r="B239" t="str">
            <v>17116-849</v>
          </cell>
        </row>
        <row r="240">
          <cell r="B240" t="str">
            <v>17176-849</v>
          </cell>
        </row>
        <row r="241">
          <cell r="B241" t="str">
            <v>17833-820</v>
          </cell>
        </row>
        <row r="242">
          <cell r="B242" t="str">
            <v>18859-11955</v>
          </cell>
        </row>
        <row r="243">
          <cell r="B243" t="str">
            <v>21450-14501</v>
          </cell>
        </row>
        <row r="244">
          <cell r="B244" t="str">
            <v>21451-14501</v>
          </cell>
        </row>
        <row r="245">
          <cell r="B245" t="str">
            <v>21452-14501</v>
          </cell>
        </row>
        <row r="246">
          <cell r="B246" t="str">
            <v>21453-14501</v>
          </cell>
        </row>
        <row r="247">
          <cell r="B247" t="str">
            <v>21454-14501</v>
          </cell>
        </row>
        <row r="248">
          <cell r="B248" t="str">
            <v>17602-200</v>
          </cell>
        </row>
        <row r="249">
          <cell r="B249" t="str">
            <v>19641-12729</v>
          </cell>
        </row>
        <row r="250">
          <cell r="B250" t="str">
            <v>19642-12729</v>
          </cell>
        </row>
        <row r="251">
          <cell r="B251" t="str">
            <v>19643-12729</v>
          </cell>
        </row>
        <row r="252">
          <cell r="B252" t="str">
            <v>19929-719</v>
          </cell>
        </row>
        <row r="253">
          <cell r="B253" t="str">
            <v>20232-1219</v>
          </cell>
        </row>
        <row r="254">
          <cell r="B254" t="str">
            <v>29979-849</v>
          </cell>
        </row>
        <row r="255">
          <cell r="B255" t="str">
            <v>23684-1066</v>
          </cell>
        </row>
        <row r="256">
          <cell r="B256" t="str">
            <v>23685-1066</v>
          </cell>
        </row>
        <row r="257">
          <cell r="B257" t="str">
            <v>27531-200</v>
          </cell>
        </row>
        <row r="258">
          <cell r="B258" t="str">
            <v>28159-707</v>
          </cell>
        </row>
        <row r="259">
          <cell r="B259" t="str">
            <v>26725-1066</v>
          </cell>
        </row>
        <row r="260">
          <cell r="B260" t="str">
            <v>42807-26031</v>
          </cell>
        </row>
        <row r="261">
          <cell r="B261" t="str">
            <v>39526-26031</v>
          </cell>
        </row>
        <row r="262">
          <cell r="B262" t="str">
            <v>42808-26031</v>
          </cell>
        </row>
        <row r="263">
          <cell r="B263" t="str">
            <v>34469-361</v>
          </cell>
        </row>
        <row r="264">
          <cell r="B264" t="str">
            <v>34485-1344</v>
          </cell>
        </row>
        <row r="265">
          <cell r="B265" t="str">
            <v>45176-200</v>
          </cell>
        </row>
        <row r="266">
          <cell r="B266" t="str">
            <v>40552-200</v>
          </cell>
        </row>
        <row r="267">
          <cell r="B267" t="str">
            <v>41238-26593</v>
          </cell>
        </row>
        <row r="268">
          <cell r="B268" t="str">
            <v>52204-7960</v>
          </cell>
        </row>
        <row r="269">
          <cell r="B269" t="str">
            <v>52384-361</v>
          </cell>
        </row>
        <row r="270">
          <cell r="B270" t="str">
            <v>59030-30306</v>
          </cell>
        </row>
        <row r="271">
          <cell r="B271" t="str">
            <v>1057-30306</v>
          </cell>
        </row>
        <row r="272">
          <cell r="B272" t="str">
            <v>56153-200</v>
          </cell>
        </row>
        <row r="273">
          <cell r="B273" t="str">
            <v>54259-29700</v>
          </cell>
        </row>
        <row r="274">
          <cell r="B274" t="str">
            <v>58837-361</v>
          </cell>
        </row>
        <row r="275">
          <cell r="B275" t="str">
            <v>58838-361</v>
          </cell>
        </row>
        <row r="276">
          <cell r="B276" t="str">
            <v>56990-200</v>
          </cell>
        </row>
        <row r="277">
          <cell r="B277" t="str">
            <v>884-704</v>
          </cell>
        </row>
        <row r="278">
          <cell r="B278" t="str">
            <v>59995-200</v>
          </cell>
        </row>
        <row r="279">
          <cell r="B279" t="str">
            <v>5045-29825</v>
          </cell>
        </row>
        <row r="280">
          <cell r="B280" t="str">
            <v>5047-29825</v>
          </cell>
        </row>
        <row r="281">
          <cell r="B281" t="str">
            <v>60088-30727</v>
          </cell>
        </row>
        <row r="282">
          <cell r="B282" t="str">
            <v>5048-29825</v>
          </cell>
        </row>
        <row r="283">
          <cell r="B283" t="str">
            <v>5046-29825</v>
          </cell>
        </row>
        <row r="284">
          <cell r="B284" t="str">
            <v>5044-29825</v>
          </cell>
        </row>
      </sheetData>
      <sheetData sheetId="5">
        <row r="8">
          <cell r="K8">
            <v>38751.74</v>
          </cell>
          <cell r="T8">
            <v>0</v>
          </cell>
        </row>
        <row r="9">
          <cell r="K9">
            <v>29570.94</v>
          </cell>
          <cell r="T9">
            <v>0</v>
          </cell>
        </row>
        <row r="10">
          <cell r="K10">
            <v>68005.09</v>
          </cell>
          <cell r="T10">
            <v>0</v>
          </cell>
        </row>
        <row r="11">
          <cell r="K11">
            <v>42930.77</v>
          </cell>
          <cell r="T11">
            <v>0</v>
          </cell>
        </row>
        <row r="12">
          <cell r="K12">
            <v>43158.58</v>
          </cell>
          <cell r="T12">
            <v>0</v>
          </cell>
        </row>
        <row r="13">
          <cell r="K13">
            <v>34584.31</v>
          </cell>
          <cell r="T13">
            <v>0</v>
          </cell>
        </row>
        <row r="14">
          <cell r="K14">
            <v>54200.12</v>
          </cell>
          <cell r="T14">
            <v>0</v>
          </cell>
        </row>
        <row r="15">
          <cell r="K15">
            <v>31951.65</v>
          </cell>
          <cell r="T15">
            <v>0</v>
          </cell>
        </row>
        <row r="16">
          <cell r="K16">
            <v>111913.74</v>
          </cell>
          <cell r="T16">
            <v>0</v>
          </cell>
        </row>
        <row r="17">
          <cell r="K17">
            <v>22279.5</v>
          </cell>
          <cell r="T17">
            <v>0</v>
          </cell>
        </row>
        <row r="18">
          <cell r="K18">
            <v>29843.53</v>
          </cell>
          <cell r="T18">
            <v>0</v>
          </cell>
        </row>
        <row r="19">
          <cell r="K19">
            <v>21390.65</v>
          </cell>
          <cell r="T19">
            <v>0</v>
          </cell>
        </row>
        <row r="20">
          <cell r="K20">
            <v>16946.91</v>
          </cell>
          <cell r="T20">
            <v>0</v>
          </cell>
        </row>
        <row r="21">
          <cell r="K21">
            <v>97677.43</v>
          </cell>
          <cell r="T21">
            <v>0</v>
          </cell>
        </row>
        <row r="22">
          <cell r="K22">
            <v>59326.98</v>
          </cell>
          <cell r="T22">
            <v>0</v>
          </cell>
        </row>
        <row r="23">
          <cell r="K23">
            <v>36977.93</v>
          </cell>
          <cell r="T23">
            <v>0</v>
          </cell>
        </row>
        <row r="24">
          <cell r="K24">
            <v>144433.97</v>
          </cell>
          <cell r="T24">
            <v>0</v>
          </cell>
        </row>
        <row r="25">
          <cell r="K25">
            <v>42374.85</v>
          </cell>
          <cell r="T25">
            <v>0</v>
          </cell>
        </row>
        <row r="26">
          <cell r="K26">
            <v>69886.289999999994</v>
          </cell>
          <cell r="T26">
            <v>0</v>
          </cell>
        </row>
        <row r="27">
          <cell r="K27">
            <v>33752.050000000003</v>
          </cell>
          <cell r="T27">
            <v>0</v>
          </cell>
        </row>
        <row r="28">
          <cell r="K28">
            <v>37446.17</v>
          </cell>
          <cell r="T28">
            <v>0</v>
          </cell>
        </row>
        <row r="29">
          <cell r="K29">
            <v>7906.39</v>
          </cell>
          <cell r="T29">
            <v>0</v>
          </cell>
        </row>
        <row r="30">
          <cell r="K30">
            <v>26782.81</v>
          </cell>
          <cell r="T30">
            <v>0</v>
          </cell>
        </row>
        <row r="31">
          <cell r="K31">
            <v>33190.78</v>
          </cell>
          <cell r="T31">
            <v>0</v>
          </cell>
        </row>
        <row r="32">
          <cell r="K32">
            <v>58018.14</v>
          </cell>
          <cell r="T32">
            <v>0</v>
          </cell>
        </row>
        <row r="33">
          <cell r="K33">
            <v>59162.66</v>
          </cell>
          <cell r="T33">
            <v>0</v>
          </cell>
        </row>
        <row r="34">
          <cell r="K34">
            <v>51007.43</v>
          </cell>
          <cell r="T34">
            <v>0</v>
          </cell>
        </row>
        <row r="35">
          <cell r="K35">
            <v>58774.239999999998</v>
          </cell>
          <cell r="T35">
            <v>0</v>
          </cell>
        </row>
        <row r="36">
          <cell r="K36">
            <v>102722.9</v>
          </cell>
          <cell r="T36">
            <v>0</v>
          </cell>
        </row>
        <row r="37">
          <cell r="K37">
            <v>31235.13</v>
          </cell>
          <cell r="T37">
            <v>0</v>
          </cell>
        </row>
        <row r="38">
          <cell r="K38">
            <v>32024.63</v>
          </cell>
          <cell r="T38">
            <v>0</v>
          </cell>
        </row>
        <row r="39">
          <cell r="K39">
            <v>25353.81</v>
          </cell>
          <cell r="T39">
            <v>0</v>
          </cell>
        </row>
        <row r="40">
          <cell r="K40">
            <v>923.91</v>
          </cell>
          <cell r="T40">
            <v>0</v>
          </cell>
        </row>
        <row r="41">
          <cell r="K41">
            <v>95739.59</v>
          </cell>
          <cell r="T41">
            <v>0</v>
          </cell>
        </row>
        <row r="42">
          <cell r="K42">
            <v>21305.14</v>
          </cell>
          <cell r="T42">
            <v>0</v>
          </cell>
        </row>
        <row r="43">
          <cell r="K43">
            <v>167332.17000000001</v>
          </cell>
          <cell r="T43">
            <v>0</v>
          </cell>
        </row>
        <row r="44">
          <cell r="K44">
            <v>53560.35</v>
          </cell>
          <cell r="T44">
            <v>0</v>
          </cell>
        </row>
        <row r="45">
          <cell r="K45">
            <v>15873.83</v>
          </cell>
          <cell r="T45">
            <v>0</v>
          </cell>
        </row>
        <row r="46">
          <cell r="K46">
            <v>25801.83</v>
          </cell>
          <cell r="T46">
            <v>0</v>
          </cell>
        </row>
        <row r="47">
          <cell r="K47">
            <v>42321.2</v>
          </cell>
          <cell r="T47">
            <v>0</v>
          </cell>
        </row>
        <row r="48">
          <cell r="K48">
            <v>91002.78</v>
          </cell>
          <cell r="T48">
            <v>0</v>
          </cell>
        </row>
        <row r="49">
          <cell r="K49">
            <v>9089.89</v>
          </cell>
          <cell r="T49">
            <v>0</v>
          </cell>
        </row>
        <row r="50">
          <cell r="K50">
            <v>19727.02</v>
          </cell>
          <cell r="T50">
            <v>0</v>
          </cell>
        </row>
        <row r="51">
          <cell r="K51">
            <v>6011.89</v>
          </cell>
          <cell r="T51">
            <v>0</v>
          </cell>
        </row>
        <row r="52">
          <cell r="K52">
            <v>49506.23</v>
          </cell>
          <cell r="T52">
            <v>0</v>
          </cell>
        </row>
        <row r="53">
          <cell r="K53">
            <v>94526.59</v>
          </cell>
          <cell r="T53">
            <v>0</v>
          </cell>
        </row>
        <row r="54">
          <cell r="K54">
            <v>47220.87</v>
          </cell>
          <cell r="T54">
            <v>0</v>
          </cell>
        </row>
        <row r="55">
          <cell r="K55">
            <v>41729.51</v>
          </cell>
          <cell r="T55">
            <v>0</v>
          </cell>
        </row>
        <row r="56">
          <cell r="K56">
            <v>20688.36</v>
          </cell>
          <cell r="T56">
            <v>0</v>
          </cell>
        </row>
        <row r="57">
          <cell r="K57">
            <v>18420.95</v>
          </cell>
          <cell r="T57">
            <v>0</v>
          </cell>
        </row>
        <row r="58">
          <cell r="K58">
            <v>48618.54</v>
          </cell>
          <cell r="T58">
            <v>0</v>
          </cell>
        </row>
        <row r="59">
          <cell r="K59">
            <v>24085.41</v>
          </cell>
          <cell r="T59">
            <v>0</v>
          </cell>
        </row>
        <row r="60">
          <cell r="K60">
            <v>9653.5300000000007</v>
          </cell>
          <cell r="T60">
            <v>0</v>
          </cell>
        </row>
        <row r="61">
          <cell r="K61">
            <v>8459.94</v>
          </cell>
          <cell r="T61">
            <v>0</v>
          </cell>
        </row>
        <row r="62">
          <cell r="K62">
            <v>3071.25</v>
          </cell>
          <cell r="T62">
            <v>0</v>
          </cell>
        </row>
        <row r="63">
          <cell r="K63">
            <v>8760.83</v>
          </cell>
          <cell r="T63">
            <v>0</v>
          </cell>
        </row>
        <row r="64">
          <cell r="K64">
            <v>34311.72</v>
          </cell>
          <cell r="T64">
            <v>0</v>
          </cell>
        </row>
        <row r="65">
          <cell r="K65">
            <v>11657.08</v>
          </cell>
          <cell r="T65">
            <v>0</v>
          </cell>
        </row>
        <row r="66">
          <cell r="K66">
            <v>204327.48</v>
          </cell>
          <cell r="T66">
            <v>0</v>
          </cell>
        </row>
        <row r="67">
          <cell r="K67">
            <v>41661.360000000001</v>
          </cell>
          <cell r="T67">
            <v>0</v>
          </cell>
        </row>
        <row r="68">
          <cell r="K68">
            <v>15018</v>
          </cell>
          <cell r="T68">
            <v>0</v>
          </cell>
        </row>
        <row r="69">
          <cell r="K69">
            <v>57058.3</v>
          </cell>
          <cell r="T69">
            <v>0</v>
          </cell>
        </row>
        <row r="70">
          <cell r="K70">
            <v>125702.52</v>
          </cell>
          <cell r="T70">
            <v>0</v>
          </cell>
        </row>
        <row r="71">
          <cell r="K71">
            <v>108859.81</v>
          </cell>
          <cell r="T71">
            <v>0</v>
          </cell>
        </row>
        <row r="72">
          <cell r="K72">
            <v>51429.3</v>
          </cell>
          <cell r="T72">
            <v>0</v>
          </cell>
        </row>
        <row r="73">
          <cell r="K73">
            <v>16444.740000000002</v>
          </cell>
          <cell r="T73">
            <v>0</v>
          </cell>
        </row>
        <row r="74">
          <cell r="K74">
            <v>78576.850000000006</v>
          </cell>
          <cell r="T74">
            <v>0</v>
          </cell>
        </row>
        <row r="75">
          <cell r="K75">
            <v>51625.23</v>
          </cell>
          <cell r="T75">
            <v>0</v>
          </cell>
        </row>
        <row r="76">
          <cell r="K76">
            <v>81197.119999999995</v>
          </cell>
          <cell r="T76">
            <v>0</v>
          </cell>
        </row>
        <row r="77">
          <cell r="K77">
            <v>20505.599999999999</v>
          </cell>
          <cell r="T77">
            <v>0</v>
          </cell>
        </row>
        <row r="78">
          <cell r="K78">
            <v>21287.360000000001</v>
          </cell>
          <cell r="T78">
            <v>0</v>
          </cell>
        </row>
        <row r="79">
          <cell r="K79">
            <v>5125.8999999999996</v>
          </cell>
          <cell r="T79">
            <v>0</v>
          </cell>
        </row>
        <row r="80">
          <cell r="K80">
            <v>37994.699999999997</v>
          </cell>
          <cell r="T80">
            <v>0</v>
          </cell>
        </row>
        <row r="81">
          <cell r="K81">
            <v>73010.55</v>
          </cell>
          <cell r="T81">
            <v>0</v>
          </cell>
        </row>
        <row r="82">
          <cell r="K82">
            <v>12945.32</v>
          </cell>
          <cell r="T82">
            <v>0</v>
          </cell>
        </row>
        <row r="83">
          <cell r="K83">
            <v>61573.45</v>
          </cell>
          <cell r="T83">
            <v>0</v>
          </cell>
        </row>
        <row r="84">
          <cell r="K84">
            <v>35023.949999999997</v>
          </cell>
          <cell r="T84">
            <v>0</v>
          </cell>
        </row>
        <row r="85">
          <cell r="K85">
            <v>154763.49</v>
          </cell>
          <cell r="T85">
            <v>0</v>
          </cell>
        </row>
        <row r="86">
          <cell r="K86">
            <v>54588.69</v>
          </cell>
          <cell r="T86">
            <v>0</v>
          </cell>
        </row>
        <row r="87">
          <cell r="K87">
            <v>123665.02</v>
          </cell>
          <cell r="T87">
            <v>0</v>
          </cell>
        </row>
        <row r="88">
          <cell r="K88">
            <v>43172.38</v>
          </cell>
          <cell r="T88">
            <v>0</v>
          </cell>
        </row>
        <row r="89">
          <cell r="K89">
            <v>11319.17</v>
          </cell>
          <cell r="T89">
            <v>0</v>
          </cell>
        </row>
        <row r="90">
          <cell r="K90">
            <v>26800.86</v>
          </cell>
          <cell r="T90">
            <v>0</v>
          </cell>
        </row>
        <row r="91">
          <cell r="K91">
            <v>48032.12</v>
          </cell>
          <cell r="T91">
            <v>0</v>
          </cell>
        </row>
        <row r="92">
          <cell r="K92">
            <v>113625.78</v>
          </cell>
          <cell r="T92">
            <v>0</v>
          </cell>
        </row>
        <row r="93">
          <cell r="K93">
            <v>52653.22</v>
          </cell>
          <cell r="T93">
            <v>0</v>
          </cell>
        </row>
        <row r="94">
          <cell r="K94">
            <v>82304.570000000007</v>
          </cell>
          <cell r="T94">
            <v>0</v>
          </cell>
        </row>
        <row r="95">
          <cell r="K95">
            <v>16661.48</v>
          </cell>
          <cell r="T95">
            <v>0</v>
          </cell>
        </row>
        <row r="96">
          <cell r="K96">
            <v>35249.300000000003</v>
          </cell>
          <cell r="T96">
            <v>0</v>
          </cell>
        </row>
        <row r="97">
          <cell r="K97">
            <v>27303.26</v>
          </cell>
          <cell r="T97">
            <v>0</v>
          </cell>
        </row>
        <row r="98">
          <cell r="K98">
            <v>48370.92</v>
          </cell>
          <cell r="T98">
            <v>0</v>
          </cell>
        </row>
        <row r="99">
          <cell r="K99">
            <v>27902.97</v>
          </cell>
          <cell r="T99">
            <v>0</v>
          </cell>
        </row>
        <row r="100">
          <cell r="K100">
            <v>54077.84</v>
          </cell>
          <cell r="T100">
            <v>0</v>
          </cell>
        </row>
        <row r="101">
          <cell r="K101">
            <v>15313.01</v>
          </cell>
          <cell r="T101">
            <v>0</v>
          </cell>
        </row>
        <row r="102">
          <cell r="K102">
            <v>294.5</v>
          </cell>
          <cell r="T102">
            <v>0</v>
          </cell>
        </row>
        <row r="103">
          <cell r="K103">
            <v>44193.69</v>
          </cell>
          <cell r="T103">
            <v>0</v>
          </cell>
        </row>
        <row r="104">
          <cell r="K104">
            <v>12241.13</v>
          </cell>
          <cell r="T104">
            <v>0</v>
          </cell>
        </row>
        <row r="105">
          <cell r="K105">
            <v>24029.61</v>
          </cell>
          <cell r="T105">
            <v>0</v>
          </cell>
        </row>
        <row r="106">
          <cell r="K106">
            <v>63679.68</v>
          </cell>
          <cell r="T106">
            <v>0</v>
          </cell>
        </row>
        <row r="107">
          <cell r="K107">
            <v>63196.82</v>
          </cell>
          <cell r="T107">
            <v>0</v>
          </cell>
        </row>
        <row r="108">
          <cell r="K108">
            <v>97644.31</v>
          </cell>
          <cell r="T108">
            <v>0</v>
          </cell>
        </row>
        <row r="109">
          <cell r="K109">
            <v>47479.7</v>
          </cell>
          <cell r="T109">
            <v>0</v>
          </cell>
        </row>
        <row r="110">
          <cell r="K110">
            <v>22787.49</v>
          </cell>
          <cell r="T110">
            <v>0</v>
          </cell>
        </row>
        <row r="111">
          <cell r="K111">
            <v>29678.5</v>
          </cell>
          <cell r="T111">
            <v>0</v>
          </cell>
        </row>
        <row r="112">
          <cell r="K112">
            <v>62140.32</v>
          </cell>
          <cell r="T112">
            <v>0</v>
          </cell>
        </row>
        <row r="113">
          <cell r="K113">
            <v>61316.61</v>
          </cell>
          <cell r="T113">
            <v>0</v>
          </cell>
        </row>
        <row r="114">
          <cell r="K114">
            <v>82890.210000000006</v>
          </cell>
          <cell r="T114">
            <v>0</v>
          </cell>
        </row>
        <row r="115">
          <cell r="K115">
            <v>11411.96</v>
          </cell>
          <cell r="T115">
            <v>0</v>
          </cell>
        </row>
        <row r="116">
          <cell r="K116">
            <v>34763.300000000003</v>
          </cell>
          <cell r="T116">
            <v>0</v>
          </cell>
        </row>
        <row r="117">
          <cell r="K117">
            <v>30405.51</v>
          </cell>
          <cell r="T117">
            <v>0</v>
          </cell>
        </row>
        <row r="118">
          <cell r="K118">
            <v>18079.04</v>
          </cell>
          <cell r="T118">
            <v>0</v>
          </cell>
        </row>
        <row r="119">
          <cell r="K119">
            <v>22683.35</v>
          </cell>
          <cell r="T119">
            <v>0</v>
          </cell>
        </row>
        <row r="120">
          <cell r="K120">
            <v>14779.12</v>
          </cell>
          <cell r="T120">
            <v>0</v>
          </cell>
        </row>
        <row r="121">
          <cell r="K121">
            <v>27170.95</v>
          </cell>
          <cell r="T121">
            <v>0</v>
          </cell>
        </row>
        <row r="122">
          <cell r="K122">
            <v>31965.41</v>
          </cell>
          <cell r="T122">
            <v>0</v>
          </cell>
        </row>
        <row r="123">
          <cell r="K123">
            <v>46958.97</v>
          </cell>
          <cell r="T123" t="str">
            <v>1486-717</v>
          </cell>
        </row>
        <row r="124">
          <cell r="K124">
            <v>60871.62</v>
          </cell>
          <cell r="T124">
            <v>0</v>
          </cell>
        </row>
        <row r="125">
          <cell r="K125">
            <v>71258.95</v>
          </cell>
          <cell r="T125">
            <v>0</v>
          </cell>
        </row>
        <row r="126">
          <cell r="K126">
            <v>53192.38</v>
          </cell>
          <cell r="T126">
            <v>0</v>
          </cell>
        </row>
        <row r="127">
          <cell r="K127">
            <v>11146.39</v>
          </cell>
          <cell r="T127">
            <v>0</v>
          </cell>
        </row>
        <row r="128">
          <cell r="K128">
            <v>36501.57</v>
          </cell>
          <cell r="T128">
            <v>0</v>
          </cell>
        </row>
        <row r="129">
          <cell r="K129">
            <v>48443.25</v>
          </cell>
          <cell r="T129">
            <v>0</v>
          </cell>
        </row>
        <row r="130">
          <cell r="K130">
            <v>3714.28</v>
          </cell>
          <cell r="T130">
            <v>0</v>
          </cell>
        </row>
        <row r="131">
          <cell r="K131">
            <v>19505.919999999998</v>
          </cell>
          <cell r="T131">
            <v>0</v>
          </cell>
        </row>
        <row r="132">
          <cell r="K132">
            <v>47288.09</v>
          </cell>
          <cell r="T132">
            <v>0</v>
          </cell>
        </row>
        <row r="133">
          <cell r="K133">
            <v>181344.47</v>
          </cell>
          <cell r="T133">
            <v>0</v>
          </cell>
        </row>
        <row r="134">
          <cell r="K134">
            <v>47665.279999999999</v>
          </cell>
          <cell r="T134">
            <v>0</v>
          </cell>
        </row>
        <row r="135">
          <cell r="K135">
            <v>73121.53</v>
          </cell>
          <cell r="T135">
            <v>0</v>
          </cell>
        </row>
        <row r="136">
          <cell r="K136">
            <v>46259.13</v>
          </cell>
          <cell r="T136">
            <v>0</v>
          </cell>
        </row>
        <row r="137">
          <cell r="K137">
            <v>41564.199999999997</v>
          </cell>
          <cell r="T137">
            <v>0</v>
          </cell>
        </row>
        <row r="138">
          <cell r="K138">
            <v>37531.83</v>
          </cell>
          <cell r="T138">
            <v>0</v>
          </cell>
        </row>
        <row r="139">
          <cell r="K139">
            <v>66061.279999999999</v>
          </cell>
          <cell r="T139">
            <v>0</v>
          </cell>
        </row>
        <row r="140">
          <cell r="K140">
            <v>38149.72</v>
          </cell>
          <cell r="T140">
            <v>0</v>
          </cell>
        </row>
        <row r="141">
          <cell r="K141">
            <v>52361.38</v>
          </cell>
          <cell r="T141">
            <v>0</v>
          </cell>
        </row>
        <row r="142">
          <cell r="K142">
            <v>13592.92</v>
          </cell>
          <cell r="T142">
            <v>0</v>
          </cell>
        </row>
        <row r="143">
          <cell r="K143">
            <v>13078.03</v>
          </cell>
          <cell r="T143">
            <v>0</v>
          </cell>
        </row>
        <row r="144">
          <cell r="K144">
            <v>31240.49</v>
          </cell>
          <cell r="T144">
            <v>0</v>
          </cell>
        </row>
        <row r="145">
          <cell r="K145">
            <v>32192.13</v>
          </cell>
          <cell r="T145">
            <v>0</v>
          </cell>
        </row>
        <row r="146">
          <cell r="K146">
            <v>44187.33</v>
          </cell>
          <cell r="T146">
            <v>0</v>
          </cell>
        </row>
        <row r="147">
          <cell r="K147">
            <v>25064.86</v>
          </cell>
          <cell r="T147">
            <v>0</v>
          </cell>
        </row>
        <row r="148">
          <cell r="K148">
            <v>60934.64</v>
          </cell>
          <cell r="T148">
            <v>0</v>
          </cell>
        </row>
        <row r="149">
          <cell r="K149">
            <v>30371.63</v>
          </cell>
          <cell r="T149">
            <v>0</v>
          </cell>
        </row>
        <row r="150">
          <cell r="K150">
            <v>75925.119999999995</v>
          </cell>
          <cell r="T150">
            <v>0</v>
          </cell>
        </row>
        <row r="151">
          <cell r="K151">
            <v>17130.13</v>
          </cell>
          <cell r="T151">
            <v>0</v>
          </cell>
        </row>
        <row r="152">
          <cell r="K152">
            <v>24659.77</v>
          </cell>
          <cell r="T152">
            <v>0</v>
          </cell>
        </row>
        <row r="153">
          <cell r="K153">
            <v>17950</v>
          </cell>
          <cell r="T153">
            <v>0</v>
          </cell>
        </row>
        <row r="154">
          <cell r="K154">
            <v>45614.54</v>
          </cell>
          <cell r="T154">
            <v>0</v>
          </cell>
        </row>
        <row r="155">
          <cell r="K155">
            <v>53825.56</v>
          </cell>
          <cell r="T155">
            <v>0</v>
          </cell>
        </row>
        <row r="156">
          <cell r="K156">
            <v>65803.460000000006</v>
          </cell>
          <cell r="T156">
            <v>0</v>
          </cell>
        </row>
        <row r="157">
          <cell r="K157">
            <v>39087.550000000003</v>
          </cell>
          <cell r="T157">
            <v>0</v>
          </cell>
        </row>
        <row r="158">
          <cell r="K158">
            <v>82108.36</v>
          </cell>
          <cell r="T158">
            <v>0</v>
          </cell>
        </row>
        <row r="159">
          <cell r="K159">
            <v>21469.63</v>
          </cell>
          <cell r="T159">
            <v>0</v>
          </cell>
        </row>
        <row r="160">
          <cell r="K160">
            <v>29905.45</v>
          </cell>
          <cell r="T160">
            <v>0</v>
          </cell>
        </row>
        <row r="161">
          <cell r="K161">
            <v>137916.93</v>
          </cell>
          <cell r="T161">
            <v>0</v>
          </cell>
        </row>
        <row r="162">
          <cell r="K162">
            <v>5080.59</v>
          </cell>
          <cell r="T162">
            <v>0</v>
          </cell>
        </row>
        <row r="163">
          <cell r="K163">
            <v>25776.34</v>
          </cell>
          <cell r="T163">
            <v>0</v>
          </cell>
        </row>
        <row r="164">
          <cell r="K164">
            <v>41661.870000000003</v>
          </cell>
          <cell r="T164">
            <v>0</v>
          </cell>
        </row>
        <row r="165">
          <cell r="K165">
            <v>1793.01</v>
          </cell>
          <cell r="T165">
            <v>0</v>
          </cell>
        </row>
        <row r="166">
          <cell r="K166">
            <v>23444.84</v>
          </cell>
          <cell r="T166">
            <v>0</v>
          </cell>
        </row>
        <row r="167">
          <cell r="K167">
            <v>52411.29</v>
          </cell>
          <cell r="T167">
            <v>0</v>
          </cell>
        </row>
        <row r="168">
          <cell r="K168">
            <v>34598.17</v>
          </cell>
          <cell r="T168">
            <v>0</v>
          </cell>
        </row>
        <row r="169">
          <cell r="K169">
            <v>50094.62</v>
          </cell>
          <cell r="T169">
            <v>0</v>
          </cell>
        </row>
        <row r="170">
          <cell r="K170">
            <v>21562.76</v>
          </cell>
          <cell r="T170">
            <v>0</v>
          </cell>
        </row>
        <row r="171">
          <cell r="K171">
            <v>73929.399999999994</v>
          </cell>
          <cell r="T171">
            <v>0</v>
          </cell>
        </row>
        <row r="172">
          <cell r="K172">
            <v>48769.69</v>
          </cell>
          <cell r="T172">
            <v>0</v>
          </cell>
        </row>
        <row r="173">
          <cell r="K173">
            <v>45680.56</v>
          </cell>
          <cell r="T173">
            <v>0</v>
          </cell>
        </row>
        <row r="174">
          <cell r="K174">
            <v>37068.28</v>
          </cell>
          <cell r="T174">
            <v>0</v>
          </cell>
        </row>
        <row r="175">
          <cell r="K175">
            <v>35836.68</v>
          </cell>
          <cell r="T175">
            <v>0</v>
          </cell>
        </row>
        <row r="176">
          <cell r="K176">
            <v>52028.2</v>
          </cell>
          <cell r="T176">
            <v>0</v>
          </cell>
        </row>
        <row r="177">
          <cell r="K177">
            <v>81028.91</v>
          </cell>
          <cell r="T177">
            <v>0</v>
          </cell>
        </row>
        <row r="178">
          <cell r="K178">
            <v>50755.9</v>
          </cell>
          <cell r="T178">
            <v>0</v>
          </cell>
        </row>
        <row r="179">
          <cell r="K179">
            <v>66256.83</v>
          </cell>
          <cell r="T179">
            <v>0</v>
          </cell>
        </row>
        <row r="180">
          <cell r="K180">
            <v>52956.68</v>
          </cell>
          <cell r="T180">
            <v>0</v>
          </cell>
        </row>
        <row r="181">
          <cell r="K181">
            <v>50741.33</v>
          </cell>
          <cell r="T181">
            <v>0</v>
          </cell>
        </row>
        <row r="182">
          <cell r="K182">
            <v>49067.24</v>
          </cell>
          <cell r="T182">
            <v>0</v>
          </cell>
        </row>
        <row r="183">
          <cell r="K183">
            <v>5160.26</v>
          </cell>
          <cell r="T183">
            <v>0</v>
          </cell>
        </row>
        <row r="184">
          <cell r="K184">
            <v>64991.13</v>
          </cell>
          <cell r="T184">
            <v>0</v>
          </cell>
        </row>
        <row r="185">
          <cell r="K185">
            <v>1767.2</v>
          </cell>
          <cell r="T185">
            <v>0</v>
          </cell>
        </row>
        <row r="186">
          <cell r="K186">
            <v>26602.33</v>
          </cell>
          <cell r="T186">
            <v>0</v>
          </cell>
        </row>
        <row r="187">
          <cell r="K187">
            <v>9673.44</v>
          </cell>
          <cell r="T187">
            <v>0</v>
          </cell>
        </row>
        <row r="188">
          <cell r="K188">
            <v>86537</v>
          </cell>
          <cell r="T188">
            <v>0</v>
          </cell>
        </row>
        <row r="189">
          <cell r="K189">
            <v>28207.63</v>
          </cell>
          <cell r="T189">
            <v>0</v>
          </cell>
        </row>
        <row r="190">
          <cell r="K190">
            <v>35008.089999999997</v>
          </cell>
          <cell r="T190">
            <v>0</v>
          </cell>
        </row>
        <row r="191">
          <cell r="K191">
            <v>24670.23</v>
          </cell>
          <cell r="T191">
            <v>0</v>
          </cell>
        </row>
        <row r="192">
          <cell r="K192">
            <v>3610.71</v>
          </cell>
          <cell r="T192">
            <v>0</v>
          </cell>
        </row>
        <row r="193">
          <cell r="K193">
            <v>69543.03</v>
          </cell>
          <cell r="T193">
            <v>0</v>
          </cell>
        </row>
        <row r="194">
          <cell r="K194">
            <v>7810.33</v>
          </cell>
          <cell r="T194">
            <v>0</v>
          </cell>
        </row>
        <row r="195">
          <cell r="K195">
            <v>46684.17</v>
          </cell>
          <cell r="T195">
            <v>0</v>
          </cell>
        </row>
        <row r="196">
          <cell r="K196">
            <v>8909.2800000000007</v>
          </cell>
          <cell r="T196">
            <v>0</v>
          </cell>
        </row>
        <row r="197">
          <cell r="K197">
            <v>106691.25</v>
          </cell>
          <cell r="T197">
            <v>0</v>
          </cell>
        </row>
        <row r="198">
          <cell r="K198">
            <v>48761.84</v>
          </cell>
          <cell r="T198">
            <v>0</v>
          </cell>
        </row>
        <row r="199">
          <cell r="K199">
            <v>35791.660000000003</v>
          </cell>
          <cell r="T199">
            <v>0</v>
          </cell>
        </row>
        <row r="200">
          <cell r="K200">
            <v>29809.78</v>
          </cell>
          <cell r="T200">
            <v>0</v>
          </cell>
        </row>
        <row r="201">
          <cell r="K201">
            <v>37555.69</v>
          </cell>
          <cell r="T201">
            <v>0</v>
          </cell>
        </row>
        <row r="202">
          <cell r="K202">
            <v>34164.93</v>
          </cell>
          <cell r="T202">
            <v>0</v>
          </cell>
        </row>
        <row r="203">
          <cell r="K203">
            <v>20709.560000000001</v>
          </cell>
          <cell r="T203">
            <v>0</v>
          </cell>
        </row>
        <row r="204">
          <cell r="K204">
            <v>9080.0300000000007</v>
          </cell>
          <cell r="T204">
            <v>0</v>
          </cell>
        </row>
        <row r="205">
          <cell r="K205">
            <v>36261.919999999998</v>
          </cell>
          <cell r="T205">
            <v>0</v>
          </cell>
        </row>
        <row r="206">
          <cell r="K206">
            <v>24386.87</v>
          </cell>
          <cell r="T206">
            <v>0</v>
          </cell>
        </row>
        <row r="207">
          <cell r="K207">
            <v>82231.91</v>
          </cell>
          <cell r="T207">
            <v>0</v>
          </cell>
        </row>
        <row r="208">
          <cell r="K208">
            <v>6136.46</v>
          </cell>
          <cell r="T208">
            <v>0</v>
          </cell>
        </row>
        <row r="209">
          <cell r="K209">
            <v>10876</v>
          </cell>
          <cell r="T209">
            <v>0</v>
          </cell>
        </row>
        <row r="210">
          <cell r="K210">
            <v>4453.95</v>
          </cell>
          <cell r="T210">
            <v>0</v>
          </cell>
        </row>
        <row r="211">
          <cell r="K211">
            <v>76071.58</v>
          </cell>
          <cell r="T211">
            <v>0</v>
          </cell>
        </row>
        <row r="212">
          <cell r="K212">
            <v>71329.02</v>
          </cell>
          <cell r="T212">
            <v>0</v>
          </cell>
        </row>
        <row r="213">
          <cell r="K213">
            <v>25365.66</v>
          </cell>
          <cell r="T213">
            <v>0</v>
          </cell>
        </row>
        <row r="214">
          <cell r="K214">
            <v>15078.22</v>
          </cell>
          <cell r="T214">
            <v>0</v>
          </cell>
        </row>
        <row r="215">
          <cell r="K215">
            <v>4345.4799999999996</v>
          </cell>
          <cell r="T215">
            <v>0</v>
          </cell>
        </row>
        <row r="216">
          <cell r="K216">
            <v>41658.620000000003</v>
          </cell>
          <cell r="T216">
            <v>0</v>
          </cell>
        </row>
        <row r="217">
          <cell r="K217">
            <v>3031.82</v>
          </cell>
          <cell r="T217">
            <v>0</v>
          </cell>
        </row>
        <row r="218">
          <cell r="K218">
            <v>55456.83</v>
          </cell>
          <cell r="T218">
            <v>0</v>
          </cell>
        </row>
        <row r="219">
          <cell r="K219">
            <v>67149.45</v>
          </cell>
          <cell r="T219">
            <v>0</v>
          </cell>
        </row>
        <row r="220">
          <cell r="K220">
            <v>3186.67</v>
          </cell>
          <cell r="T220">
            <v>0</v>
          </cell>
        </row>
        <row r="221">
          <cell r="K221">
            <v>1904.35</v>
          </cell>
          <cell r="T221">
            <v>0</v>
          </cell>
        </row>
        <row r="222">
          <cell r="K222">
            <v>37878.39</v>
          </cell>
          <cell r="T222">
            <v>0</v>
          </cell>
        </row>
        <row r="223">
          <cell r="K223">
            <v>22723.48</v>
          </cell>
          <cell r="T223">
            <v>0</v>
          </cell>
        </row>
        <row r="224">
          <cell r="K224">
            <v>17036.689999999999</v>
          </cell>
          <cell r="T224">
            <v>0</v>
          </cell>
        </row>
        <row r="225">
          <cell r="K225">
            <v>36717.24</v>
          </cell>
          <cell r="T225">
            <v>0</v>
          </cell>
        </row>
        <row r="226">
          <cell r="K226">
            <v>43762.879999999997</v>
          </cell>
          <cell r="T226" t="str">
            <v>41238-26593</v>
          </cell>
        </row>
        <row r="227">
          <cell r="K227">
            <v>11735.79</v>
          </cell>
          <cell r="T227" t="str">
            <v>1486-717</v>
          </cell>
        </row>
        <row r="228">
          <cell r="K228">
            <v>14019.6</v>
          </cell>
          <cell r="T228">
            <v>0</v>
          </cell>
        </row>
        <row r="229">
          <cell r="K229">
            <v>68966.720000000001</v>
          </cell>
          <cell r="T229">
            <v>0</v>
          </cell>
        </row>
        <row r="230">
          <cell r="K230">
            <v>50747.93</v>
          </cell>
          <cell r="T230">
            <v>0</v>
          </cell>
        </row>
        <row r="231">
          <cell r="K231">
            <v>23356.35</v>
          </cell>
          <cell r="T231">
            <v>0</v>
          </cell>
        </row>
        <row r="232">
          <cell r="K232">
            <v>93566.5</v>
          </cell>
          <cell r="T232">
            <v>0</v>
          </cell>
        </row>
        <row r="233">
          <cell r="K233">
            <v>11917.43</v>
          </cell>
          <cell r="T233">
            <v>0</v>
          </cell>
        </row>
        <row r="234">
          <cell r="K234">
            <v>12866.01</v>
          </cell>
          <cell r="T234">
            <v>0</v>
          </cell>
        </row>
        <row r="235">
          <cell r="K235">
            <v>115656.6</v>
          </cell>
          <cell r="T235">
            <v>0</v>
          </cell>
        </row>
        <row r="236">
          <cell r="K236">
            <v>96444.47</v>
          </cell>
          <cell r="T236">
            <v>0</v>
          </cell>
        </row>
        <row r="237">
          <cell r="K237">
            <v>148586.81</v>
          </cell>
          <cell r="T237">
            <v>0</v>
          </cell>
        </row>
        <row r="238">
          <cell r="K238">
            <v>30360.59</v>
          </cell>
          <cell r="T238">
            <v>0</v>
          </cell>
        </row>
        <row r="239">
          <cell r="K239">
            <v>7975.34</v>
          </cell>
          <cell r="T239">
            <v>0</v>
          </cell>
        </row>
        <row r="240">
          <cell r="K240">
            <v>5414.14</v>
          </cell>
          <cell r="T240">
            <v>0</v>
          </cell>
        </row>
        <row r="241">
          <cell r="K241">
            <v>104051.65</v>
          </cell>
          <cell r="T241">
            <v>0</v>
          </cell>
        </row>
        <row r="242">
          <cell r="K242">
            <v>28856.79</v>
          </cell>
          <cell r="T242">
            <v>0</v>
          </cell>
        </row>
        <row r="243">
          <cell r="K243">
            <v>39911.25</v>
          </cell>
          <cell r="T243">
            <v>0</v>
          </cell>
        </row>
        <row r="244">
          <cell r="K244">
            <v>5473.75</v>
          </cell>
          <cell r="T244">
            <v>0</v>
          </cell>
        </row>
        <row r="245">
          <cell r="K245">
            <v>15153.58</v>
          </cell>
          <cell r="T245">
            <v>0</v>
          </cell>
        </row>
        <row r="246">
          <cell r="K246">
            <v>16814.91</v>
          </cell>
          <cell r="T246">
            <v>0</v>
          </cell>
        </row>
        <row r="247">
          <cell r="K247">
            <v>39772.04</v>
          </cell>
          <cell r="T247">
            <v>0</v>
          </cell>
        </row>
        <row r="248">
          <cell r="K248">
            <v>10017.530000000001</v>
          </cell>
          <cell r="T248">
            <v>0</v>
          </cell>
        </row>
        <row r="249">
          <cell r="K249">
            <v>11496.05</v>
          </cell>
          <cell r="T249">
            <v>0</v>
          </cell>
        </row>
        <row r="250">
          <cell r="K250">
            <v>2585.92</v>
          </cell>
          <cell r="T250">
            <v>0</v>
          </cell>
        </row>
        <row r="251">
          <cell r="K251">
            <v>14119.1</v>
          </cell>
          <cell r="T251">
            <v>0</v>
          </cell>
        </row>
        <row r="252">
          <cell r="K252">
            <v>24763.71</v>
          </cell>
          <cell r="T252">
            <v>0</v>
          </cell>
        </row>
        <row r="253">
          <cell r="K253">
            <v>21665.7</v>
          </cell>
          <cell r="T253">
            <v>0</v>
          </cell>
        </row>
        <row r="254">
          <cell r="K254">
            <v>70434.34</v>
          </cell>
          <cell r="T254">
            <v>0</v>
          </cell>
        </row>
        <row r="255">
          <cell r="K255">
            <v>33043.31</v>
          </cell>
          <cell r="T255">
            <v>0</v>
          </cell>
        </row>
        <row r="256">
          <cell r="K256">
            <v>531.34</v>
          </cell>
          <cell r="T256">
            <v>0</v>
          </cell>
        </row>
        <row r="257">
          <cell r="K257">
            <v>8251.9599999999991</v>
          </cell>
          <cell r="T257">
            <v>0</v>
          </cell>
        </row>
        <row r="258">
          <cell r="K258">
            <v>61354.22</v>
          </cell>
          <cell r="T258">
            <v>0</v>
          </cell>
        </row>
        <row r="259">
          <cell r="K259">
            <v>133281.85999999999</v>
          </cell>
          <cell r="T259">
            <v>0</v>
          </cell>
        </row>
        <row r="260">
          <cell r="K260">
            <v>20697.810000000001</v>
          </cell>
          <cell r="T260">
            <v>0</v>
          </cell>
        </row>
        <row r="261">
          <cell r="K261">
            <v>6923.83</v>
          </cell>
          <cell r="T261">
            <v>0</v>
          </cell>
        </row>
        <row r="262">
          <cell r="K262">
            <v>60896.78</v>
          </cell>
          <cell r="T262">
            <v>0</v>
          </cell>
        </row>
        <row r="263">
          <cell r="K263">
            <v>10192.06</v>
          </cell>
          <cell r="T263">
            <v>0</v>
          </cell>
        </row>
        <row r="264">
          <cell r="K264">
            <v>55176</v>
          </cell>
          <cell r="T264">
            <v>0</v>
          </cell>
        </row>
        <row r="265">
          <cell r="K265">
            <v>39084.089999999997</v>
          </cell>
          <cell r="T265">
            <v>0</v>
          </cell>
        </row>
        <row r="266">
          <cell r="K266">
            <v>46448.58</v>
          </cell>
          <cell r="T266">
            <v>0</v>
          </cell>
        </row>
        <row r="267">
          <cell r="K267">
            <v>2343.3000000000002</v>
          </cell>
          <cell r="T267">
            <v>0</v>
          </cell>
        </row>
        <row r="268">
          <cell r="K268">
            <v>1983.26</v>
          </cell>
          <cell r="T268">
            <v>0</v>
          </cell>
        </row>
        <row r="269">
          <cell r="K269">
            <v>30473.439999999999</v>
          </cell>
          <cell r="T269">
            <v>0</v>
          </cell>
        </row>
        <row r="270">
          <cell r="K270">
            <v>38754.69</v>
          </cell>
          <cell r="T270">
            <v>0</v>
          </cell>
        </row>
        <row r="271">
          <cell r="K271">
            <v>16458.18</v>
          </cell>
          <cell r="T271">
            <v>0</v>
          </cell>
        </row>
        <row r="272">
          <cell r="K272">
            <v>81696.600000000006</v>
          </cell>
          <cell r="T272">
            <v>0</v>
          </cell>
        </row>
        <row r="273">
          <cell r="K273">
            <v>95107.32</v>
          </cell>
          <cell r="T273">
            <v>0</v>
          </cell>
        </row>
        <row r="274">
          <cell r="K274">
            <v>2703.55</v>
          </cell>
          <cell r="T274">
            <v>0</v>
          </cell>
        </row>
        <row r="275">
          <cell r="K275">
            <v>32342.51</v>
          </cell>
          <cell r="T275">
            <v>0</v>
          </cell>
        </row>
        <row r="276">
          <cell r="K276">
            <v>91950</v>
          </cell>
          <cell r="T276">
            <v>0</v>
          </cell>
        </row>
        <row r="277">
          <cell r="K277">
            <v>55573.96</v>
          </cell>
          <cell r="T277">
            <v>0</v>
          </cell>
        </row>
        <row r="278">
          <cell r="K278">
            <v>33021.040000000001</v>
          </cell>
          <cell r="T278">
            <v>0</v>
          </cell>
        </row>
        <row r="279">
          <cell r="K279">
            <v>62727.47</v>
          </cell>
          <cell r="T279">
            <v>0</v>
          </cell>
        </row>
        <row r="280">
          <cell r="K280">
            <v>36990.68</v>
          </cell>
          <cell r="T280">
            <v>0</v>
          </cell>
        </row>
        <row r="281">
          <cell r="K281">
            <v>25230.560000000001</v>
          </cell>
          <cell r="T281">
            <v>0</v>
          </cell>
        </row>
        <row r="282">
          <cell r="K282">
            <v>47616.62</v>
          </cell>
          <cell r="T282">
            <v>0</v>
          </cell>
        </row>
        <row r="283">
          <cell r="K283">
            <v>19193.759999999998</v>
          </cell>
          <cell r="T283">
            <v>0</v>
          </cell>
        </row>
        <row r="284">
          <cell r="K284">
            <v>71474.559999999998</v>
          </cell>
          <cell r="T284">
            <v>0</v>
          </cell>
        </row>
        <row r="285">
          <cell r="K285">
            <v>127370.82</v>
          </cell>
          <cell r="T285">
            <v>0</v>
          </cell>
        </row>
        <row r="286">
          <cell r="K286">
            <v>29420.240000000002</v>
          </cell>
          <cell r="T286">
            <v>0</v>
          </cell>
        </row>
        <row r="287">
          <cell r="K287">
            <v>43198.98</v>
          </cell>
          <cell r="T287">
            <v>0</v>
          </cell>
        </row>
        <row r="288">
          <cell r="K288">
            <v>66314.84</v>
          </cell>
          <cell r="T288">
            <v>0</v>
          </cell>
        </row>
        <row r="289">
          <cell r="K289">
            <v>7574.78</v>
          </cell>
          <cell r="T289">
            <v>0</v>
          </cell>
        </row>
        <row r="290">
          <cell r="K290">
            <v>54893.63</v>
          </cell>
          <cell r="T290">
            <v>0</v>
          </cell>
        </row>
        <row r="291">
          <cell r="K291">
            <v>58240.08</v>
          </cell>
          <cell r="T291">
            <v>0</v>
          </cell>
        </row>
        <row r="292">
          <cell r="K292">
            <v>179507.41</v>
          </cell>
          <cell r="T292">
            <v>0</v>
          </cell>
        </row>
        <row r="293">
          <cell r="K293">
            <v>11013.04</v>
          </cell>
          <cell r="T293">
            <v>0</v>
          </cell>
        </row>
        <row r="294">
          <cell r="K294">
            <v>57965.88</v>
          </cell>
          <cell r="T294">
            <v>0</v>
          </cell>
        </row>
        <row r="295">
          <cell r="K295">
            <v>26755.4</v>
          </cell>
          <cell r="T295">
            <v>0</v>
          </cell>
        </row>
        <row r="296">
          <cell r="K296">
            <v>11671.64</v>
          </cell>
          <cell r="T296">
            <v>0</v>
          </cell>
        </row>
        <row r="297">
          <cell r="K297">
            <v>57862.5</v>
          </cell>
          <cell r="T297">
            <v>0</v>
          </cell>
        </row>
        <row r="298">
          <cell r="K298">
            <v>51337.83</v>
          </cell>
          <cell r="T298">
            <v>0</v>
          </cell>
        </row>
        <row r="299">
          <cell r="K299">
            <v>185816.39</v>
          </cell>
          <cell r="T299">
            <v>0</v>
          </cell>
        </row>
        <row r="300">
          <cell r="K300">
            <v>41687.599999999999</v>
          </cell>
          <cell r="T300">
            <v>0</v>
          </cell>
        </row>
        <row r="301">
          <cell r="K301">
            <v>14988.42</v>
          </cell>
          <cell r="T301">
            <v>0</v>
          </cell>
        </row>
        <row r="302">
          <cell r="K302">
            <v>17374.21</v>
          </cell>
          <cell r="T302">
            <v>0</v>
          </cell>
        </row>
        <row r="303">
          <cell r="K303">
            <v>33374.089999999997</v>
          </cell>
          <cell r="T303">
            <v>0</v>
          </cell>
        </row>
        <row r="304">
          <cell r="K304">
            <v>2746</v>
          </cell>
          <cell r="T304">
            <v>0</v>
          </cell>
        </row>
        <row r="305">
          <cell r="K305">
            <v>38494.04</v>
          </cell>
          <cell r="T305">
            <v>0</v>
          </cell>
        </row>
        <row r="306">
          <cell r="K306">
            <v>171149.86</v>
          </cell>
          <cell r="T306">
            <v>0</v>
          </cell>
        </row>
        <row r="307">
          <cell r="K307">
            <v>94710.91</v>
          </cell>
          <cell r="T307">
            <v>0</v>
          </cell>
        </row>
        <row r="308">
          <cell r="K308">
            <v>37209.019999999997</v>
          </cell>
          <cell r="T308">
            <v>0</v>
          </cell>
        </row>
        <row r="309">
          <cell r="K309">
            <v>50174.41</v>
          </cell>
          <cell r="T309">
            <v>0</v>
          </cell>
        </row>
        <row r="310">
          <cell r="K310">
            <v>38575.19</v>
          </cell>
          <cell r="T310">
            <v>0</v>
          </cell>
        </row>
        <row r="311">
          <cell r="K311">
            <v>72839.83</v>
          </cell>
          <cell r="T311">
            <v>0</v>
          </cell>
        </row>
        <row r="312">
          <cell r="K312">
            <v>119259.94</v>
          </cell>
          <cell r="T312">
            <v>0</v>
          </cell>
        </row>
        <row r="313">
          <cell r="K313">
            <v>31660.84</v>
          </cell>
          <cell r="T313">
            <v>0</v>
          </cell>
        </row>
        <row r="314">
          <cell r="K314">
            <v>83598.03</v>
          </cell>
          <cell r="T314">
            <v>0</v>
          </cell>
        </row>
        <row r="315">
          <cell r="K315">
            <v>65586.8</v>
          </cell>
          <cell r="T315">
            <v>0</v>
          </cell>
        </row>
        <row r="316">
          <cell r="K316">
            <v>135924.57999999999</v>
          </cell>
          <cell r="T316">
            <v>0</v>
          </cell>
        </row>
        <row r="317">
          <cell r="K317">
            <v>8758.92</v>
          </cell>
          <cell r="T317">
            <v>0</v>
          </cell>
        </row>
        <row r="318">
          <cell r="K318">
            <v>56607.31</v>
          </cell>
          <cell r="T318">
            <v>0</v>
          </cell>
        </row>
        <row r="319">
          <cell r="K319">
            <v>68939.64</v>
          </cell>
          <cell r="T319">
            <v>0</v>
          </cell>
        </row>
        <row r="320">
          <cell r="K320">
            <v>36767.81</v>
          </cell>
          <cell r="T320">
            <v>0</v>
          </cell>
        </row>
        <row r="321">
          <cell r="K321">
            <v>18383.900000000001</v>
          </cell>
          <cell r="T321">
            <v>0</v>
          </cell>
        </row>
        <row r="322">
          <cell r="K322">
            <v>257374.66</v>
          </cell>
          <cell r="T322">
            <v>0</v>
          </cell>
        </row>
        <row r="323">
          <cell r="K323">
            <v>2990.45</v>
          </cell>
          <cell r="T323">
            <v>0</v>
          </cell>
        </row>
        <row r="324">
          <cell r="K324">
            <v>2508.0700000000002</v>
          </cell>
          <cell r="T324">
            <v>0</v>
          </cell>
        </row>
        <row r="325">
          <cell r="K325">
            <v>34057.15</v>
          </cell>
          <cell r="T325">
            <v>0</v>
          </cell>
        </row>
        <row r="326">
          <cell r="K326">
            <v>15310.56</v>
          </cell>
          <cell r="T326">
            <v>0</v>
          </cell>
        </row>
        <row r="327">
          <cell r="K327">
            <v>45269.01</v>
          </cell>
          <cell r="T327">
            <v>0</v>
          </cell>
        </row>
        <row r="328">
          <cell r="K328">
            <v>28251.88</v>
          </cell>
          <cell r="T328">
            <v>0</v>
          </cell>
        </row>
        <row r="329">
          <cell r="K329">
            <v>40843.07</v>
          </cell>
          <cell r="T329">
            <v>0</v>
          </cell>
        </row>
        <row r="330">
          <cell r="K330">
            <v>23939.84</v>
          </cell>
          <cell r="T330">
            <v>0</v>
          </cell>
        </row>
        <row r="331">
          <cell r="K331">
            <v>8232.0499999999993</v>
          </cell>
          <cell r="T331">
            <v>0</v>
          </cell>
        </row>
        <row r="332">
          <cell r="K332">
            <v>50515.64</v>
          </cell>
          <cell r="T332">
            <v>0</v>
          </cell>
        </row>
        <row r="333">
          <cell r="K333">
            <v>59831.23</v>
          </cell>
          <cell r="T333">
            <v>0</v>
          </cell>
        </row>
        <row r="334">
          <cell r="K334">
            <v>37371.94</v>
          </cell>
          <cell r="T334">
            <v>0</v>
          </cell>
        </row>
        <row r="335">
          <cell r="K335">
            <v>46984.33</v>
          </cell>
          <cell r="T335">
            <v>0</v>
          </cell>
        </row>
        <row r="336">
          <cell r="K336">
            <v>73136.78</v>
          </cell>
          <cell r="T336">
            <v>0</v>
          </cell>
        </row>
        <row r="337">
          <cell r="K337">
            <v>91001.05</v>
          </cell>
          <cell r="T337">
            <v>0</v>
          </cell>
        </row>
        <row r="338">
          <cell r="K338">
            <v>0.01</v>
          </cell>
          <cell r="T338">
            <v>0</v>
          </cell>
        </row>
        <row r="339">
          <cell r="K339">
            <v>131256.57</v>
          </cell>
          <cell r="T339">
            <v>0</v>
          </cell>
        </row>
        <row r="340">
          <cell r="K340">
            <v>64364.2</v>
          </cell>
          <cell r="T340">
            <v>0</v>
          </cell>
        </row>
        <row r="341">
          <cell r="K341">
            <v>23940.58</v>
          </cell>
          <cell r="T341">
            <v>0</v>
          </cell>
        </row>
        <row r="342">
          <cell r="K342">
            <v>11296.35</v>
          </cell>
          <cell r="T342">
            <v>0</v>
          </cell>
        </row>
        <row r="343">
          <cell r="K343">
            <v>17676.400000000001</v>
          </cell>
          <cell r="T343">
            <v>0</v>
          </cell>
        </row>
        <row r="344">
          <cell r="K344">
            <v>24314.62</v>
          </cell>
          <cell r="T344">
            <v>0</v>
          </cell>
        </row>
        <row r="345">
          <cell r="K345">
            <v>35762.339999999997</v>
          </cell>
          <cell r="T345">
            <v>0</v>
          </cell>
        </row>
        <row r="346">
          <cell r="K346">
            <v>42292.87</v>
          </cell>
          <cell r="T346">
            <v>0</v>
          </cell>
        </row>
        <row r="347">
          <cell r="K347">
            <v>26395.47</v>
          </cell>
          <cell r="T347">
            <v>0</v>
          </cell>
        </row>
        <row r="348">
          <cell r="K348">
            <v>19201.78</v>
          </cell>
          <cell r="T348">
            <v>0</v>
          </cell>
        </row>
        <row r="349">
          <cell r="K349">
            <v>46574.61</v>
          </cell>
          <cell r="T349">
            <v>0</v>
          </cell>
        </row>
        <row r="350">
          <cell r="K350">
            <v>94255.57</v>
          </cell>
          <cell r="T350">
            <v>0</v>
          </cell>
        </row>
        <row r="351">
          <cell r="K351">
            <v>63222.07</v>
          </cell>
          <cell r="T351">
            <v>0</v>
          </cell>
        </row>
        <row r="352">
          <cell r="K352">
            <v>14050.28</v>
          </cell>
          <cell r="T352">
            <v>0</v>
          </cell>
        </row>
        <row r="353">
          <cell r="K353">
            <v>61265.2</v>
          </cell>
          <cell r="T353">
            <v>0</v>
          </cell>
        </row>
        <row r="354">
          <cell r="K354">
            <v>28519.77</v>
          </cell>
          <cell r="T354">
            <v>0</v>
          </cell>
        </row>
        <row r="355">
          <cell r="K355">
            <v>20733.45</v>
          </cell>
          <cell r="T355">
            <v>0</v>
          </cell>
        </row>
        <row r="356">
          <cell r="K356">
            <v>30449.03</v>
          </cell>
          <cell r="T356">
            <v>0</v>
          </cell>
        </row>
        <row r="357">
          <cell r="K357">
            <v>54408.14</v>
          </cell>
          <cell r="T357">
            <v>0</v>
          </cell>
        </row>
        <row r="358">
          <cell r="K358">
            <v>37185.050000000003</v>
          </cell>
          <cell r="T358">
            <v>0</v>
          </cell>
        </row>
        <row r="359">
          <cell r="K359">
            <v>16057.48</v>
          </cell>
          <cell r="T359">
            <v>0</v>
          </cell>
        </row>
        <row r="360">
          <cell r="K360">
            <v>6881.78</v>
          </cell>
          <cell r="T360">
            <v>0</v>
          </cell>
        </row>
        <row r="361">
          <cell r="K361">
            <v>2532.7199999999998</v>
          </cell>
          <cell r="T361">
            <v>0</v>
          </cell>
        </row>
        <row r="362">
          <cell r="T362">
            <v>0</v>
          </cell>
        </row>
        <row r="363">
          <cell r="K363">
            <v>58694.76</v>
          </cell>
          <cell r="T363">
            <v>0</v>
          </cell>
        </row>
        <row r="364">
          <cell r="T364">
            <v>0</v>
          </cell>
        </row>
        <row r="365">
          <cell r="T365">
            <v>0</v>
          </cell>
        </row>
        <row r="366">
          <cell r="T366">
            <v>0</v>
          </cell>
        </row>
        <row r="367">
          <cell r="T367">
            <v>0</v>
          </cell>
        </row>
        <row r="368">
          <cell r="T368">
            <v>0</v>
          </cell>
        </row>
        <row r="369">
          <cell r="T369">
            <v>0</v>
          </cell>
        </row>
        <row r="370">
          <cell r="T370">
            <v>0</v>
          </cell>
        </row>
        <row r="371">
          <cell r="T371">
            <v>0</v>
          </cell>
        </row>
        <row r="372">
          <cell r="T372">
            <v>0</v>
          </cell>
        </row>
        <row r="373">
          <cell r="T373">
            <v>0</v>
          </cell>
        </row>
        <row r="374">
          <cell r="T374">
            <v>0</v>
          </cell>
        </row>
        <row r="375">
          <cell r="T375">
            <v>0</v>
          </cell>
        </row>
        <row r="376">
          <cell r="T376">
            <v>0</v>
          </cell>
        </row>
        <row r="377">
          <cell r="T377">
            <v>0</v>
          </cell>
        </row>
        <row r="378">
          <cell r="T378">
            <v>0</v>
          </cell>
        </row>
        <row r="379">
          <cell r="T379">
            <v>0</v>
          </cell>
        </row>
        <row r="380">
          <cell r="T380">
            <v>0</v>
          </cell>
        </row>
        <row r="381">
          <cell r="T381">
            <v>0</v>
          </cell>
        </row>
        <row r="382">
          <cell r="T382">
            <v>0</v>
          </cell>
        </row>
        <row r="383">
          <cell r="T383">
            <v>0</v>
          </cell>
        </row>
        <row r="384">
          <cell r="T384">
            <v>0</v>
          </cell>
        </row>
        <row r="385">
          <cell r="T385">
            <v>0</v>
          </cell>
        </row>
        <row r="386">
          <cell r="T386">
            <v>0</v>
          </cell>
        </row>
        <row r="387">
          <cell r="T387">
            <v>0</v>
          </cell>
        </row>
        <row r="388">
          <cell r="T388">
            <v>0</v>
          </cell>
        </row>
        <row r="389">
          <cell r="T389">
            <v>0</v>
          </cell>
        </row>
        <row r="390">
          <cell r="T390">
            <v>0</v>
          </cell>
        </row>
        <row r="391">
          <cell r="T391">
            <v>0</v>
          </cell>
        </row>
        <row r="392">
          <cell r="T392">
            <v>0</v>
          </cell>
        </row>
        <row r="393">
          <cell r="T393">
            <v>0</v>
          </cell>
        </row>
        <row r="394">
          <cell r="T394">
            <v>0</v>
          </cell>
        </row>
        <row r="395">
          <cell r="T395">
            <v>0</v>
          </cell>
        </row>
        <row r="396">
          <cell r="T396">
            <v>0</v>
          </cell>
        </row>
        <row r="397">
          <cell r="T397">
            <v>0</v>
          </cell>
        </row>
        <row r="398">
          <cell r="T398">
            <v>0</v>
          </cell>
        </row>
        <row r="399">
          <cell r="T399">
            <v>0</v>
          </cell>
        </row>
        <row r="400">
          <cell r="T400">
            <v>0</v>
          </cell>
        </row>
        <row r="401">
          <cell r="T401">
            <v>0</v>
          </cell>
        </row>
        <row r="402">
          <cell r="T402">
            <v>0</v>
          </cell>
        </row>
        <row r="403">
          <cell r="T403">
            <v>0</v>
          </cell>
        </row>
        <row r="404">
          <cell r="T404">
            <v>0</v>
          </cell>
        </row>
        <row r="405">
          <cell r="T405">
            <v>0</v>
          </cell>
        </row>
        <row r="406">
          <cell r="T406">
            <v>0</v>
          </cell>
        </row>
        <row r="407">
          <cell r="T407">
            <v>0</v>
          </cell>
        </row>
        <row r="408">
          <cell r="T408">
            <v>0</v>
          </cell>
        </row>
        <row r="409">
          <cell r="T409">
            <v>0</v>
          </cell>
        </row>
        <row r="410">
          <cell r="T410">
            <v>0</v>
          </cell>
        </row>
        <row r="411">
          <cell r="T411">
            <v>0</v>
          </cell>
        </row>
        <row r="412">
          <cell r="T412">
            <v>0</v>
          </cell>
        </row>
        <row r="413">
          <cell r="T413">
            <v>0</v>
          </cell>
        </row>
        <row r="414">
          <cell r="T414">
            <v>0</v>
          </cell>
        </row>
        <row r="415">
          <cell r="T415">
            <v>0</v>
          </cell>
        </row>
        <row r="416">
          <cell r="T416">
            <v>0</v>
          </cell>
        </row>
        <row r="417">
          <cell r="T417">
            <v>0</v>
          </cell>
        </row>
        <row r="418">
          <cell r="T418">
            <v>0</v>
          </cell>
        </row>
        <row r="419">
          <cell r="T419">
            <v>0</v>
          </cell>
        </row>
        <row r="420">
          <cell r="T420">
            <v>0</v>
          </cell>
        </row>
        <row r="421">
          <cell r="T421">
            <v>0</v>
          </cell>
        </row>
        <row r="422">
          <cell r="T422">
            <v>0</v>
          </cell>
        </row>
        <row r="423">
          <cell r="T423">
            <v>0</v>
          </cell>
        </row>
        <row r="424">
          <cell r="T424">
            <v>0</v>
          </cell>
        </row>
        <row r="425">
          <cell r="T425">
            <v>0</v>
          </cell>
        </row>
        <row r="426">
          <cell r="T426">
            <v>0</v>
          </cell>
        </row>
        <row r="427">
          <cell r="T427">
            <v>0</v>
          </cell>
        </row>
        <row r="428">
          <cell r="T428">
            <v>0</v>
          </cell>
        </row>
        <row r="429">
          <cell r="T429">
            <v>0</v>
          </cell>
        </row>
        <row r="430">
          <cell r="T430">
            <v>0</v>
          </cell>
        </row>
        <row r="431">
          <cell r="T431">
            <v>0</v>
          </cell>
        </row>
        <row r="432">
          <cell r="T432">
            <v>0</v>
          </cell>
        </row>
        <row r="433">
          <cell r="T433">
            <v>0</v>
          </cell>
        </row>
        <row r="434">
          <cell r="T434">
            <v>0</v>
          </cell>
        </row>
        <row r="435">
          <cell r="T435">
            <v>0</v>
          </cell>
        </row>
        <row r="436">
          <cell r="T436">
            <v>0</v>
          </cell>
        </row>
        <row r="437">
          <cell r="T437">
            <v>0</v>
          </cell>
        </row>
        <row r="438">
          <cell r="T438">
            <v>0</v>
          </cell>
        </row>
        <row r="439">
          <cell r="T439">
            <v>0</v>
          </cell>
        </row>
        <row r="440">
          <cell r="T440">
            <v>0</v>
          </cell>
        </row>
        <row r="441">
          <cell r="T441">
            <v>0</v>
          </cell>
        </row>
        <row r="442">
          <cell r="T442">
            <v>0</v>
          </cell>
        </row>
        <row r="443">
          <cell r="T443">
            <v>0</v>
          </cell>
        </row>
        <row r="444">
          <cell r="T444">
            <v>0</v>
          </cell>
        </row>
        <row r="445">
          <cell r="T445">
            <v>0</v>
          </cell>
        </row>
        <row r="446">
          <cell r="T446">
            <v>0</v>
          </cell>
        </row>
        <row r="447">
          <cell r="T447">
            <v>0</v>
          </cell>
        </row>
        <row r="448">
          <cell r="T448">
            <v>0</v>
          </cell>
        </row>
        <row r="449">
          <cell r="T449">
            <v>0</v>
          </cell>
        </row>
        <row r="450">
          <cell r="T450">
            <v>0</v>
          </cell>
        </row>
        <row r="451">
          <cell r="T451">
            <v>0</v>
          </cell>
        </row>
        <row r="452">
          <cell r="T452">
            <v>0</v>
          </cell>
        </row>
        <row r="453">
          <cell r="T453">
            <v>0</v>
          </cell>
        </row>
        <row r="454">
          <cell r="T454">
            <v>0</v>
          </cell>
        </row>
        <row r="455">
          <cell r="T455">
            <v>0</v>
          </cell>
        </row>
        <row r="456">
          <cell r="T456">
            <v>0</v>
          </cell>
        </row>
        <row r="457">
          <cell r="T457">
            <v>0</v>
          </cell>
        </row>
        <row r="458">
          <cell r="T458">
            <v>0</v>
          </cell>
        </row>
        <row r="459">
          <cell r="T459">
            <v>0</v>
          </cell>
        </row>
        <row r="460">
          <cell r="T460">
            <v>0</v>
          </cell>
        </row>
        <row r="461">
          <cell r="T461">
            <v>0</v>
          </cell>
        </row>
        <row r="462">
          <cell r="T462">
            <v>0</v>
          </cell>
        </row>
        <row r="463">
          <cell r="T463">
            <v>0</v>
          </cell>
        </row>
        <row r="464">
          <cell r="T464">
            <v>0</v>
          </cell>
        </row>
        <row r="465">
          <cell r="T465">
            <v>0</v>
          </cell>
        </row>
        <row r="466">
          <cell r="T466">
            <v>0</v>
          </cell>
        </row>
        <row r="467">
          <cell r="T467">
            <v>0</v>
          </cell>
        </row>
        <row r="468">
          <cell r="T468">
            <v>0</v>
          </cell>
        </row>
        <row r="469">
          <cell r="T469">
            <v>0</v>
          </cell>
        </row>
        <row r="470">
          <cell r="T470">
            <v>0</v>
          </cell>
        </row>
        <row r="471">
          <cell r="T471">
            <v>0</v>
          </cell>
        </row>
        <row r="472">
          <cell r="T472">
            <v>0</v>
          </cell>
        </row>
        <row r="473">
          <cell r="T473">
            <v>0</v>
          </cell>
        </row>
        <row r="474">
          <cell r="T474">
            <v>0</v>
          </cell>
        </row>
        <row r="475">
          <cell r="T475">
            <v>0</v>
          </cell>
        </row>
        <row r="476">
          <cell r="T476">
            <v>0</v>
          </cell>
        </row>
        <row r="477">
          <cell r="T477">
            <v>0</v>
          </cell>
        </row>
        <row r="478">
          <cell r="T478">
            <v>0</v>
          </cell>
        </row>
        <row r="479">
          <cell r="T479">
            <v>0</v>
          </cell>
        </row>
        <row r="480">
          <cell r="T480">
            <v>0</v>
          </cell>
        </row>
        <row r="481">
          <cell r="T481">
            <v>0</v>
          </cell>
        </row>
        <row r="482">
          <cell r="T482">
            <v>0</v>
          </cell>
        </row>
        <row r="483">
          <cell r="T483">
            <v>0</v>
          </cell>
        </row>
        <row r="484">
          <cell r="T484">
            <v>0</v>
          </cell>
        </row>
        <row r="485">
          <cell r="T485">
            <v>0</v>
          </cell>
        </row>
        <row r="486">
          <cell r="T486">
            <v>0</v>
          </cell>
        </row>
        <row r="487">
          <cell r="T487">
            <v>0</v>
          </cell>
        </row>
        <row r="488">
          <cell r="T488">
            <v>0</v>
          </cell>
        </row>
        <row r="489">
          <cell r="T489">
            <v>0</v>
          </cell>
        </row>
        <row r="490">
          <cell r="T490">
            <v>0</v>
          </cell>
        </row>
        <row r="491">
          <cell r="T491">
            <v>0</v>
          </cell>
        </row>
        <row r="492">
          <cell r="T492">
            <v>0</v>
          </cell>
        </row>
        <row r="493">
          <cell r="T493">
            <v>0</v>
          </cell>
        </row>
        <row r="494">
          <cell r="T494">
            <v>0</v>
          </cell>
        </row>
        <row r="495">
          <cell r="T495">
            <v>0</v>
          </cell>
        </row>
        <row r="496">
          <cell r="T496">
            <v>0</v>
          </cell>
        </row>
        <row r="497">
          <cell r="T497">
            <v>0</v>
          </cell>
        </row>
        <row r="498">
          <cell r="T498">
            <v>0</v>
          </cell>
        </row>
        <row r="499">
          <cell r="T499">
            <v>0</v>
          </cell>
        </row>
        <row r="500">
          <cell r="T500">
            <v>0</v>
          </cell>
        </row>
        <row r="501">
          <cell r="T501">
            <v>0</v>
          </cell>
        </row>
        <row r="502">
          <cell r="T502">
            <v>0</v>
          </cell>
        </row>
        <row r="503">
          <cell r="T503">
            <v>0</v>
          </cell>
        </row>
        <row r="504">
          <cell r="T504">
            <v>0</v>
          </cell>
        </row>
        <row r="505">
          <cell r="T505">
            <v>0</v>
          </cell>
        </row>
        <row r="506">
          <cell r="T506">
            <v>0</v>
          </cell>
        </row>
        <row r="507">
          <cell r="T507">
            <v>0</v>
          </cell>
        </row>
        <row r="508">
          <cell r="T508">
            <v>0</v>
          </cell>
        </row>
        <row r="509">
          <cell r="T509">
            <v>0</v>
          </cell>
        </row>
        <row r="510">
          <cell r="T510">
            <v>0</v>
          </cell>
        </row>
        <row r="511">
          <cell r="T511">
            <v>0</v>
          </cell>
        </row>
        <row r="512">
          <cell r="T512">
            <v>0</v>
          </cell>
        </row>
        <row r="513">
          <cell r="T513">
            <v>0</v>
          </cell>
        </row>
        <row r="514">
          <cell r="T514">
            <v>0</v>
          </cell>
        </row>
        <row r="515">
          <cell r="T515">
            <v>0</v>
          </cell>
        </row>
        <row r="516">
          <cell r="T516">
            <v>0</v>
          </cell>
        </row>
        <row r="517">
          <cell r="T517">
            <v>0</v>
          </cell>
        </row>
        <row r="518">
          <cell r="T518">
            <v>0</v>
          </cell>
        </row>
        <row r="519">
          <cell r="T519">
            <v>0</v>
          </cell>
        </row>
        <row r="520">
          <cell r="T520">
            <v>0</v>
          </cell>
        </row>
        <row r="521">
          <cell r="T521">
            <v>0</v>
          </cell>
        </row>
        <row r="522">
          <cell r="T522">
            <v>0</v>
          </cell>
        </row>
        <row r="523">
          <cell r="T523">
            <v>0</v>
          </cell>
        </row>
        <row r="524">
          <cell r="T524">
            <v>0</v>
          </cell>
        </row>
        <row r="525">
          <cell r="T525">
            <v>0</v>
          </cell>
        </row>
        <row r="526">
          <cell r="T526">
            <v>0</v>
          </cell>
        </row>
        <row r="527">
          <cell r="T527">
            <v>0</v>
          </cell>
        </row>
        <row r="528">
          <cell r="T528">
            <v>0</v>
          </cell>
        </row>
        <row r="529">
          <cell r="T529">
            <v>0</v>
          </cell>
        </row>
        <row r="530">
          <cell r="T530">
            <v>0</v>
          </cell>
        </row>
        <row r="531">
          <cell r="T531">
            <v>0</v>
          </cell>
        </row>
        <row r="532">
          <cell r="T532">
            <v>0</v>
          </cell>
        </row>
        <row r="533">
          <cell r="T533">
            <v>0</v>
          </cell>
        </row>
        <row r="534">
          <cell r="T534">
            <v>0</v>
          </cell>
        </row>
        <row r="535">
          <cell r="T535">
            <v>0</v>
          </cell>
        </row>
        <row r="536">
          <cell r="T536">
            <v>0</v>
          </cell>
        </row>
        <row r="537">
          <cell r="T537">
            <v>0</v>
          </cell>
        </row>
        <row r="538">
          <cell r="T538">
            <v>0</v>
          </cell>
        </row>
        <row r="539">
          <cell r="T539">
            <v>0</v>
          </cell>
        </row>
        <row r="540">
          <cell r="T540">
            <v>0</v>
          </cell>
        </row>
        <row r="541">
          <cell r="T541">
            <v>0</v>
          </cell>
        </row>
        <row r="542">
          <cell r="T542">
            <v>0</v>
          </cell>
        </row>
        <row r="543">
          <cell r="T543">
            <v>0</v>
          </cell>
        </row>
        <row r="544">
          <cell r="T544">
            <v>0</v>
          </cell>
        </row>
        <row r="545">
          <cell r="T545">
            <v>0</v>
          </cell>
        </row>
        <row r="546">
          <cell r="T546">
            <v>0</v>
          </cell>
        </row>
        <row r="547">
          <cell r="T547">
            <v>0</v>
          </cell>
        </row>
        <row r="548">
          <cell r="T548">
            <v>0</v>
          </cell>
        </row>
        <row r="549">
          <cell r="T549">
            <v>0</v>
          </cell>
        </row>
        <row r="550">
          <cell r="T550">
            <v>0</v>
          </cell>
        </row>
        <row r="551">
          <cell r="T551">
            <v>0</v>
          </cell>
        </row>
        <row r="552">
          <cell r="T552">
            <v>0</v>
          </cell>
        </row>
        <row r="553">
          <cell r="T553">
            <v>0</v>
          </cell>
        </row>
        <row r="554">
          <cell r="T554">
            <v>0</v>
          </cell>
        </row>
        <row r="555">
          <cell r="T555">
            <v>0</v>
          </cell>
        </row>
        <row r="556">
          <cell r="T556">
            <v>0</v>
          </cell>
        </row>
        <row r="557">
          <cell r="T557">
            <v>0</v>
          </cell>
        </row>
        <row r="558">
          <cell r="T558">
            <v>0</v>
          </cell>
        </row>
        <row r="559">
          <cell r="T559">
            <v>0</v>
          </cell>
        </row>
        <row r="560">
          <cell r="T560">
            <v>0</v>
          </cell>
        </row>
        <row r="561">
          <cell r="T561">
            <v>0</v>
          </cell>
        </row>
        <row r="562">
          <cell r="T562">
            <v>0</v>
          </cell>
        </row>
        <row r="563">
          <cell r="T563">
            <v>0</v>
          </cell>
        </row>
        <row r="564">
          <cell r="T564">
            <v>0</v>
          </cell>
        </row>
        <row r="565">
          <cell r="T565">
            <v>0</v>
          </cell>
        </row>
        <row r="566">
          <cell r="T566">
            <v>0</v>
          </cell>
        </row>
        <row r="567">
          <cell r="T567">
            <v>0</v>
          </cell>
        </row>
        <row r="568">
          <cell r="T568">
            <v>0</v>
          </cell>
        </row>
        <row r="569">
          <cell r="T569">
            <v>0</v>
          </cell>
        </row>
        <row r="570">
          <cell r="T570">
            <v>0</v>
          </cell>
        </row>
        <row r="571">
          <cell r="T571">
            <v>0</v>
          </cell>
        </row>
        <row r="572">
          <cell r="T572">
            <v>0</v>
          </cell>
        </row>
        <row r="573">
          <cell r="T573">
            <v>0</v>
          </cell>
        </row>
        <row r="574">
          <cell r="T574">
            <v>0</v>
          </cell>
        </row>
        <row r="575">
          <cell r="T575">
            <v>0</v>
          </cell>
        </row>
        <row r="576">
          <cell r="T576">
            <v>0</v>
          </cell>
        </row>
        <row r="577">
          <cell r="T577">
            <v>0</v>
          </cell>
        </row>
        <row r="578">
          <cell r="T578">
            <v>0</v>
          </cell>
        </row>
        <row r="579">
          <cell r="T579">
            <v>0</v>
          </cell>
        </row>
        <row r="580">
          <cell r="T580">
            <v>0</v>
          </cell>
        </row>
        <row r="581">
          <cell r="T581">
            <v>0</v>
          </cell>
        </row>
        <row r="582">
          <cell r="T582">
            <v>0</v>
          </cell>
        </row>
        <row r="583">
          <cell r="T583">
            <v>0</v>
          </cell>
        </row>
        <row r="584">
          <cell r="T584">
            <v>0</v>
          </cell>
        </row>
        <row r="585">
          <cell r="T585">
            <v>0</v>
          </cell>
        </row>
        <row r="586">
          <cell r="T586">
            <v>0</v>
          </cell>
        </row>
        <row r="587">
          <cell r="T587">
            <v>0</v>
          </cell>
        </row>
        <row r="588">
          <cell r="T588">
            <v>0</v>
          </cell>
        </row>
        <row r="589">
          <cell r="T589">
            <v>0</v>
          </cell>
        </row>
        <row r="590">
          <cell r="T590">
            <v>0</v>
          </cell>
        </row>
        <row r="591">
          <cell r="T591">
            <v>0</v>
          </cell>
        </row>
        <row r="592">
          <cell r="T592">
            <v>0</v>
          </cell>
        </row>
        <row r="593">
          <cell r="T593">
            <v>0</v>
          </cell>
        </row>
        <row r="594">
          <cell r="T594">
            <v>0</v>
          </cell>
        </row>
        <row r="595">
          <cell r="T595">
            <v>0</v>
          </cell>
        </row>
        <row r="596">
          <cell r="T596">
            <v>0</v>
          </cell>
        </row>
        <row r="597">
          <cell r="T597">
            <v>0</v>
          </cell>
        </row>
        <row r="598">
          <cell r="T598">
            <v>0</v>
          </cell>
        </row>
        <row r="599">
          <cell r="T599">
            <v>0</v>
          </cell>
        </row>
        <row r="600">
          <cell r="T600">
            <v>0</v>
          </cell>
        </row>
        <row r="601">
          <cell r="T601">
            <v>0</v>
          </cell>
        </row>
        <row r="602">
          <cell r="T602">
            <v>0</v>
          </cell>
        </row>
        <row r="603">
          <cell r="T603">
            <v>0</v>
          </cell>
        </row>
        <row r="604">
          <cell r="T604">
            <v>0</v>
          </cell>
        </row>
        <row r="605">
          <cell r="T605">
            <v>0</v>
          </cell>
        </row>
        <row r="606">
          <cell r="T606">
            <v>0</v>
          </cell>
        </row>
        <row r="607">
          <cell r="T607">
            <v>0</v>
          </cell>
        </row>
        <row r="608">
          <cell r="T608">
            <v>0</v>
          </cell>
        </row>
        <row r="609">
          <cell r="T609">
            <v>0</v>
          </cell>
        </row>
        <row r="610">
          <cell r="T610">
            <v>0</v>
          </cell>
        </row>
        <row r="611">
          <cell r="T611">
            <v>0</v>
          </cell>
        </row>
        <row r="612">
          <cell r="T612">
            <v>0</v>
          </cell>
        </row>
        <row r="613">
          <cell r="T613">
            <v>0</v>
          </cell>
        </row>
        <row r="614">
          <cell r="T614">
            <v>0</v>
          </cell>
        </row>
        <row r="615">
          <cell r="T615">
            <v>0</v>
          </cell>
        </row>
        <row r="616">
          <cell r="T616">
            <v>0</v>
          </cell>
        </row>
        <row r="617">
          <cell r="T617">
            <v>0</v>
          </cell>
        </row>
        <row r="618">
          <cell r="T618">
            <v>0</v>
          </cell>
        </row>
        <row r="619">
          <cell r="T619">
            <v>0</v>
          </cell>
        </row>
        <row r="620">
          <cell r="T620">
            <v>0</v>
          </cell>
        </row>
        <row r="621">
          <cell r="T621">
            <v>0</v>
          </cell>
        </row>
        <row r="622">
          <cell r="T622">
            <v>0</v>
          </cell>
        </row>
        <row r="623">
          <cell r="T623">
            <v>0</v>
          </cell>
        </row>
        <row r="624">
          <cell r="T624">
            <v>0</v>
          </cell>
        </row>
        <row r="625">
          <cell r="T625">
            <v>0</v>
          </cell>
        </row>
        <row r="626">
          <cell r="T626">
            <v>0</v>
          </cell>
        </row>
        <row r="627">
          <cell r="T627">
            <v>0</v>
          </cell>
        </row>
        <row r="628">
          <cell r="T628">
            <v>0</v>
          </cell>
        </row>
        <row r="629">
          <cell r="T629">
            <v>0</v>
          </cell>
        </row>
        <row r="630">
          <cell r="T630">
            <v>0</v>
          </cell>
        </row>
        <row r="631">
          <cell r="T631">
            <v>0</v>
          </cell>
        </row>
        <row r="632">
          <cell r="T632">
            <v>0</v>
          </cell>
        </row>
        <row r="633">
          <cell r="T633">
            <v>0</v>
          </cell>
        </row>
        <row r="634">
          <cell r="T634">
            <v>0</v>
          </cell>
        </row>
        <row r="635">
          <cell r="T635">
            <v>0</v>
          </cell>
        </row>
        <row r="636">
          <cell r="T636">
            <v>0</v>
          </cell>
        </row>
        <row r="637">
          <cell r="T637">
            <v>0</v>
          </cell>
        </row>
        <row r="638">
          <cell r="T638">
            <v>0</v>
          </cell>
        </row>
        <row r="639">
          <cell r="T639">
            <v>0</v>
          </cell>
        </row>
        <row r="640">
          <cell r="T640">
            <v>0</v>
          </cell>
        </row>
        <row r="641">
          <cell r="T641">
            <v>0</v>
          </cell>
        </row>
        <row r="642">
          <cell r="T642">
            <v>0</v>
          </cell>
        </row>
        <row r="643">
          <cell r="T643">
            <v>0</v>
          </cell>
        </row>
        <row r="644">
          <cell r="T644">
            <v>0</v>
          </cell>
        </row>
        <row r="645">
          <cell r="T645">
            <v>0</v>
          </cell>
        </row>
        <row r="646">
          <cell r="T646">
            <v>0</v>
          </cell>
        </row>
        <row r="647">
          <cell r="T647">
            <v>0</v>
          </cell>
        </row>
        <row r="648">
          <cell r="T648">
            <v>0</v>
          </cell>
        </row>
        <row r="649">
          <cell r="T649">
            <v>0</v>
          </cell>
        </row>
        <row r="650">
          <cell r="T650">
            <v>0</v>
          </cell>
        </row>
        <row r="651">
          <cell r="T651">
            <v>0</v>
          </cell>
        </row>
        <row r="652">
          <cell r="T652">
            <v>0</v>
          </cell>
        </row>
        <row r="653">
          <cell r="T653">
            <v>0</v>
          </cell>
        </row>
        <row r="654">
          <cell r="T654">
            <v>0</v>
          </cell>
        </row>
        <row r="655">
          <cell r="T655">
            <v>0</v>
          </cell>
        </row>
        <row r="656">
          <cell r="T656">
            <v>0</v>
          </cell>
        </row>
        <row r="657">
          <cell r="T657">
            <v>0</v>
          </cell>
        </row>
        <row r="658">
          <cell r="T658">
            <v>0</v>
          </cell>
        </row>
        <row r="659">
          <cell r="T659">
            <v>0</v>
          </cell>
        </row>
        <row r="660">
          <cell r="T660">
            <v>0</v>
          </cell>
        </row>
        <row r="661">
          <cell r="T661">
            <v>0</v>
          </cell>
        </row>
        <row r="662">
          <cell r="T662">
            <v>0</v>
          </cell>
        </row>
        <row r="663">
          <cell r="T663">
            <v>0</v>
          </cell>
        </row>
        <row r="664">
          <cell r="T664">
            <v>0</v>
          </cell>
        </row>
        <row r="665">
          <cell r="T665">
            <v>0</v>
          </cell>
        </row>
        <row r="666">
          <cell r="T666">
            <v>0</v>
          </cell>
        </row>
        <row r="667">
          <cell r="T667">
            <v>0</v>
          </cell>
        </row>
        <row r="668">
          <cell r="T668">
            <v>0</v>
          </cell>
        </row>
        <row r="669">
          <cell r="T669">
            <v>0</v>
          </cell>
        </row>
        <row r="670">
          <cell r="T670">
            <v>0</v>
          </cell>
        </row>
        <row r="671">
          <cell r="T671">
            <v>0</v>
          </cell>
        </row>
        <row r="672">
          <cell r="T672">
            <v>0</v>
          </cell>
        </row>
        <row r="673">
          <cell r="T673">
            <v>0</v>
          </cell>
        </row>
        <row r="674">
          <cell r="T674">
            <v>0</v>
          </cell>
        </row>
        <row r="675">
          <cell r="T675">
            <v>0</v>
          </cell>
        </row>
        <row r="676">
          <cell r="T676">
            <v>0</v>
          </cell>
        </row>
        <row r="677">
          <cell r="T677">
            <v>0</v>
          </cell>
        </row>
        <row r="678">
          <cell r="T678">
            <v>0</v>
          </cell>
        </row>
        <row r="679">
          <cell r="T679">
            <v>0</v>
          </cell>
        </row>
        <row r="680">
          <cell r="T680">
            <v>0</v>
          </cell>
        </row>
        <row r="681">
          <cell r="T681">
            <v>0</v>
          </cell>
        </row>
        <row r="682">
          <cell r="T682">
            <v>0</v>
          </cell>
        </row>
        <row r="683">
          <cell r="T683">
            <v>0</v>
          </cell>
        </row>
        <row r="684">
          <cell r="T684">
            <v>0</v>
          </cell>
        </row>
        <row r="685">
          <cell r="T685">
            <v>0</v>
          </cell>
        </row>
        <row r="686">
          <cell r="T686">
            <v>0</v>
          </cell>
        </row>
        <row r="687">
          <cell r="T687">
            <v>0</v>
          </cell>
        </row>
        <row r="688">
          <cell r="T688">
            <v>0</v>
          </cell>
        </row>
        <row r="689">
          <cell r="T689">
            <v>0</v>
          </cell>
        </row>
        <row r="690">
          <cell r="T690">
            <v>0</v>
          </cell>
        </row>
        <row r="691">
          <cell r="T691">
            <v>0</v>
          </cell>
        </row>
        <row r="692">
          <cell r="T692">
            <v>0</v>
          </cell>
        </row>
        <row r="693">
          <cell r="T693">
            <v>0</v>
          </cell>
        </row>
        <row r="694">
          <cell r="T694">
            <v>0</v>
          </cell>
        </row>
        <row r="695">
          <cell r="T695">
            <v>0</v>
          </cell>
        </row>
        <row r="696">
          <cell r="T696">
            <v>0</v>
          </cell>
        </row>
        <row r="697">
          <cell r="T697">
            <v>0</v>
          </cell>
        </row>
        <row r="698">
          <cell r="T698">
            <v>0</v>
          </cell>
        </row>
        <row r="699">
          <cell r="T699">
            <v>0</v>
          </cell>
        </row>
        <row r="700">
          <cell r="T700">
            <v>0</v>
          </cell>
        </row>
        <row r="701">
          <cell r="T701">
            <v>0</v>
          </cell>
        </row>
        <row r="702">
          <cell r="T702">
            <v>0</v>
          </cell>
        </row>
        <row r="703">
          <cell r="T703">
            <v>0</v>
          </cell>
        </row>
        <row r="704">
          <cell r="T704">
            <v>0</v>
          </cell>
        </row>
        <row r="705">
          <cell r="T705">
            <v>0</v>
          </cell>
        </row>
        <row r="706">
          <cell r="T706">
            <v>0</v>
          </cell>
        </row>
        <row r="707">
          <cell r="T707">
            <v>0</v>
          </cell>
        </row>
        <row r="708">
          <cell r="T708">
            <v>0</v>
          </cell>
        </row>
        <row r="709">
          <cell r="T709">
            <v>0</v>
          </cell>
        </row>
        <row r="710">
          <cell r="T710">
            <v>0</v>
          </cell>
        </row>
        <row r="711">
          <cell r="T711">
            <v>0</v>
          </cell>
        </row>
        <row r="712">
          <cell r="T712">
            <v>0</v>
          </cell>
        </row>
        <row r="713">
          <cell r="T713">
            <v>0</v>
          </cell>
        </row>
        <row r="714">
          <cell r="T714">
            <v>0</v>
          </cell>
        </row>
        <row r="715">
          <cell r="T715">
            <v>0</v>
          </cell>
        </row>
        <row r="716">
          <cell r="T716">
            <v>0</v>
          </cell>
        </row>
        <row r="717">
          <cell r="T717">
            <v>0</v>
          </cell>
        </row>
        <row r="718">
          <cell r="T718">
            <v>0</v>
          </cell>
        </row>
        <row r="719">
          <cell r="T719">
            <v>0</v>
          </cell>
        </row>
        <row r="720">
          <cell r="T720">
            <v>0</v>
          </cell>
        </row>
        <row r="721">
          <cell r="T721">
            <v>0</v>
          </cell>
        </row>
        <row r="722">
          <cell r="T722">
            <v>0</v>
          </cell>
        </row>
        <row r="723">
          <cell r="T723">
            <v>0</v>
          </cell>
        </row>
        <row r="724">
          <cell r="T724">
            <v>0</v>
          </cell>
        </row>
        <row r="725">
          <cell r="T725">
            <v>0</v>
          </cell>
        </row>
        <row r="726">
          <cell r="T726">
            <v>0</v>
          </cell>
        </row>
        <row r="727">
          <cell r="T727">
            <v>0</v>
          </cell>
        </row>
        <row r="728">
          <cell r="T728">
            <v>0</v>
          </cell>
        </row>
        <row r="729">
          <cell r="T729">
            <v>0</v>
          </cell>
        </row>
        <row r="730">
          <cell r="T730">
            <v>0</v>
          </cell>
        </row>
        <row r="731">
          <cell r="T731">
            <v>0</v>
          </cell>
        </row>
        <row r="732">
          <cell r="T732">
            <v>0</v>
          </cell>
        </row>
        <row r="733">
          <cell r="T733">
            <v>0</v>
          </cell>
        </row>
        <row r="734">
          <cell r="T734">
            <v>0</v>
          </cell>
        </row>
        <row r="735">
          <cell r="T735">
            <v>0</v>
          </cell>
        </row>
        <row r="736">
          <cell r="T736">
            <v>0</v>
          </cell>
        </row>
        <row r="737">
          <cell r="T737">
            <v>0</v>
          </cell>
        </row>
        <row r="738">
          <cell r="T738">
            <v>0</v>
          </cell>
        </row>
        <row r="739">
          <cell r="T739">
            <v>0</v>
          </cell>
        </row>
        <row r="740">
          <cell r="T740">
            <v>0</v>
          </cell>
        </row>
        <row r="741">
          <cell r="T741">
            <v>0</v>
          </cell>
        </row>
        <row r="742">
          <cell r="T742">
            <v>0</v>
          </cell>
        </row>
        <row r="743">
          <cell r="T743">
            <v>0</v>
          </cell>
        </row>
        <row r="744">
          <cell r="T744">
            <v>0</v>
          </cell>
        </row>
        <row r="745">
          <cell r="T745">
            <v>0</v>
          </cell>
        </row>
        <row r="746">
          <cell r="T746">
            <v>0</v>
          </cell>
        </row>
        <row r="747">
          <cell r="T747">
            <v>0</v>
          </cell>
        </row>
        <row r="748">
          <cell r="T748">
            <v>0</v>
          </cell>
        </row>
        <row r="749">
          <cell r="T749">
            <v>0</v>
          </cell>
        </row>
        <row r="750">
          <cell r="T750">
            <v>0</v>
          </cell>
        </row>
        <row r="751">
          <cell r="T751">
            <v>0</v>
          </cell>
        </row>
        <row r="752">
          <cell r="T752">
            <v>0</v>
          </cell>
        </row>
        <row r="753">
          <cell r="T753">
            <v>0</v>
          </cell>
        </row>
        <row r="754">
          <cell r="T754">
            <v>0</v>
          </cell>
        </row>
        <row r="755">
          <cell r="T755">
            <v>0</v>
          </cell>
        </row>
        <row r="756">
          <cell r="T756">
            <v>0</v>
          </cell>
        </row>
        <row r="757">
          <cell r="T757">
            <v>0</v>
          </cell>
        </row>
        <row r="758">
          <cell r="T758">
            <v>0</v>
          </cell>
        </row>
        <row r="759">
          <cell r="T759">
            <v>0</v>
          </cell>
        </row>
        <row r="760">
          <cell r="T760">
            <v>0</v>
          </cell>
        </row>
        <row r="761">
          <cell r="T761">
            <v>0</v>
          </cell>
        </row>
        <row r="762">
          <cell r="T762">
            <v>0</v>
          </cell>
        </row>
        <row r="763">
          <cell r="T763">
            <v>0</v>
          </cell>
        </row>
        <row r="764">
          <cell r="T764">
            <v>0</v>
          </cell>
        </row>
        <row r="765">
          <cell r="T765">
            <v>0</v>
          </cell>
        </row>
        <row r="766">
          <cell r="T766">
            <v>0</v>
          </cell>
        </row>
        <row r="767">
          <cell r="T767">
            <v>0</v>
          </cell>
        </row>
        <row r="768">
          <cell r="T768">
            <v>0</v>
          </cell>
        </row>
        <row r="769">
          <cell r="T769">
            <v>0</v>
          </cell>
        </row>
        <row r="770">
          <cell r="T770">
            <v>0</v>
          </cell>
        </row>
        <row r="771">
          <cell r="T771">
            <v>0</v>
          </cell>
        </row>
        <row r="772">
          <cell r="T772">
            <v>0</v>
          </cell>
        </row>
        <row r="773">
          <cell r="T773">
            <v>0</v>
          </cell>
        </row>
        <row r="774">
          <cell r="T774">
            <v>0</v>
          </cell>
        </row>
        <row r="775">
          <cell r="T775">
            <v>0</v>
          </cell>
        </row>
        <row r="776">
          <cell r="T776">
            <v>0</v>
          </cell>
        </row>
        <row r="777">
          <cell r="T777">
            <v>0</v>
          </cell>
        </row>
        <row r="778">
          <cell r="T778">
            <v>0</v>
          </cell>
        </row>
        <row r="779">
          <cell r="T779">
            <v>0</v>
          </cell>
        </row>
        <row r="780">
          <cell r="T780">
            <v>0</v>
          </cell>
        </row>
        <row r="781">
          <cell r="T781">
            <v>0</v>
          </cell>
        </row>
        <row r="782">
          <cell r="T782">
            <v>0</v>
          </cell>
        </row>
        <row r="783">
          <cell r="T783">
            <v>0</v>
          </cell>
        </row>
        <row r="784">
          <cell r="T784">
            <v>0</v>
          </cell>
        </row>
        <row r="785">
          <cell r="T785">
            <v>0</v>
          </cell>
        </row>
        <row r="786">
          <cell r="T786">
            <v>0</v>
          </cell>
        </row>
        <row r="787">
          <cell r="T787">
            <v>0</v>
          </cell>
        </row>
        <row r="788">
          <cell r="T788">
            <v>0</v>
          </cell>
        </row>
        <row r="789">
          <cell r="T789">
            <v>0</v>
          </cell>
        </row>
        <row r="790">
          <cell r="T790">
            <v>0</v>
          </cell>
        </row>
        <row r="791">
          <cell r="T791">
            <v>0</v>
          </cell>
        </row>
        <row r="792">
          <cell r="T792">
            <v>0</v>
          </cell>
        </row>
        <row r="793">
          <cell r="T793">
            <v>0</v>
          </cell>
        </row>
        <row r="794">
          <cell r="T794">
            <v>0</v>
          </cell>
        </row>
        <row r="795">
          <cell r="T795">
            <v>0</v>
          </cell>
        </row>
        <row r="796">
          <cell r="T796">
            <v>0</v>
          </cell>
        </row>
        <row r="797">
          <cell r="T797">
            <v>0</v>
          </cell>
        </row>
        <row r="798">
          <cell r="T798">
            <v>0</v>
          </cell>
        </row>
        <row r="799">
          <cell r="T799">
            <v>0</v>
          </cell>
        </row>
        <row r="800">
          <cell r="T800">
            <v>0</v>
          </cell>
        </row>
        <row r="801">
          <cell r="T801">
            <v>0</v>
          </cell>
        </row>
        <row r="802">
          <cell r="T802">
            <v>0</v>
          </cell>
        </row>
        <row r="803">
          <cell r="T803">
            <v>0</v>
          </cell>
        </row>
        <row r="804">
          <cell r="T804">
            <v>0</v>
          </cell>
        </row>
        <row r="805">
          <cell r="T805">
            <v>0</v>
          </cell>
        </row>
        <row r="806">
          <cell r="T806">
            <v>0</v>
          </cell>
        </row>
        <row r="807">
          <cell r="T807">
            <v>0</v>
          </cell>
        </row>
        <row r="808">
          <cell r="T808">
            <v>0</v>
          </cell>
        </row>
        <row r="809">
          <cell r="T809">
            <v>0</v>
          </cell>
        </row>
        <row r="810">
          <cell r="T810">
            <v>0</v>
          </cell>
        </row>
        <row r="811">
          <cell r="T811">
            <v>0</v>
          </cell>
        </row>
        <row r="812">
          <cell r="T812">
            <v>0</v>
          </cell>
        </row>
        <row r="813">
          <cell r="T813">
            <v>0</v>
          </cell>
        </row>
        <row r="814">
          <cell r="T814">
            <v>0</v>
          </cell>
        </row>
        <row r="815">
          <cell r="T815">
            <v>0</v>
          </cell>
        </row>
        <row r="816">
          <cell r="T816">
            <v>0</v>
          </cell>
        </row>
        <row r="817">
          <cell r="T817">
            <v>0</v>
          </cell>
        </row>
        <row r="818">
          <cell r="T818">
            <v>0</v>
          </cell>
        </row>
        <row r="819">
          <cell r="T819">
            <v>0</v>
          </cell>
        </row>
        <row r="820">
          <cell r="T820">
            <v>0</v>
          </cell>
        </row>
        <row r="821">
          <cell r="T821">
            <v>0</v>
          </cell>
        </row>
        <row r="822">
          <cell r="T822">
            <v>0</v>
          </cell>
        </row>
        <row r="823">
          <cell r="T823">
            <v>0</v>
          </cell>
        </row>
        <row r="824">
          <cell r="T824">
            <v>0</v>
          </cell>
        </row>
        <row r="825">
          <cell r="T825">
            <v>0</v>
          </cell>
        </row>
        <row r="826">
          <cell r="T826">
            <v>0</v>
          </cell>
        </row>
        <row r="827">
          <cell r="T827">
            <v>0</v>
          </cell>
        </row>
        <row r="828">
          <cell r="T828">
            <v>0</v>
          </cell>
        </row>
        <row r="829">
          <cell r="T829">
            <v>0</v>
          </cell>
        </row>
        <row r="830">
          <cell r="T830">
            <v>0</v>
          </cell>
        </row>
        <row r="831">
          <cell r="T831">
            <v>0</v>
          </cell>
        </row>
        <row r="832">
          <cell r="T832">
            <v>0</v>
          </cell>
        </row>
        <row r="833">
          <cell r="T833">
            <v>0</v>
          </cell>
        </row>
        <row r="834">
          <cell r="T834">
            <v>0</v>
          </cell>
        </row>
        <row r="835">
          <cell r="T835">
            <v>0</v>
          </cell>
        </row>
        <row r="836">
          <cell r="T836">
            <v>0</v>
          </cell>
        </row>
        <row r="837">
          <cell r="T837">
            <v>0</v>
          </cell>
        </row>
        <row r="838">
          <cell r="T838">
            <v>0</v>
          </cell>
        </row>
        <row r="839">
          <cell r="T839">
            <v>0</v>
          </cell>
        </row>
        <row r="840">
          <cell r="T840">
            <v>0</v>
          </cell>
        </row>
        <row r="841">
          <cell r="T841">
            <v>0</v>
          </cell>
        </row>
        <row r="842">
          <cell r="T842">
            <v>0</v>
          </cell>
        </row>
        <row r="843">
          <cell r="T843">
            <v>0</v>
          </cell>
        </row>
        <row r="844">
          <cell r="T844">
            <v>0</v>
          </cell>
        </row>
        <row r="845">
          <cell r="T845">
            <v>0</v>
          </cell>
        </row>
        <row r="846">
          <cell r="T846">
            <v>0</v>
          </cell>
        </row>
        <row r="847">
          <cell r="T847">
            <v>0</v>
          </cell>
        </row>
        <row r="848">
          <cell r="T848">
            <v>0</v>
          </cell>
        </row>
        <row r="849">
          <cell r="T849">
            <v>0</v>
          </cell>
        </row>
        <row r="850">
          <cell r="T850">
            <v>0</v>
          </cell>
        </row>
        <row r="851">
          <cell r="T851">
            <v>0</v>
          </cell>
        </row>
        <row r="852">
          <cell r="T852">
            <v>0</v>
          </cell>
        </row>
        <row r="853">
          <cell r="T853">
            <v>0</v>
          </cell>
        </row>
        <row r="854">
          <cell r="T854">
            <v>0</v>
          </cell>
        </row>
        <row r="855">
          <cell r="T855">
            <v>0</v>
          </cell>
        </row>
        <row r="856">
          <cell r="T856">
            <v>0</v>
          </cell>
        </row>
        <row r="857">
          <cell r="T857">
            <v>0</v>
          </cell>
        </row>
        <row r="858">
          <cell r="T858">
            <v>0</v>
          </cell>
        </row>
        <row r="859">
          <cell r="T859">
            <v>0</v>
          </cell>
        </row>
        <row r="860">
          <cell r="T860">
            <v>0</v>
          </cell>
        </row>
        <row r="861">
          <cell r="T861">
            <v>0</v>
          </cell>
        </row>
        <row r="862">
          <cell r="T862">
            <v>0</v>
          </cell>
        </row>
        <row r="863">
          <cell r="T863">
            <v>0</v>
          </cell>
        </row>
        <row r="864">
          <cell r="T864">
            <v>0</v>
          </cell>
        </row>
        <row r="865">
          <cell r="T865">
            <v>0</v>
          </cell>
        </row>
        <row r="866">
          <cell r="T866">
            <v>0</v>
          </cell>
        </row>
        <row r="867">
          <cell r="T867">
            <v>0</v>
          </cell>
        </row>
        <row r="868">
          <cell r="T868">
            <v>0</v>
          </cell>
        </row>
        <row r="869">
          <cell r="T869">
            <v>0</v>
          </cell>
        </row>
        <row r="870">
          <cell r="T870">
            <v>0</v>
          </cell>
        </row>
        <row r="871">
          <cell r="T871">
            <v>0</v>
          </cell>
        </row>
        <row r="872">
          <cell r="T872">
            <v>0</v>
          </cell>
        </row>
        <row r="873">
          <cell r="T873">
            <v>0</v>
          </cell>
        </row>
        <row r="874">
          <cell r="T874">
            <v>0</v>
          </cell>
        </row>
        <row r="875">
          <cell r="T875">
            <v>0</v>
          </cell>
        </row>
        <row r="876">
          <cell r="T876">
            <v>0</v>
          </cell>
        </row>
        <row r="877">
          <cell r="T877">
            <v>0</v>
          </cell>
        </row>
        <row r="878">
          <cell r="T878">
            <v>0</v>
          </cell>
        </row>
        <row r="879">
          <cell r="T879">
            <v>0</v>
          </cell>
        </row>
        <row r="880">
          <cell r="T880">
            <v>0</v>
          </cell>
        </row>
        <row r="881">
          <cell r="T881">
            <v>0</v>
          </cell>
        </row>
        <row r="882">
          <cell r="T882">
            <v>0</v>
          </cell>
        </row>
        <row r="883">
          <cell r="T883">
            <v>0</v>
          </cell>
        </row>
        <row r="884">
          <cell r="T884">
            <v>0</v>
          </cell>
        </row>
        <row r="885">
          <cell r="T885">
            <v>0</v>
          </cell>
        </row>
        <row r="886">
          <cell r="T886">
            <v>0</v>
          </cell>
        </row>
        <row r="887">
          <cell r="T887">
            <v>0</v>
          </cell>
        </row>
        <row r="888">
          <cell r="T888">
            <v>0</v>
          </cell>
        </row>
        <row r="889">
          <cell r="T889">
            <v>0</v>
          </cell>
        </row>
        <row r="890">
          <cell r="T890">
            <v>0</v>
          </cell>
        </row>
        <row r="891">
          <cell r="T891">
            <v>0</v>
          </cell>
        </row>
        <row r="892">
          <cell r="T892">
            <v>0</v>
          </cell>
        </row>
        <row r="893">
          <cell r="T893">
            <v>0</v>
          </cell>
        </row>
        <row r="894">
          <cell r="T894">
            <v>0</v>
          </cell>
        </row>
        <row r="895">
          <cell r="T895">
            <v>0</v>
          </cell>
        </row>
        <row r="896">
          <cell r="T896">
            <v>0</v>
          </cell>
        </row>
        <row r="897">
          <cell r="T897">
            <v>0</v>
          </cell>
        </row>
        <row r="898">
          <cell r="T898">
            <v>0</v>
          </cell>
        </row>
        <row r="899">
          <cell r="T899">
            <v>0</v>
          </cell>
        </row>
        <row r="900">
          <cell r="T900">
            <v>0</v>
          </cell>
        </row>
        <row r="901">
          <cell r="T901">
            <v>0</v>
          </cell>
        </row>
        <row r="902">
          <cell r="T902">
            <v>0</v>
          </cell>
        </row>
        <row r="903">
          <cell r="T903">
            <v>0</v>
          </cell>
        </row>
        <row r="904">
          <cell r="T904">
            <v>0</v>
          </cell>
        </row>
        <row r="905">
          <cell r="T905">
            <v>0</v>
          </cell>
        </row>
        <row r="906">
          <cell r="T906">
            <v>0</v>
          </cell>
        </row>
        <row r="907">
          <cell r="T907">
            <v>0</v>
          </cell>
        </row>
        <row r="908">
          <cell r="T908">
            <v>0</v>
          </cell>
        </row>
        <row r="909">
          <cell r="T909">
            <v>0</v>
          </cell>
        </row>
        <row r="910">
          <cell r="T910">
            <v>0</v>
          </cell>
        </row>
        <row r="911">
          <cell r="T911">
            <v>0</v>
          </cell>
        </row>
        <row r="912">
          <cell r="T912">
            <v>0</v>
          </cell>
        </row>
        <row r="913">
          <cell r="T913">
            <v>0</v>
          </cell>
        </row>
        <row r="914">
          <cell r="T914">
            <v>0</v>
          </cell>
        </row>
        <row r="915">
          <cell r="T915">
            <v>0</v>
          </cell>
        </row>
        <row r="916">
          <cell r="T916">
            <v>0</v>
          </cell>
        </row>
        <row r="917">
          <cell r="T917">
            <v>0</v>
          </cell>
        </row>
        <row r="918">
          <cell r="T918">
            <v>0</v>
          </cell>
        </row>
        <row r="919">
          <cell r="T919">
            <v>0</v>
          </cell>
        </row>
        <row r="920">
          <cell r="T920">
            <v>0</v>
          </cell>
        </row>
        <row r="921">
          <cell r="T921">
            <v>0</v>
          </cell>
        </row>
        <row r="922">
          <cell r="T922">
            <v>0</v>
          </cell>
        </row>
        <row r="923">
          <cell r="T923">
            <v>0</v>
          </cell>
        </row>
        <row r="924">
          <cell r="T924">
            <v>0</v>
          </cell>
        </row>
        <row r="925">
          <cell r="T925">
            <v>0</v>
          </cell>
        </row>
        <row r="926">
          <cell r="T926">
            <v>0</v>
          </cell>
        </row>
        <row r="927">
          <cell r="T927">
            <v>0</v>
          </cell>
        </row>
        <row r="928">
          <cell r="T928">
            <v>0</v>
          </cell>
        </row>
        <row r="929">
          <cell r="T929">
            <v>0</v>
          </cell>
        </row>
        <row r="930">
          <cell r="T930">
            <v>0</v>
          </cell>
        </row>
        <row r="931">
          <cell r="T931">
            <v>0</v>
          </cell>
        </row>
        <row r="932">
          <cell r="T932">
            <v>0</v>
          </cell>
        </row>
        <row r="933">
          <cell r="T933">
            <v>0</v>
          </cell>
        </row>
        <row r="934">
          <cell r="T934">
            <v>0</v>
          </cell>
        </row>
        <row r="935">
          <cell r="T935">
            <v>0</v>
          </cell>
        </row>
        <row r="936">
          <cell r="T936">
            <v>0</v>
          </cell>
        </row>
        <row r="937">
          <cell r="T937">
            <v>0</v>
          </cell>
        </row>
        <row r="938">
          <cell r="T938">
            <v>0</v>
          </cell>
        </row>
        <row r="939">
          <cell r="T939">
            <v>0</v>
          </cell>
        </row>
        <row r="940">
          <cell r="T940">
            <v>0</v>
          </cell>
        </row>
        <row r="941">
          <cell r="T941">
            <v>0</v>
          </cell>
        </row>
        <row r="942">
          <cell r="T942">
            <v>0</v>
          </cell>
        </row>
        <row r="943">
          <cell r="T943">
            <v>0</v>
          </cell>
        </row>
        <row r="944">
          <cell r="T944">
            <v>0</v>
          </cell>
        </row>
        <row r="945">
          <cell r="T945">
            <v>0</v>
          </cell>
        </row>
        <row r="946">
          <cell r="T946">
            <v>0</v>
          </cell>
        </row>
        <row r="947">
          <cell r="T947">
            <v>0</v>
          </cell>
        </row>
        <row r="948">
          <cell r="T948">
            <v>0</v>
          </cell>
        </row>
        <row r="949">
          <cell r="T949">
            <v>0</v>
          </cell>
        </row>
        <row r="950">
          <cell r="T950">
            <v>0</v>
          </cell>
        </row>
        <row r="951">
          <cell r="T951">
            <v>0</v>
          </cell>
        </row>
        <row r="952">
          <cell r="T952">
            <v>0</v>
          </cell>
        </row>
        <row r="953">
          <cell r="T953">
            <v>0</v>
          </cell>
        </row>
        <row r="954">
          <cell r="T954">
            <v>0</v>
          </cell>
        </row>
        <row r="955">
          <cell r="T955">
            <v>0</v>
          </cell>
        </row>
        <row r="956">
          <cell r="T956">
            <v>0</v>
          </cell>
        </row>
        <row r="957">
          <cell r="T957">
            <v>0</v>
          </cell>
        </row>
        <row r="958">
          <cell r="T958">
            <v>0</v>
          </cell>
        </row>
        <row r="959">
          <cell r="T959">
            <v>0</v>
          </cell>
        </row>
        <row r="960">
          <cell r="T960">
            <v>0</v>
          </cell>
        </row>
        <row r="961">
          <cell r="T961">
            <v>0</v>
          </cell>
        </row>
        <row r="962">
          <cell r="T962">
            <v>0</v>
          </cell>
        </row>
        <row r="963">
          <cell r="T963">
            <v>0</v>
          </cell>
        </row>
        <row r="964">
          <cell r="T964">
            <v>0</v>
          </cell>
        </row>
        <row r="965">
          <cell r="T965">
            <v>0</v>
          </cell>
        </row>
        <row r="966">
          <cell r="T966">
            <v>0</v>
          </cell>
        </row>
        <row r="967">
          <cell r="T967">
            <v>0</v>
          </cell>
        </row>
        <row r="968">
          <cell r="T968">
            <v>0</v>
          </cell>
        </row>
        <row r="969">
          <cell r="T969">
            <v>0</v>
          </cell>
        </row>
        <row r="970">
          <cell r="T970">
            <v>0</v>
          </cell>
        </row>
        <row r="971">
          <cell r="T971">
            <v>0</v>
          </cell>
        </row>
        <row r="972">
          <cell r="T972">
            <v>0</v>
          </cell>
        </row>
        <row r="973">
          <cell r="T973">
            <v>0</v>
          </cell>
        </row>
        <row r="974">
          <cell r="T974">
            <v>0</v>
          </cell>
        </row>
        <row r="975">
          <cell r="T975">
            <v>0</v>
          </cell>
        </row>
        <row r="976">
          <cell r="T976">
            <v>0</v>
          </cell>
        </row>
        <row r="977">
          <cell r="T977">
            <v>0</v>
          </cell>
        </row>
        <row r="978">
          <cell r="T978">
            <v>0</v>
          </cell>
        </row>
        <row r="979">
          <cell r="T979">
            <v>0</v>
          </cell>
        </row>
        <row r="980">
          <cell r="T980">
            <v>0</v>
          </cell>
        </row>
        <row r="981">
          <cell r="T981">
            <v>0</v>
          </cell>
        </row>
        <row r="982">
          <cell r="T982">
            <v>0</v>
          </cell>
        </row>
        <row r="983">
          <cell r="T983">
            <v>0</v>
          </cell>
        </row>
        <row r="984">
          <cell r="T984">
            <v>0</v>
          </cell>
        </row>
        <row r="985">
          <cell r="T985">
            <v>0</v>
          </cell>
        </row>
        <row r="986">
          <cell r="T986">
            <v>0</v>
          </cell>
        </row>
        <row r="987">
          <cell r="T987">
            <v>0</v>
          </cell>
        </row>
        <row r="988">
          <cell r="T988">
            <v>0</v>
          </cell>
        </row>
        <row r="989">
          <cell r="T989">
            <v>0</v>
          </cell>
        </row>
        <row r="990">
          <cell r="T990">
            <v>0</v>
          </cell>
        </row>
        <row r="991">
          <cell r="T991">
            <v>0</v>
          </cell>
        </row>
        <row r="992">
          <cell r="T992">
            <v>0</v>
          </cell>
        </row>
        <row r="993">
          <cell r="T993">
            <v>0</v>
          </cell>
        </row>
        <row r="994">
          <cell r="T994">
            <v>0</v>
          </cell>
        </row>
        <row r="995">
          <cell r="T995">
            <v>0</v>
          </cell>
        </row>
        <row r="996">
          <cell r="T996">
            <v>0</v>
          </cell>
        </row>
        <row r="997">
          <cell r="T997">
            <v>0</v>
          </cell>
        </row>
        <row r="998">
          <cell r="T998">
            <v>0</v>
          </cell>
        </row>
        <row r="999">
          <cell r="T999">
            <v>0</v>
          </cell>
        </row>
        <row r="1000">
          <cell r="T1000">
            <v>0</v>
          </cell>
        </row>
        <row r="1001">
          <cell r="T1001">
            <v>0</v>
          </cell>
        </row>
        <row r="1002">
          <cell r="T1002">
            <v>0</v>
          </cell>
        </row>
        <row r="1003">
          <cell r="T1003">
            <v>0</v>
          </cell>
        </row>
        <row r="1004">
          <cell r="T1004">
            <v>0</v>
          </cell>
        </row>
        <row r="1005">
          <cell r="T1005">
            <v>0</v>
          </cell>
        </row>
        <row r="1006">
          <cell r="T1006">
            <v>0</v>
          </cell>
        </row>
        <row r="1007">
          <cell r="T1007">
            <v>0</v>
          </cell>
        </row>
        <row r="1008">
          <cell r="T1008">
            <v>0</v>
          </cell>
        </row>
        <row r="1009">
          <cell r="T1009">
            <v>0</v>
          </cell>
        </row>
        <row r="1010">
          <cell r="T1010">
            <v>0</v>
          </cell>
        </row>
        <row r="1011">
          <cell r="T1011">
            <v>0</v>
          </cell>
        </row>
        <row r="1012">
          <cell r="T1012">
            <v>0</v>
          </cell>
        </row>
        <row r="1013">
          <cell r="T1013">
            <v>0</v>
          </cell>
        </row>
        <row r="1014">
          <cell r="T1014">
            <v>0</v>
          </cell>
        </row>
        <row r="1015">
          <cell r="T1015">
            <v>0</v>
          </cell>
        </row>
        <row r="1016">
          <cell r="T1016">
            <v>0</v>
          </cell>
        </row>
        <row r="1017">
          <cell r="T1017">
            <v>0</v>
          </cell>
        </row>
        <row r="1018">
          <cell r="T1018">
            <v>0</v>
          </cell>
        </row>
        <row r="1019">
          <cell r="T1019">
            <v>0</v>
          </cell>
        </row>
        <row r="1020">
          <cell r="T1020">
            <v>0</v>
          </cell>
        </row>
        <row r="1021">
          <cell r="T1021">
            <v>0</v>
          </cell>
        </row>
        <row r="1022">
          <cell r="T1022">
            <v>0</v>
          </cell>
        </row>
        <row r="1023">
          <cell r="T1023">
            <v>0</v>
          </cell>
        </row>
        <row r="1024">
          <cell r="T1024">
            <v>0</v>
          </cell>
        </row>
        <row r="1025">
          <cell r="T1025">
            <v>0</v>
          </cell>
        </row>
        <row r="1026">
          <cell r="T1026">
            <v>0</v>
          </cell>
        </row>
        <row r="1027">
          <cell r="T1027">
            <v>0</v>
          </cell>
        </row>
        <row r="1028">
          <cell r="T1028">
            <v>0</v>
          </cell>
        </row>
        <row r="1029">
          <cell r="T1029">
            <v>0</v>
          </cell>
        </row>
        <row r="1030">
          <cell r="T1030">
            <v>0</v>
          </cell>
        </row>
        <row r="1031">
          <cell r="T1031">
            <v>0</v>
          </cell>
        </row>
        <row r="1032">
          <cell r="T1032">
            <v>0</v>
          </cell>
        </row>
        <row r="1033">
          <cell r="T1033">
            <v>0</v>
          </cell>
        </row>
        <row r="1034">
          <cell r="T1034">
            <v>0</v>
          </cell>
        </row>
        <row r="1035">
          <cell r="T1035">
            <v>0</v>
          </cell>
        </row>
        <row r="1036">
          <cell r="T1036">
            <v>0</v>
          </cell>
        </row>
        <row r="1037">
          <cell r="T1037">
            <v>0</v>
          </cell>
        </row>
        <row r="1038">
          <cell r="T1038">
            <v>0</v>
          </cell>
        </row>
        <row r="1039">
          <cell r="T1039">
            <v>0</v>
          </cell>
        </row>
        <row r="1040">
          <cell r="T1040">
            <v>0</v>
          </cell>
        </row>
        <row r="1041">
          <cell r="T1041">
            <v>0</v>
          </cell>
        </row>
        <row r="1042">
          <cell r="T1042">
            <v>0</v>
          </cell>
        </row>
        <row r="1043">
          <cell r="T1043">
            <v>0</v>
          </cell>
        </row>
        <row r="1044">
          <cell r="T1044">
            <v>0</v>
          </cell>
        </row>
        <row r="1045">
          <cell r="T1045">
            <v>0</v>
          </cell>
        </row>
        <row r="1046">
          <cell r="T1046">
            <v>0</v>
          </cell>
        </row>
        <row r="1047">
          <cell r="T1047">
            <v>0</v>
          </cell>
        </row>
        <row r="1048">
          <cell r="T1048">
            <v>0</v>
          </cell>
        </row>
        <row r="1049">
          <cell r="T1049">
            <v>0</v>
          </cell>
        </row>
        <row r="1050">
          <cell r="T1050">
            <v>0</v>
          </cell>
        </row>
        <row r="1051">
          <cell r="T1051">
            <v>0</v>
          </cell>
        </row>
        <row r="1052">
          <cell r="T1052">
            <v>0</v>
          </cell>
        </row>
        <row r="1053">
          <cell r="T1053">
            <v>0</v>
          </cell>
        </row>
        <row r="1054">
          <cell r="T1054">
            <v>0</v>
          </cell>
        </row>
        <row r="1055">
          <cell r="T1055">
            <v>0</v>
          </cell>
        </row>
        <row r="1056">
          <cell r="T1056">
            <v>0</v>
          </cell>
        </row>
        <row r="1057">
          <cell r="T1057">
            <v>0</v>
          </cell>
        </row>
        <row r="1058">
          <cell r="T1058">
            <v>0</v>
          </cell>
        </row>
        <row r="1059">
          <cell r="T1059">
            <v>0</v>
          </cell>
        </row>
        <row r="1060">
          <cell r="T1060">
            <v>0</v>
          </cell>
        </row>
        <row r="1061">
          <cell r="T1061">
            <v>0</v>
          </cell>
        </row>
        <row r="1062">
          <cell r="T1062">
            <v>0</v>
          </cell>
        </row>
        <row r="1063">
          <cell r="T1063">
            <v>0</v>
          </cell>
        </row>
        <row r="1064">
          <cell r="T1064">
            <v>0</v>
          </cell>
        </row>
        <row r="1065">
          <cell r="T1065">
            <v>0</v>
          </cell>
        </row>
        <row r="1066">
          <cell r="T1066">
            <v>0</v>
          </cell>
        </row>
        <row r="1067">
          <cell r="T1067">
            <v>0</v>
          </cell>
        </row>
        <row r="1068">
          <cell r="T1068">
            <v>0</v>
          </cell>
        </row>
        <row r="1069">
          <cell r="T1069">
            <v>0</v>
          </cell>
        </row>
        <row r="1070">
          <cell r="T1070">
            <v>0</v>
          </cell>
        </row>
        <row r="1071">
          <cell r="T1071">
            <v>0</v>
          </cell>
        </row>
        <row r="1072">
          <cell r="T1072">
            <v>0</v>
          </cell>
        </row>
        <row r="1073">
          <cell r="T1073">
            <v>0</v>
          </cell>
        </row>
        <row r="1074">
          <cell r="T1074">
            <v>0</v>
          </cell>
        </row>
        <row r="1075">
          <cell r="T1075">
            <v>0</v>
          </cell>
        </row>
        <row r="1076">
          <cell r="T1076">
            <v>0</v>
          </cell>
        </row>
        <row r="1077">
          <cell r="T1077">
            <v>0</v>
          </cell>
        </row>
        <row r="1078">
          <cell r="T1078">
            <v>0</v>
          </cell>
        </row>
        <row r="1079">
          <cell r="T1079">
            <v>0</v>
          </cell>
        </row>
        <row r="1080">
          <cell r="T1080">
            <v>0</v>
          </cell>
        </row>
        <row r="1081">
          <cell r="T1081">
            <v>0</v>
          </cell>
        </row>
        <row r="1082">
          <cell r="T1082">
            <v>0</v>
          </cell>
        </row>
        <row r="1083">
          <cell r="T1083">
            <v>0</v>
          </cell>
        </row>
        <row r="1084">
          <cell r="T1084">
            <v>0</v>
          </cell>
        </row>
        <row r="1085">
          <cell r="T1085">
            <v>0</v>
          </cell>
        </row>
        <row r="1086">
          <cell r="T1086">
            <v>0</v>
          </cell>
        </row>
        <row r="1087">
          <cell r="T1087">
            <v>0</v>
          </cell>
        </row>
        <row r="1088">
          <cell r="T1088">
            <v>0</v>
          </cell>
        </row>
        <row r="1089">
          <cell r="T1089">
            <v>0</v>
          </cell>
        </row>
        <row r="1090">
          <cell r="T1090">
            <v>0</v>
          </cell>
        </row>
        <row r="1091">
          <cell r="T1091">
            <v>0</v>
          </cell>
        </row>
        <row r="1092">
          <cell r="T1092">
            <v>0</v>
          </cell>
        </row>
        <row r="1093">
          <cell r="T1093">
            <v>0</v>
          </cell>
        </row>
        <row r="1094">
          <cell r="T1094">
            <v>0</v>
          </cell>
        </row>
        <row r="1095">
          <cell r="T1095">
            <v>0</v>
          </cell>
        </row>
        <row r="1096">
          <cell r="T1096">
            <v>0</v>
          </cell>
        </row>
        <row r="1097">
          <cell r="T1097">
            <v>0</v>
          </cell>
        </row>
        <row r="1098">
          <cell r="T1098">
            <v>0</v>
          </cell>
        </row>
        <row r="1099">
          <cell r="T1099">
            <v>0</v>
          </cell>
        </row>
        <row r="1100">
          <cell r="T1100">
            <v>0</v>
          </cell>
        </row>
        <row r="1101">
          <cell r="T1101">
            <v>0</v>
          </cell>
        </row>
        <row r="1102">
          <cell r="T1102">
            <v>0</v>
          </cell>
        </row>
        <row r="1103">
          <cell r="T1103">
            <v>0</v>
          </cell>
        </row>
        <row r="1104">
          <cell r="T1104">
            <v>0</v>
          </cell>
        </row>
        <row r="1105">
          <cell r="T1105">
            <v>0</v>
          </cell>
        </row>
        <row r="1106">
          <cell r="T1106">
            <v>0</v>
          </cell>
        </row>
        <row r="1107">
          <cell r="T1107">
            <v>0</v>
          </cell>
        </row>
        <row r="1108">
          <cell r="T1108">
            <v>0</v>
          </cell>
        </row>
        <row r="1109">
          <cell r="T1109">
            <v>0</v>
          </cell>
        </row>
        <row r="1110">
          <cell r="T1110">
            <v>0</v>
          </cell>
        </row>
        <row r="1111">
          <cell r="T1111">
            <v>0</v>
          </cell>
        </row>
        <row r="1112">
          <cell r="T1112">
            <v>0</v>
          </cell>
        </row>
        <row r="1113">
          <cell r="T1113">
            <v>0</v>
          </cell>
        </row>
        <row r="1114">
          <cell r="T1114">
            <v>0</v>
          </cell>
        </row>
        <row r="1115">
          <cell r="T1115">
            <v>0</v>
          </cell>
        </row>
        <row r="1116">
          <cell r="T1116">
            <v>0</v>
          </cell>
        </row>
        <row r="1117">
          <cell r="T1117">
            <v>0</v>
          </cell>
        </row>
        <row r="1118">
          <cell r="T1118">
            <v>0</v>
          </cell>
        </row>
        <row r="1119">
          <cell r="T1119">
            <v>0</v>
          </cell>
        </row>
        <row r="1120">
          <cell r="T1120">
            <v>0</v>
          </cell>
        </row>
        <row r="1121">
          <cell r="T1121">
            <v>0</v>
          </cell>
        </row>
        <row r="1122">
          <cell r="T1122">
            <v>0</v>
          </cell>
        </row>
        <row r="1123">
          <cell r="T1123">
            <v>0</v>
          </cell>
        </row>
        <row r="1124">
          <cell r="T1124">
            <v>0</v>
          </cell>
        </row>
        <row r="1125">
          <cell r="T1125">
            <v>0</v>
          </cell>
        </row>
        <row r="1126">
          <cell r="T1126">
            <v>0</v>
          </cell>
        </row>
        <row r="1127">
          <cell r="T1127">
            <v>0</v>
          </cell>
        </row>
        <row r="1128">
          <cell r="T1128">
            <v>0</v>
          </cell>
        </row>
        <row r="1129">
          <cell r="T1129">
            <v>0</v>
          </cell>
        </row>
        <row r="1130">
          <cell r="T1130">
            <v>0</v>
          </cell>
        </row>
        <row r="1131">
          <cell r="T1131">
            <v>0</v>
          </cell>
        </row>
        <row r="1132">
          <cell r="T1132">
            <v>0</v>
          </cell>
        </row>
        <row r="1133">
          <cell r="T1133">
            <v>0</v>
          </cell>
        </row>
        <row r="1134">
          <cell r="T1134">
            <v>0</v>
          </cell>
        </row>
        <row r="1135">
          <cell r="T1135">
            <v>0</v>
          </cell>
        </row>
        <row r="1136">
          <cell r="T1136">
            <v>0</v>
          </cell>
        </row>
        <row r="1137">
          <cell r="T1137">
            <v>0</v>
          </cell>
        </row>
        <row r="1138">
          <cell r="T1138">
            <v>0</v>
          </cell>
        </row>
        <row r="1139">
          <cell r="T1139">
            <v>0</v>
          </cell>
        </row>
        <row r="1140">
          <cell r="T1140">
            <v>0</v>
          </cell>
        </row>
        <row r="1141">
          <cell r="T1141">
            <v>0</v>
          </cell>
        </row>
        <row r="1142">
          <cell r="T1142">
            <v>0</v>
          </cell>
        </row>
        <row r="1143">
          <cell r="T1143">
            <v>0</v>
          </cell>
        </row>
        <row r="1144">
          <cell r="T1144">
            <v>0</v>
          </cell>
        </row>
        <row r="1145">
          <cell r="T1145">
            <v>0</v>
          </cell>
        </row>
        <row r="1146">
          <cell r="T1146">
            <v>0</v>
          </cell>
        </row>
        <row r="1147">
          <cell r="T1147">
            <v>0</v>
          </cell>
        </row>
        <row r="1148">
          <cell r="T1148">
            <v>0</v>
          </cell>
        </row>
        <row r="1149">
          <cell r="T1149">
            <v>0</v>
          </cell>
        </row>
        <row r="1150">
          <cell r="T1150">
            <v>0</v>
          </cell>
        </row>
        <row r="1151">
          <cell r="T1151">
            <v>0</v>
          </cell>
        </row>
        <row r="1152">
          <cell r="T1152">
            <v>0</v>
          </cell>
        </row>
        <row r="1153">
          <cell r="T1153">
            <v>0</v>
          </cell>
        </row>
        <row r="1154">
          <cell r="T1154">
            <v>0</v>
          </cell>
        </row>
        <row r="1155">
          <cell r="T1155">
            <v>0</v>
          </cell>
        </row>
        <row r="1156">
          <cell r="T1156">
            <v>0</v>
          </cell>
        </row>
        <row r="1157">
          <cell r="T1157">
            <v>0</v>
          </cell>
        </row>
        <row r="1158">
          <cell r="T1158">
            <v>0</v>
          </cell>
        </row>
        <row r="1159">
          <cell r="T1159">
            <v>0</v>
          </cell>
        </row>
        <row r="1160">
          <cell r="T1160">
            <v>0</v>
          </cell>
        </row>
        <row r="1161">
          <cell r="T1161">
            <v>0</v>
          </cell>
        </row>
        <row r="1162">
          <cell r="T1162">
            <v>0</v>
          </cell>
        </row>
        <row r="1163">
          <cell r="T1163">
            <v>0</v>
          </cell>
        </row>
        <row r="1164">
          <cell r="T1164">
            <v>0</v>
          </cell>
        </row>
        <row r="1165">
          <cell r="T1165">
            <v>0</v>
          </cell>
        </row>
        <row r="1166">
          <cell r="T1166">
            <v>0</v>
          </cell>
        </row>
        <row r="1167">
          <cell r="T1167">
            <v>0</v>
          </cell>
        </row>
        <row r="1168">
          <cell r="T1168">
            <v>0</v>
          </cell>
        </row>
        <row r="1169">
          <cell r="T1169">
            <v>0</v>
          </cell>
        </row>
        <row r="1170">
          <cell r="T1170">
            <v>0</v>
          </cell>
        </row>
        <row r="1171">
          <cell r="T1171">
            <v>0</v>
          </cell>
        </row>
        <row r="1172">
          <cell r="T1172">
            <v>0</v>
          </cell>
        </row>
        <row r="1173">
          <cell r="T1173">
            <v>0</v>
          </cell>
        </row>
        <row r="1174">
          <cell r="T1174">
            <v>0</v>
          </cell>
        </row>
        <row r="1175">
          <cell r="T1175">
            <v>0</v>
          </cell>
        </row>
        <row r="1176">
          <cell r="T1176">
            <v>0</v>
          </cell>
        </row>
        <row r="1177">
          <cell r="T1177">
            <v>0</v>
          </cell>
        </row>
        <row r="1178">
          <cell r="T1178">
            <v>0</v>
          </cell>
        </row>
        <row r="1179">
          <cell r="T1179">
            <v>0</v>
          </cell>
        </row>
        <row r="1180">
          <cell r="T1180">
            <v>0</v>
          </cell>
        </row>
        <row r="1181">
          <cell r="T1181">
            <v>0</v>
          </cell>
        </row>
        <row r="1182">
          <cell r="T1182">
            <v>0</v>
          </cell>
        </row>
        <row r="1183">
          <cell r="T1183">
            <v>0</v>
          </cell>
        </row>
        <row r="1184">
          <cell r="T1184">
            <v>0</v>
          </cell>
        </row>
        <row r="1185">
          <cell r="T1185">
            <v>0</v>
          </cell>
        </row>
        <row r="1186">
          <cell r="T1186">
            <v>0</v>
          </cell>
        </row>
        <row r="1187">
          <cell r="T1187">
            <v>0</v>
          </cell>
        </row>
        <row r="1188">
          <cell r="T1188">
            <v>0</v>
          </cell>
        </row>
        <row r="1189">
          <cell r="T1189">
            <v>0</v>
          </cell>
        </row>
        <row r="1190">
          <cell r="T1190">
            <v>0</v>
          </cell>
        </row>
        <row r="1191">
          <cell r="T1191">
            <v>0</v>
          </cell>
        </row>
        <row r="1192">
          <cell r="T1192">
            <v>0</v>
          </cell>
        </row>
        <row r="1193">
          <cell r="T1193">
            <v>0</v>
          </cell>
        </row>
        <row r="1194">
          <cell r="T1194">
            <v>0</v>
          </cell>
        </row>
        <row r="1195">
          <cell r="T1195">
            <v>0</v>
          </cell>
        </row>
        <row r="1196">
          <cell r="T1196">
            <v>0</v>
          </cell>
        </row>
        <row r="1197">
          <cell r="T1197">
            <v>0</v>
          </cell>
        </row>
        <row r="1198">
          <cell r="T1198">
            <v>0</v>
          </cell>
        </row>
        <row r="1199">
          <cell r="T1199">
            <v>0</v>
          </cell>
        </row>
        <row r="1200">
          <cell r="T1200">
            <v>0</v>
          </cell>
        </row>
        <row r="1201">
          <cell r="T1201">
            <v>0</v>
          </cell>
        </row>
        <row r="1202">
          <cell r="T1202">
            <v>0</v>
          </cell>
        </row>
        <row r="1203">
          <cell r="T1203">
            <v>0</v>
          </cell>
        </row>
        <row r="1204">
          <cell r="T1204">
            <v>0</v>
          </cell>
        </row>
        <row r="1205">
          <cell r="T1205">
            <v>0</v>
          </cell>
        </row>
        <row r="1206">
          <cell r="T1206">
            <v>0</v>
          </cell>
        </row>
        <row r="1207">
          <cell r="T1207">
            <v>0</v>
          </cell>
        </row>
        <row r="1208">
          <cell r="T1208">
            <v>0</v>
          </cell>
        </row>
        <row r="1209">
          <cell r="T1209">
            <v>0</v>
          </cell>
        </row>
        <row r="1210">
          <cell r="T1210">
            <v>0</v>
          </cell>
        </row>
        <row r="1211">
          <cell r="T1211">
            <v>0</v>
          </cell>
        </row>
        <row r="1212">
          <cell r="T1212">
            <v>0</v>
          </cell>
        </row>
        <row r="1213">
          <cell r="T1213">
            <v>0</v>
          </cell>
        </row>
        <row r="1214">
          <cell r="T1214">
            <v>0</v>
          </cell>
        </row>
        <row r="1215">
          <cell r="T1215">
            <v>0</v>
          </cell>
        </row>
        <row r="1216">
          <cell r="T1216">
            <v>0</v>
          </cell>
        </row>
        <row r="1217">
          <cell r="T1217">
            <v>0</v>
          </cell>
        </row>
        <row r="1218">
          <cell r="T1218">
            <v>0</v>
          </cell>
        </row>
        <row r="1219">
          <cell r="T1219">
            <v>0</v>
          </cell>
        </row>
        <row r="1220">
          <cell r="T1220">
            <v>0</v>
          </cell>
        </row>
        <row r="1221">
          <cell r="T1221">
            <v>0</v>
          </cell>
        </row>
        <row r="1222">
          <cell r="T1222">
            <v>0</v>
          </cell>
        </row>
        <row r="1223">
          <cell r="T1223">
            <v>0</v>
          </cell>
        </row>
        <row r="1224">
          <cell r="T1224">
            <v>0</v>
          </cell>
        </row>
        <row r="1225">
          <cell r="T1225">
            <v>0</v>
          </cell>
        </row>
        <row r="1226">
          <cell r="T1226">
            <v>0</v>
          </cell>
        </row>
        <row r="1227">
          <cell r="T1227">
            <v>0</v>
          </cell>
        </row>
        <row r="1228">
          <cell r="T1228">
            <v>0</v>
          </cell>
        </row>
        <row r="1229">
          <cell r="T1229">
            <v>0</v>
          </cell>
        </row>
        <row r="1230">
          <cell r="T1230">
            <v>0</v>
          </cell>
        </row>
        <row r="1231">
          <cell r="T1231">
            <v>0</v>
          </cell>
        </row>
        <row r="1232">
          <cell r="T1232">
            <v>0</v>
          </cell>
        </row>
        <row r="1233">
          <cell r="T1233">
            <v>0</v>
          </cell>
        </row>
        <row r="1234">
          <cell r="T1234">
            <v>0</v>
          </cell>
        </row>
        <row r="1235">
          <cell r="T1235">
            <v>0</v>
          </cell>
        </row>
        <row r="1236">
          <cell r="T1236">
            <v>0</v>
          </cell>
        </row>
        <row r="1237">
          <cell r="T1237">
            <v>0</v>
          </cell>
        </row>
        <row r="1238">
          <cell r="T1238">
            <v>0</v>
          </cell>
        </row>
        <row r="1239">
          <cell r="T1239">
            <v>0</v>
          </cell>
        </row>
        <row r="1240">
          <cell r="T1240">
            <v>0</v>
          </cell>
        </row>
        <row r="1241">
          <cell r="T1241">
            <v>0</v>
          </cell>
        </row>
        <row r="1242">
          <cell r="T1242">
            <v>0</v>
          </cell>
        </row>
        <row r="1243">
          <cell r="T1243">
            <v>0</v>
          </cell>
        </row>
        <row r="1244">
          <cell r="T1244">
            <v>0</v>
          </cell>
        </row>
        <row r="1245">
          <cell r="T1245">
            <v>0</v>
          </cell>
        </row>
        <row r="1246">
          <cell r="T1246">
            <v>0</v>
          </cell>
        </row>
        <row r="1247">
          <cell r="T1247">
            <v>0</v>
          </cell>
        </row>
        <row r="1248">
          <cell r="T1248">
            <v>0</v>
          </cell>
        </row>
        <row r="1249">
          <cell r="T1249">
            <v>0</v>
          </cell>
        </row>
        <row r="1250">
          <cell r="T1250">
            <v>0</v>
          </cell>
        </row>
        <row r="1251">
          <cell r="T1251">
            <v>0</v>
          </cell>
        </row>
        <row r="1252">
          <cell r="T1252">
            <v>0</v>
          </cell>
        </row>
        <row r="1253">
          <cell r="T1253">
            <v>0</v>
          </cell>
        </row>
        <row r="1254">
          <cell r="T1254">
            <v>0</v>
          </cell>
        </row>
        <row r="1255">
          <cell r="T1255">
            <v>0</v>
          </cell>
        </row>
        <row r="1256">
          <cell r="T1256">
            <v>0</v>
          </cell>
        </row>
        <row r="1257">
          <cell r="T1257">
            <v>0</v>
          </cell>
        </row>
        <row r="1258">
          <cell r="T1258">
            <v>0</v>
          </cell>
        </row>
        <row r="1259">
          <cell r="T1259">
            <v>0</v>
          </cell>
        </row>
        <row r="1260">
          <cell r="T1260">
            <v>0</v>
          </cell>
        </row>
        <row r="1261">
          <cell r="T1261">
            <v>0</v>
          </cell>
        </row>
        <row r="1262">
          <cell r="T1262">
            <v>0</v>
          </cell>
        </row>
        <row r="1263">
          <cell r="T1263">
            <v>0</v>
          </cell>
        </row>
        <row r="1264">
          <cell r="T1264">
            <v>0</v>
          </cell>
        </row>
        <row r="1265">
          <cell r="T1265">
            <v>0</v>
          </cell>
        </row>
        <row r="1266">
          <cell r="T1266">
            <v>0</v>
          </cell>
        </row>
        <row r="1267">
          <cell r="T1267">
            <v>0</v>
          </cell>
        </row>
        <row r="1268">
          <cell r="T1268">
            <v>0</v>
          </cell>
        </row>
        <row r="1269">
          <cell r="T1269">
            <v>0</v>
          </cell>
        </row>
        <row r="1270">
          <cell r="T1270">
            <v>0</v>
          </cell>
        </row>
        <row r="1271">
          <cell r="T1271">
            <v>0</v>
          </cell>
        </row>
        <row r="1272">
          <cell r="T1272">
            <v>0</v>
          </cell>
        </row>
        <row r="1273">
          <cell r="T1273">
            <v>0</v>
          </cell>
        </row>
        <row r="1274">
          <cell r="T1274">
            <v>0</v>
          </cell>
        </row>
        <row r="1275">
          <cell r="T1275">
            <v>0</v>
          </cell>
        </row>
        <row r="1276">
          <cell r="T1276">
            <v>0</v>
          </cell>
        </row>
        <row r="1277">
          <cell r="T1277">
            <v>0</v>
          </cell>
        </row>
        <row r="1278">
          <cell r="T1278">
            <v>0</v>
          </cell>
        </row>
        <row r="1279">
          <cell r="T1279">
            <v>0</v>
          </cell>
        </row>
        <row r="1280">
          <cell r="T1280">
            <v>0</v>
          </cell>
        </row>
        <row r="1281">
          <cell r="T1281">
            <v>0</v>
          </cell>
        </row>
        <row r="1282">
          <cell r="T1282">
            <v>0</v>
          </cell>
        </row>
        <row r="1283">
          <cell r="T1283">
            <v>0</v>
          </cell>
        </row>
        <row r="1284">
          <cell r="T1284">
            <v>0</v>
          </cell>
        </row>
        <row r="1285">
          <cell r="T1285">
            <v>0</v>
          </cell>
        </row>
        <row r="1286">
          <cell r="T1286">
            <v>0</v>
          </cell>
        </row>
        <row r="1287">
          <cell r="T1287">
            <v>0</v>
          </cell>
        </row>
        <row r="1288">
          <cell r="T1288">
            <v>0</v>
          </cell>
        </row>
        <row r="1289">
          <cell r="T1289">
            <v>0</v>
          </cell>
        </row>
        <row r="1290">
          <cell r="T1290">
            <v>0</v>
          </cell>
        </row>
        <row r="1291">
          <cell r="T1291">
            <v>0</v>
          </cell>
        </row>
        <row r="1292">
          <cell r="T1292">
            <v>0</v>
          </cell>
        </row>
        <row r="1293">
          <cell r="T1293">
            <v>0</v>
          </cell>
        </row>
        <row r="1294">
          <cell r="T1294">
            <v>0</v>
          </cell>
        </row>
        <row r="1295">
          <cell r="T1295">
            <v>0</v>
          </cell>
        </row>
        <row r="1296">
          <cell r="T1296">
            <v>0</v>
          </cell>
        </row>
        <row r="1297">
          <cell r="T1297">
            <v>0</v>
          </cell>
        </row>
        <row r="1298">
          <cell r="T1298">
            <v>0</v>
          </cell>
        </row>
        <row r="1299">
          <cell r="T1299">
            <v>0</v>
          </cell>
        </row>
        <row r="1300">
          <cell r="T1300">
            <v>0</v>
          </cell>
        </row>
        <row r="1301">
          <cell r="T1301">
            <v>0</v>
          </cell>
        </row>
        <row r="1302">
          <cell r="T1302">
            <v>0</v>
          </cell>
        </row>
        <row r="1303">
          <cell r="T1303">
            <v>0</v>
          </cell>
        </row>
        <row r="1304">
          <cell r="T1304">
            <v>0</v>
          </cell>
        </row>
        <row r="1305">
          <cell r="T1305">
            <v>0</v>
          </cell>
        </row>
        <row r="1306">
          <cell r="T1306">
            <v>0</v>
          </cell>
        </row>
        <row r="1307">
          <cell r="T1307">
            <v>0</v>
          </cell>
        </row>
        <row r="1308">
          <cell r="T1308">
            <v>0</v>
          </cell>
        </row>
        <row r="1309">
          <cell r="T1309">
            <v>0</v>
          </cell>
        </row>
        <row r="1310">
          <cell r="T1310">
            <v>0</v>
          </cell>
        </row>
        <row r="1311">
          <cell r="T1311">
            <v>0</v>
          </cell>
        </row>
        <row r="1312">
          <cell r="T1312">
            <v>0</v>
          </cell>
        </row>
        <row r="1313">
          <cell r="T1313">
            <v>0</v>
          </cell>
        </row>
        <row r="1314">
          <cell r="T1314">
            <v>0</v>
          </cell>
        </row>
        <row r="1315">
          <cell r="T1315">
            <v>0</v>
          </cell>
        </row>
        <row r="1316">
          <cell r="T1316">
            <v>0</v>
          </cell>
        </row>
        <row r="1317">
          <cell r="T1317">
            <v>0</v>
          </cell>
        </row>
        <row r="1318">
          <cell r="T1318">
            <v>0</v>
          </cell>
        </row>
        <row r="1319">
          <cell r="T1319">
            <v>0</v>
          </cell>
        </row>
        <row r="1320">
          <cell r="T1320">
            <v>0</v>
          </cell>
        </row>
        <row r="1321">
          <cell r="T1321">
            <v>0</v>
          </cell>
        </row>
        <row r="1322">
          <cell r="T1322">
            <v>0</v>
          </cell>
        </row>
        <row r="1323">
          <cell r="T1323">
            <v>0</v>
          </cell>
        </row>
        <row r="1324">
          <cell r="T1324">
            <v>0</v>
          </cell>
        </row>
        <row r="1325">
          <cell r="T1325">
            <v>0</v>
          </cell>
        </row>
        <row r="1326">
          <cell r="T1326">
            <v>0</v>
          </cell>
        </row>
        <row r="1327">
          <cell r="T1327">
            <v>0</v>
          </cell>
        </row>
        <row r="1328">
          <cell r="T1328">
            <v>0</v>
          </cell>
        </row>
        <row r="1329">
          <cell r="T1329">
            <v>0</v>
          </cell>
        </row>
        <row r="1330">
          <cell r="T1330">
            <v>0</v>
          </cell>
        </row>
        <row r="1331">
          <cell r="T1331">
            <v>0</v>
          </cell>
        </row>
        <row r="1332">
          <cell r="T1332">
            <v>0</v>
          </cell>
        </row>
        <row r="1333">
          <cell r="T1333">
            <v>0</v>
          </cell>
        </row>
        <row r="1334">
          <cell r="T1334">
            <v>0</v>
          </cell>
        </row>
        <row r="1335">
          <cell r="T1335">
            <v>0</v>
          </cell>
        </row>
        <row r="1336">
          <cell r="T1336">
            <v>0</v>
          </cell>
        </row>
        <row r="1337">
          <cell r="T1337">
            <v>0</v>
          </cell>
        </row>
        <row r="1338">
          <cell r="T1338">
            <v>0</v>
          </cell>
        </row>
        <row r="1339">
          <cell r="T1339">
            <v>0</v>
          </cell>
        </row>
        <row r="1340">
          <cell r="T1340">
            <v>0</v>
          </cell>
        </row>
        <row r="1341">
          <cell r="T1341">
            <v>0</v>
          </cell>
        </row>
        <row r="1342">
          <cell r="T1342">
            <v>0</v>
          </cell>
        </row>
        <row r="1343">
          <cell r="T1343">
            <v>0</v>
          </cell>
        </row>
        <row r="1344">
          <cell r="T1344">
            <v>0</v>
          </cell>
        </row>
        <row r="1345">
          <cell r="T1345">
            <v>0</v>
          </cell>
        </row>
        <row r="1346">
          <cell r="T1346">
            <v>0</v>
          </cell>
        </row>
        <row r="1347">
          <cell r="T1347">
            <v>0</v>
          </cell>
        </row>
        <row r="1348">
          <cell r="T1348">
            <v>0</v>
          </cell>
        </row>
        <row r="1349">
          <cell r="T1349">
            <v>0</v>
          </cell>
        </row>
        <row r="1350">
          <cell r="T1350">
            <v>0</v>
          </cell>
        </row>
        <row r="1351">
          <cell r="T1351">
            <v>0</v>
          </cell>
        </row>
        <row r="1352">
          <cell r="T1352">
            <v>0</v>
          </cell>
        </row>
        <row r="1353">
          <cell r="T1353">
            <v>0</v>
          </cell>
        </row>
        <row r="1354">
          <cell r="T1354">
            <v>0</v>
          </cell>
        </row>
        <row r="1355">
          <cell r="T1355">
            <v>0</v>
          </cell>
        </row>
        <row r="1356">
          <cell r="T1356">
            <v>0</v>
          </cell>
        </row>
        <row r="1357">
          <cell r="T1357">
            <v>0</v>
          </cell>
        </row>
        <row r="1358">
          <cell r="T1358">
            <v>0</v>
          </cell>
        </row>
        <row r="1359">
          <cell r="T1359">
            <v>0</v>
          </cell>
        </row>
        <row r="1360">
          <cell r="T1360">
            <v>0</v>
          </cell>
        </row>
        <row r="1361">
          <cell r="T1361">
            <v>0</v>
          </cell>
        </row>
        <row r="1362">
          <cell r="T1362">
            <v>0</v>
          </cell>
        </row>
        <row r="1363">
          <cell r="T1363">
            <v>0</v>
          </cell>
        </row>
        <row r="1364">
          <cell r="T1364">
            <v>0</v>
          </cell>
        </row>
        <row r="1365">
          <cell r="T1365">
            <v>0</v>
          </cell>
        </row>
        <row r="1366">
          <cell r="T1366">
            <v>0</v>
          </cell>
        </row>
        <row r="1367">
          <cell r="T1367">
            <v>0</v>
          </cell>
        </row>
        <row r="1368">
          <cell r="T1368">
            <v>0</v>
          </cell>
        </row>
        <row r="1369">
          <cell r="T1369">
            <v>0</v>
          </cell>
        </row>
        <row r="1370">
          <cell r="T1370">
            <v>0</v>
          </cell>
        </row>
        <row r="1371">
          <cell r="T1371">
            <v>0</v>
          </cell>
        </row>
        <row r="1372">
          <cell r="T1372">
            <v>0</v>
          </cell>
        </row>
        <row r="1373">
          <cell r="T1373">
            <v>0</v>
          </cell>
        </row>
        <row r="1374">
          <cell r="T1374">
            <v>0</v>
          </cell>
        </row>
        <row r="1375">
          <cell r="T1375">
            <v>0</v>
          </cell>
        </row>
        <row r="1376">
          <cell r="T1376">
            <v>0</v>
          </cell>
        </row>
        <row r="1377">
          <cell r="T1377">
            <v>0</v>
          </cell>
        </row>
        <row r="1378">
          <cell r="T1378">
            <v>0</v>
          </cell>
        </row>
        <row r="1379">
          <cell r="T1379">
            <v>0</v>
          </cell>
        </row>
        <row r="1380">
          <cell r="T1380">
            <v>0</v>
          </cell>
        </row>
        <row r="1381">
          <cell r="T1381">
            <v>0</v>
          </cell>
        </row>
        <row r="1382">
          <cell r="T1382">
            <v>0</v>
          </cell>
        </row>
        <row r="1383">
          <cell r="T1383">
            <v>0</v>
          </cell>
        </row>
        <row r="1384">
          <cell r="T1384">
            <v>0</v>
          </cell>
        </row>
        <row r="1385">
          <cell r="T1385">
            <v>0</v>
          </cell>
        </row>
        <row r="1386">
          <cell r="T1386">
            <v>0</v>
          </cell>
        </row>
        <row r="1387">
          <cell r="T1387">
            <v>0</v>
          </cell>
        </row>
        <row r="1388">
          <cell r="T1388">
            <v>0</v>
          </cell>
        </row>
        <row r="1389">
          <cell r="T1389">
            <v>0</v>
          </cell>
        </row>
        <row r="1390">
          <cell r="T1390">
            <v>0</v>
          </cell>
        </row>
        <row r="1391">
          <cell r="T1391">
            <v>0</v>
          </cell>
        </row>
        <row r="1392">
          <cell r="T1392">
            <v>0</v>
          </cell>
        </row>
        <row r="1393">
          <cell r="T1393">
            <v>0</v>
          </cell>
        </row>
        <row r="1394">
          <cell r="T1394">
            <v>0</v>
          </cell>
        </row>
        <row r="1395">
          <cell r="T1395">
            <v>0</v>
          </cell>
        </row>
        <row r="1396">
          <cell r="T1396">
            <v>0</v>
          </cell>
        </row>
        <row r="1397">
          <cell r="T1397">
            <v>0</v>
          </cell>
        </row>
        <row r="1398">
          <cell r="T1398">
            <v>0</v>
          </cell>
        </row>
        <row r="1399">
          <cell r="T1399">
            <v>0</v>
          </cell>
        </row>
        <row r="1400">
          <cell r="T1400">
            <v>0</v>
          </cell>
        </row>
        <row r="1401">
          <cell r="T1401">
            <v>0</v>
          </cell>
        </row>
        <row r="1402">
          <cell r="T1402">
            <v>0</v>
          </cell>
        </row>
        <row r="1403">
          <cell r="T1403">
            <v>0</v>
          </cell>
        </row>
        <row r="1404">
          <cell r="T1404">
            <v>0</v>
          </cell>
        </row>
        <row r="1405">
          <cell r="T1405">
            <v>0</v>
          </cell>
        </row>
        <row r="1406">
          <cell r="T1406">
            <v>0</v>
          </cell>
        </row>
        <row r="1407">
          <cell r="T1407">
            <v>0</v>
          </cell>
        </row>
      </sheetData>
      <sheetData sheetId="6" refreshError="1"/>
      <sheetData sheetId="7"/>
      <sheetData sheetId="8"/>
      <sheetData sheetId="9">
        <row r="2">
          <cell r="A2" t="str">
            <v>Correction des données et géolissage</v>
          </cell>
        </row>
        <row r="4">
          <cell r="B4" t="str">
            <v>Zone à alimenter à partir de l'export de la table sous l'onglet ListeEquip</v>
          </cell>
        </row>
        <row r="5">
          <cell r="B5" t="str">
            <v>Zone de saisie manuelle</v>
          </cell>
        </row>
        <row r="6">
          <cell r="B6" t="str">
            <v>Zone calculée ou à saisir manuellement</v>
          </cell>
        </row>
        <row r="8">
          <cell r="A8" t="str">
            <v>Num org.</v>
          </cell>
          <cell r="B8" t="str">
            <v>Numéro dossier AFC</v>
          </cell>
          <cell r="C8" t="str">
            <v>Activité équipement</v>
          </cell>
          <cell r="D8" t="str">
            <v>Nom équipement</v>
          </cell>
          <cell r="E8" t="str">
            <v>Statut juridique gest. PS</v>
          </cell>
          <cell r="F8" t="str">
            <v>Raison sociale gestionnaire PS</v>
          </cell>
          <cell r="G8" t="str">
            <v>Numéro commune équipement</v>
          </cell>
          <cell r="H8" t="str">
            <v>Nom commune équipement</v>
          </cell>
          <cell r="I8" t="str">
            <v>Numéro Siren Epci</v>
          </cell>
          <cell r="J8" t="str">
            <v>Pérennité droit PS</v>
          </cell>
          <cell r="K8" t="str">
            <v>Nombre de places Pso au 31/12</v>
          </cell>
          <cell r="L8" t="str">
            <v>Nb de places réservataires</v>
          </cell>
          <cell r="M8" t="str">
            <v>Nb places ajout</v>
          </cell>
          <cell r="N8" t="str">
            <v>Nb de places Pso au 31/12 - périmètre bonus</v>
          </cell>
          <cell r="O8" t="str">
            <v>Montant total aides</v>
          </cell>
          <cell r="P8" t="str">
            <v>Territoire de compétence</v>
          </cell>
          <cell r="Q8" t="str">
            <v>Nom du territoire / gestionnaire / équipement</v>
          </cell>
          <cell r="R8" t="str">
            <v xml:space="preserve">Equipement implanté en QPV / ZRR </v>
          </cell>
          <cell r="S8" t="str">
            <v>Numéro du territoire</v>
          </cell>
          <cell r="T8" t="str">
            <v>Numéro du territoire VALIDE</v>
          </cell>
          <cell r="U8" t="str">
            <v>Potentiel financier</v>
          </cell>
          <cell r="V8" t="str">
            <v>Médiane du niveau de vie</v>
          </cell>
          <cell r="W8" t="str">
            <v>Groupe</v>
          </cell>
        </row>
        <row r="9">
          <cell r="A9" t="str">
            <v>331</v>
          </cell>
          <cell r="B9" t="str">
            <v>1486-717</v>
          </cell>
        </row>
        <row r="10">
          <cell r="A10" t="str">
            <v>331</v>
          </cell>
          <cell r="B10" t="str">
            <v>41238-26593</v>
          </cell>
        </row>
      </sheetData>
      <sheetData sheetId="10" refreshError="1"/>
      <sheetData sheetId="11" refreshError="1"/>
      <sheetData sheetId="12">
        <row r="4">
          <cell r="E4" t="str">
            <v>Numéro dossier AFC</v>
          </cell>
          <cell r="F4" t="str">
            <v>Activité équipement</v>
          </cell>
          <cell r="G4" t="str">
            <v>Raison sociale Gestionnaire</v>
          </cell>
          <cell r="H4" t="str">
            <v>Nom équipement</v>
          </cell>
          <cell r="I4" t="str">
            <v>Groupe</v>
          </cell>
          <cell r="J4" t="str">
            <v>Equipement implanté en QPV / ZRR</v>
          </cell>
          <cell r="K4" t="str">
            <v>Nb places Pso 31/12 - périmètre bonus</v>
          </cell>
          <cell r="L4" t="str">
            <v xml:space="preserve"> Montant bonus offre existante par place</v>
          </cell>
          <cell r="O4" t="str">
            <v>Nb de places périmètre bonus</v>
          </cell>
          <cell r="P4" t="str">
            <v>Total des charges Maia</v>
          </cell>
          <cell r="Q4" t="str">
            <v>Participations familiales</v>
          </cell>
          <cell r="R4" t="str">
            <v>Montant du droit Psu dont h concertation</v>
          </cell>
          <cell r="S4" t="str">
            <v>Bonus handicap</v>
          </cell>
          <cell r="T4" t="str">
            <v>Bonus mixité</v>
          </cell>
          <cell r="U4" t="str">
            <v>Taux de financement par la Caf avant bonus Ctg</v>
          </cell>
          <cell r="V4" t="str">
            <v>Montant du bonus offre existante par place</v>
          </cell>
          <cell r="W4" t="str">
            <v>Montant gobal offre existante</v>
          </cell>
          <cell r="X4" t="str">
            <v>Montant du forfait offre nouvelle par place</v>
          </cell>
          <cell r="Y4" t="str">
            <v>Montant global offre nouvelle</v>
          </cell>
          <cell r="Z4" t="str">
            <v>Montant bonus territoire total</v>
          </cell>
          <cell r="AA4" t="str">
            <v>Montant bonus avec application du plafond à 90 %</v>
          </cell>
        </row>
        <row r="5">
          <cell r="E5" t="str">
            <v>1486-717</v>
          </cell>
        </row>
        <row r="6">
          <cell r="E6" t="str">
            <v>41238-26593</v>
          </cell>
        </row>
      </sheetData>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es"/>
      <sheetName val="CalculetteGpComm"/>
      <sheetName val="Paramètres"/>
      <sheetName val="CALCUL PSU"/>
      <sheetName val="CALCUL BONUS Inclusion Handicap"/>
      <sheetName val="CALCUL BONUS Mixité Sociale"/>
    </sheetNames>
    <sheetDataSet>
      <sheetData sheetId="0">
        <row r="1">
          <cell r="A1" t="str">
            <v>Zone à alimenter avec l'export de la table LISTE_COMMTERRIT</v>
          </cell>
          <cell r="J1" t="str">
            <v>Zone à alimenter avec l'export de la table LISTE_EPCITERRIT</v>
          </cell>
          <cell r="Q1" t="str">
            <v>Zone à alimenter à partir de la calculette</v>
          </cell>
          <cell r="W1" t="str">
            <v>Zone à alimenter pour les gestionnaires et équipements</v>
          </cell>
        </row>
        <row r="2">
          <cell r="A2" t="str">
            <v>NOM COMMUNE</v>
          </cell>
          <cell r="J2" t="str">
            <v>NOM EPCI</v>
          </cell>
          <cell r="Q2" t="str">
            <v>Nom groupe commune</v>
          </cell>
          <cell r="W2" t="str">
            <v>Nom du gestionnaire ou de l'équipement</v>
          </cell>
        </row>
        <row r="3">
          <cell r="A3" t="str">
            <v>ABZAC</v>
          </cell>
          <cell r="B3" t="str">
            <v>33001</v>
          </cell>
          <cell r="C3" t="str">
            <v>CA DU LIBOURNAIS</v>
          </cell>
          <cell r="D3" t="str">
            <v>200070092</v>
          </cell>
          <cell r="E3">
            <v>705</v>
          </cell>
          <cell r="F3">
            <v>2093</v>
          </cell>
          <cell r="G3">
            <v>19140</v>
          </cell>
          <cell r="H3">
            <v>846</v>
          </cell>
          <cell r="J3" t="str">
            <v>BORDEAUX METROPOLE</v>
          </cell>
          <cell r="K3" t="str">
            <v>243300316</v>
          </cell>
          <cell r="L3">
            <v>1396.1628740917972</v>
          </cell>
          <cell r="M3">
            <v>823759</v>
          </cell>
          <cell r="N3">
            <v>23321.371446853813</v>
          </cell>
          <cell r="O3">
            <v>362566</v>
          </cell>
          <cell r="AG3" t="str">
            <v>Groupe 1</v>
          </cell>
          <cell r="AH3">
            <v>1200</v>
          </cell>
          <cell r="AI3" t="str">
            <v>&gt;</v>
          </cell>
          <cell r="AJ3">
            <v>21300</v>
          </cell>
          <cell r="AK3">
            <v>400</v>
          </cell>
          <cell r="AL3">
            <v>2600</v>
          </cell>
        </row>
        <row r="4">
          <cell r="A4" t="str">
            <v>AILLAS</v>
          </cell>
          <cell r="J4" t="str">
            <v>CA BASSIN D'ARCACHON SUD (COBAS)</v>
          </cell>
          <cell r="AG4" t="str">
            <v>Groupe 2</v>
          </cell>
          <cell r="AH4">
            <v>1200</v>
          </cell>
          <cell r="AI4" t="str">
            <v>&lt;=</v>
          </cell>
          <cell r="AJ4">
            <v>21300</v>
          </cell>
          <cell r="AK4">
            <v>750</v>
          </cell>
          <cell r="AL4">
            <v>2650</v>
          </cell>
        </row>
        <row r="5">
          <cell r="A5" t="str">
            <v>AMBARES ET LAGRAVE</v>
          </cell>
          <cell r="J5" t="str">
            <v>CA DU BASSIN D'ARCACHON NORD</v>
          </cell>
          <cell r="AG5" t="str">
            <v>Groupe 3</v>
          </cell>
          <cell r="AH5">
            <v>900</v>
          </cell>
          <cell r="AI5" t="str">
            <v>&gt;</v>
          </cell>
          <cell r="AJ5">
            <v>20300</v>
          </cell>
          <cell r="AK5">
            <v>800</v>
          </cell>
          <cell r="AL5">
            <v>2700</v>
          </cell>
        </row>
        <row r="6">
          <cell r="A6" t="str">
            <v>AMBES</v>
          </cell>
          <cell r="J6" t="str">
            <v>CA DU LIBOURNAIS</v>
          </cell>
          <cell r="AG6" t="str">
            <v>Groupe 4</v>
          </cell>
          <cell r="AH6">
            <v>900</v>
          </cell>
          <cell r="AI6" t="str">
            <v>&lt;=</v>
          </cell>
          <cell r="AJ6">
            <v>20300</v>
          </cell>
          <cell r="AK6">
            <v>900</v>
          </cell>
          <cell r="AL6">
            <v>2750</v>
          </cell>
        </row>
        <row r="7">
          <cell r="A7" t="str">
            <v>ANDERNOS LES BAINS</v>
          </cell>
          <cell r="J7" t="str">
            <v>CC CASTILLON/PUJOLS</v>
          </cell>
          <cell r="AG7" t="str">
            <v>Groupe 5</v>
          </cell>
          <cell r="AH7">
            <v>700</v>
          </cell>
          <cell r="AI7" t="str">
            <v>&gt;</v>
          </cell>
          <cell r="AJ7">
            <v>19600</v>
          </cell>
          <cell r="AK7">
            <v>950</v>
          </cell>
          <cell r="AL7">
            <v>2800</v>
          </cell>
        </row>
        <row r="8">
          <cell r="A8" t="str">
            <v>ANGLADE</v>
          </cell>
          <cell r="J8" t="str">
            <v>CC CASTILLON/PUJOLS  - Communes du département 331 uniquement</v>
          </cell>
          <cell r="AG8" t="str">
            <v>Groupe 6</v>
          </cell>
          <cell r="AH8">
            <v>700</v>
          </cell>
          <cell r="AI8" t="str">
            <v>&lt;=</v>
          </cell>
          <cell r="AJ8">
            <v>19600</v>
          </cell>
          <cell r="AK8">
            <v>1100</v>
          </cell>
          <cell r="AL8">
            <v>2900</v>
          </cell>
        </row>
        <row r="9">
          <cell r="A9" t="str">
            <v>ARBANATS</v>
          </cell>
          <cell r="J9" t="str">
            <v>CC CONVERGENCE GARONNE</v>
          </cell>
          <cell r="AG9" t="str">
            <v>Groupe 7</v>
          </cell>
          <cell r="AH9"/>
          <cell r="AI9" t="str">
            <v>&gt;</v>
          </cell>
          <cell r="AJ9">
            <v>19300</v>
          </cell>
          <cell r="AK9">
            <v>1150</v>
          </cell>
          <cell r="AL9">
            <v>3000</v>
          </cell>
        </row>
        <row r="10">
          <cell r="A10" t="str">
            <v>ARCACHON</v>
          </cell>
          <cell r="J10" t="str">
            <v>CC DE BLAYE</v>
          </cell>
          <cell r="AG10" t="str">
            <v>Groupe 8</v>
          </cell>
          <cell r="AH10"/>
          <cell r="AI10" t="str">
            <v>&lt;=</v>
          </cell>
          <cell r="AJ10">
            <v>19300</v>
          </cell>
          <cell r="AK10">
            <v>1400</v>
          </cell>
          <cell r="AL10">
            <v>3300</v>
          </cell>
        </row>
        <row r="11">
          <cell r="A11" t="str">
            <v>ARCINS</v>
          </cell>
          <cell r="J11" t="str">
            <v>CC DE L'ESTUAIRE</v>
          </cell>
          <cell r="AG11" t="str">
            <v>Groupe 9 - QPV</v>
          </cell>
          <cell r="AH11" t="str">
            <v>-</v>
          </cell>
          <cell r="AI11"/>
          <cell r="AJ11" t="str">
            <v>-</v>
          </cell>
          <cell r="AK11">
            <v>1700</v>
          </cell>
          <cell r="AL11">
            <v>3600</v>
          </cell>
        </row>
        <row r="12">
          <cell r="A12" t="str">
            <v>ARES</v>
          </cell>
          <cell r="J12" t="str">
            <v>CC DE MONTESQUIEU</v>
          </cell>
        </row>
        <row r="13">
          <cell r="A13" t="str">
            <v>ARSAC</v>
          </cell>
          <cell r="J13" t="str">
            <v>CC DES PORTES DE L'ENTRE-DEUX-MERS</v>
          </cell>
        </row>
        <row r="14">
          <cell r="A14" t="str">
            <v>ARTIGUES PRES BORDEAUX</v>
          </cell>
          <cell r="J14" t="str">
            <v>CC DU BAZADAIS</v>
          </cell>
        </row>
        <row r="15">
          <cell r="A15" t="str">
            <v>ARVEYRES</v>
          </cell>
          <cell r="J15" t="str">
            <v>CC DU CREONNAIS</v>
          </cell>
        </row>
        <row r="16">
          <cell r="A16" t="str">
            <v>ASQUES</v>
          </cell>
          <cell r="J16" t="str">
            <v>CC DU FRONSADAIS</v>
          </cell>
        </row>
        <row r="17">
          <cell r="A17" t="str">
            <v>AUBIAC</v>
          </cell>
          <cell r="J17" t="str">
            <v>CC DU GRAND CUBZAGUAIS</v>
          </cell>
        </row>
        <row r="18">
          <cell r="A18" t="str">
            <v>AUDENGE</v>
          </cell>
          <cell r="J18" t="str">
            <v>CC DU GRAND SAINT EMILIONNAIS</v>
          </cell>
        </row>
        <row r="19">
          <cell r="A19" t="str">
            <v>AURIOLLES</v>
          </cell>
          <cell r="J19" t="str">
            <v>CC DU PAYS FOYEN</v>
          </cell>
        </row>
        <row r="20">
          <cell r="A20" t="str">
            <v>AUROS</v>
          </cell>
          <cell r="J20" t="str">
            <v>CC DU PAYS FOYEN  - Communes du département 331 uniquement</v>
          </cell>
        </row>
        <row r="21">
          <cell r="A21" t="str">
            <v>AVENSAN</v>
          </cell>
          <cell r="J21" t="str">
            <v>CC DU REOLAIS EN SUD GIRONDE</v>
          </cell>
        </row>
        <row r="22">
          <cell r="A22" t="str">
            <v>AYGUEMORTE LES GRAVES</v>
          </cell>
          <cell r="J22" t="str">
            <v>CC DU SUD GIRONDE</v>
          </cell>
        </row>
        <row r="23">
          <cell r="A23" t="str">
            <v>BAGAS</v>
          </cell>
          <cell r="J23" t="str">
            <v>CC DU VAL DE L'EYRE</v>
          </cell>
        </row>
        <row r="24">
          <cell r="A24" t="str">
            <v>BAIGNEAUX</v>
          </cell>
          <cell r="J24" t="str">
            <v>CC JALLE-EAU-BOURDE</v>
          </cell>
        </row>
        <row r="25">
          <cell r="A25" t="str">
            <v>BALIZAC</v>
          </cell>
          <cell r="J25" t="str">
            <v>CC LATITUDE NORD GIRONDE</v>
          </cell>
        </row>
        <row r="26">
          <cell r="A26" t="str">
            <v>BARIE</v>
          </cell>
          <cell r="J26" t="str">
            <v>CC LES COTEAUX BORDELAIS</v>
          </cell>
        </row>
        <row r="27">
          <cell r="A27" t="str">
            <v>BARON</v>
          </cell>
          <cell r="J27" t="str">
            <v>CC LES RIVES DE LA LAURENCE</v>
          </cell>
        </row>
        <row r="28">
          <cell r="A28" t="str">
            <v>BARSAC</v>
          </cell>
          <cell r="J28" t="str">
            <v>CC MEDOC ATLANTIQUE</v>
          </cell>
        </row>
        <row r="29">
          <cell r="A29" t="str">
            <v>BASSANNE</v>
          </cell>
          <cell r="J29" t="str">
            <v>CC MEDOC COEUR DE PRESQU'ILE</v>
          </cell>
        </row>
        <row r="30">
          <cell r="A30" t="str">
            <v>BASSENS</v>
          </cell>
          <cell r="J30" t="str">
            <v>CC MEDOC ESTUAIRE</v>
          </cell>
        </row>
        <row r="31">
          <cell r="A31" t="str">
            <v>BAURECH</v>
          </cell>
          <cell r="J31" t="str">
            <v>CC MEDULLIENNE</v>
          </cell>
        </row>
        <row r="32">
          <cell r="A32" t="str">
            <v>BAYAS</v>
          </cell>
          <cell r="J32" t="str">
            <v>CC RURALES DE L'ENTRE-DEUX-MERS</v>
          </cell>
        </row>
        <row r="33">
          <cell r="A33" t="str">
            <v>BAYON SUR GIRONDE</v>
          </cell>
        </row>
        <row r="34">
          <cell r="A34" t="str">
            <v>BAZAS</v>
          </cell>
        </row>
        <row r="35">
          <cell r="A35" t="str">
            <v>BEAUTIRAN</v>
          </cell>
        </row>
        <row r="36">
          <cell r="A36" t="str">
            <v>BEGADAN</v>
          </cell>
        </row>
        <row r="37">
          <cell r="A37" t="str">
            <v>BEGLES</v>
          </cell>
        </row>
        <row r="38">
          <cell r="A38" t="str">
            <v>BEGUEY</v>
          </cell>
        </row>
        <row r="39">
          <cell r="A39" t="str">
            <v>BELIN BELIET</v>
          </cell>
        </row>
        <row r="40">
          <cell r="A40" t="str">
            <v>BELLEBAT</v>
          </cell>
        </row>
        <row r="41">
          <cell r="A41" t="str">
            <v>BELLEFOND</v>
          </cell>
        </row>
        <row r="42">
          <cell r="A42" t="str">
            <v>BELVES DE CASTILLON</v>
          </cell>
        </row>
        <row r="43">
          <cell r="A43" t="str">
            <v>BERNOS BEAULAC</v>
          </cell>
        </row>
        <row r="44">
          <cell r="A44" t="str">
            <v>BERSON</v>
          </cell>
        </row>
        <row r="45">
          <cell r="A45" t="str">
            <v>BERTHEZ</v>
          </cell>
        </row>
        <row r="46">
          <cell r="A46" t="str">
            <v>BEYCHAC ET CAILLAU</v>
          </cell>
        </row>
        <row r="47">
          <cell r="A47" t="str">
            <v>BIEUJAC</v>
          </cell>
        </row>
        <row r="48">
          <cell r="A48" t="str">
            <v>BIGANOS</v>
          </cell>
        </row>
        <row r="49">
          <cell r="A49" t="str">
            <v>BIRAC</v>
          </cell>
        </row>
        <row r="50">
          <cell r="A50" t="str">
            <v>BLAIGNAC</v>
          </cell>
        </row>
        <row r="51">
          <cell r="A51" t="str">
            <v>BLAIGNAN PRIGNAC</v>
          </cell>
        </row>
        <row r="52">
          <cell r="A52" t="str">
            <v>BLANQUEFORT</v>
          </cell>
        </row>
        <row r="53">
          <cell r="A53" t="str">
            <v>BLASIMON</v>
          </cell>
        </row>
        <row r="54">
          <cell r="A54" t="str">
            <v>BLAYE</v>
          </cell>
        </row>
        <row r="55">
          <cell r="A55" t="str">
            <v>BLESIGNAC</v>
          </cell>
        </row>
        <row r="56">
          <cell r="A56" t="str">
            <v>BOMMES</v>
          </cell>
        </row>
        <row r="57">
          <cell r="A57" t="str">
            <v>BONNETAN</v>
          </cell>
        </row>
        <row r="58">
          <cell r="A58" t="str">
            <v>BONZAC</v>
          </cell>
        </row>
        <row r="59">
          <cell r="A59" t="str">
            <v>BORDEAUX</v>
          </cell>
        </row>
        <row r="60">
          <cell r="A60" t="str">
            <v>BOSSUGAN</v>
          </cell>
        </row>
        <row r="61">
          <cell r="A61" t="str">
            <v>BOULIAC</v>
          </cell>
        </row>
        <row r="62">
          <cell r="A62" t="str">
            <v>BOURDELLES</v>
          </cell>
        </row>
        <row r="63">
          <cell r="A63" t="str">
            <v>BOURG</v>
          </cell>
        </row>
        <row r="64">
          <cell r="A64" t="str">
            <v>BOURIDEYS</v>
          </cell>
        </row>
        <row r="65">
          <cell r="A65" t="str">
            <v>BRACH</v>
          </cell>
        </row>
        <row r="66">
          <cell r="A66" t="str">
            <v>BRANNE</v>
          </cell>
        </row>
        <row r="67">
          <cell r="A67" t="str">
            <v>BRANNENS</v>
          </cell>
        </row>
        <row r="68">
          <cell r="A68" t="str">
            <v>BRAUD ET SAINT LOUIS</v>
          </cell>
        </row>
        <row r="69">
          <cell r="A69" t="str">
            <v>BROUQUEYRAN</v>
          </cell>
        </row>
        <row r="70">
          <cell r="A70" t="str">
            <v>BRUGES</v>
          </cell>
        </row>
        <row r="71">
          <cell r="A71" t="str">
            <v>BUDOS</v>
          </cell>
        </row>
        <row r="72">
          <cell r="A72" t="str">
            <v>CABANAC ET VILLAGRAINS</v>
          </cell>
        </row>
        <row r="73">
          <cell r="A73" t="str">
            <v>CABARA</v>
          </cell>
        </row>
        <row r="74">
          <cell r="A74" t="str">
            <v>CADARSAC</v>
          </cell>
        </row>
        <row r="75">
          <cell r="A75" t="str">
            <v>CADAUJAC</v>
          </cell>
        </row>
        <row r="76">
          <cell r="A76" t="str">
            <v>CADILLAC</v>
          </cell>
        </row>
        <row r="77">
          <cell r="A77" t="str">
            <v>CADILLAC EN FRONSADAIS</v>
          </cell>
        </row>
        <row r="78">
          <cell r="A78" t="str">
            <v>CAMARSAC</v>
          </cell>
        </row>
        <row r="79">
          <cell r="A79" t="str">
            <v>CAMBES</v>
          </cell>
        </row>
        <row r="80">
          <cell r="A80" t="str">
            <v>CAMBLANES ET MEYNAC</v>
          </cell>
        </row>
        <row r="81">
          <cell r="A81" t="str">
            <v>CAMIAC ET SAINT DENIS</v>
          </cell>
        </row>
        <row r="82">
          <cell r="A82" t="str">
            <v>CAMIRAN</v>
          </cell>
        </row>
        <row r="83">
          <cell r="A83" t="str">
            <v>CAMPS SUR L ISLE</v>
          </cell>
        </row>
        <row r="84">
          <cell r="A84" t="str">
            <v>CAMPUGNAN</v>
          </cell>
        </row>
        <row r="85">
          <cell r="A85" t="str">
            <v>CANEJAN</v>
          </cell>
        </row>
        <row r="86">
          <cell r="A86" t="str">
            <v>CAPIAN</v>
          </cell>
        </row>
        <row r="87">
          <cell r="A87" t="str">
            <v>CAPLONG</v>
          </cell>
        </row>
        <row r="88">
          <cell r="A88" t="str">
            <v>CAPTIEUX</v>
          </cell>
        </row>
        <row r="89">
          <cell r="A89" t="str">
            <v>CARBON BLANC</v>
          </cell>
        </row>
        <row r="90">
          <cell r="A90" t="str">
            <v>CARCANS</v>
          </cell>
        </row>
        <row r="91">
          <cell r="A91" t="str">
            <v>CARDAN</v>
          </cell>
        </row>
        <row r="92">
          <cell r="A92" t="str">
            <v>CARIGNAN DE BORDEAUX</v>
          </cell>
        </row>
        <row r="93">
          <cell r="A93" t="str">
            <v>CARS</v>
          </cell>
        </row>
        <row r="94">
          <cell r="A94" t="str">
            <v>CARTELEGUE</v>
          </cell>
        </row>
        <row r="95">
          <cell r="A95" t="str">
            <v>CASSEUIL</v>
          </cell>
        </row>
        <row r="96">
          <cell r="A96" t="str">
            <v>CASTELMORON D ALBRET</v>
          </cell>
        </row>
        <row r="97">
          <cell r="A97" t="str">
            <v>CASTELNAU DE MEDOC</v>
          </cell>
        </row>
        <row r="98">
          <cell r="A98" t="str">
            <v>CASTELVIEL</v>
          </cell>
        </row>
        <row r="99">
          <cell r="A99" t="str">
            <v>CASTETS ET CASTILLON</v>
          </cell>
        </row>
        <row r="100">
          <cell r="A100" t="str">
            <v>CASTILLON LA BATAILLE</v>
          </cell>
        </row>
        <row r="101">
          <cell r="A101" t="str">
            <v>CASTRES GIRONDE</v>
          </cell>
        </row>
        <row r="102">
          <cell r="A102" t="str">
            <v>CAUDROT</v>
          </cell>
        </row>
        <row r="103">
          <cell r="A103" t="str">
            <v>CAUMONT</v>
          </cell>
        </row>
        <row r="104">
          <cell r="A104" t="str">
            <v>CAUVIGNAC</v>
          </cell>
        </row>
        <row r="105">
          <cell r="A105" t="str">
            <v>CAVIGNAC</v>
          </cell>
        </row>
        <row r="106">
          <cell r="A106" t="str">
            <v>CAZALIS</v>
          </cell>
        </row>
        <row r="107">
          <cell r="A107" t="str">
            <v>CAZATS</v>
          </cell>
        </row>
        <row r="108">
          <cell r="A108" t="str">
            <v>CAZAUGITAT</v>
          </cell>
        </row>
        <row r="109">
          <cell r="A109" t="str">
            <v>CENAC</v>
          </cell>
        </row>
        <row r="110">
          <cell r="A110" t="str">
            <v>CENON</v>
          </cell>
        </row>
        <row r="111">
          <cell r="A111" t="str">
            <v>CERONS</v>
          </cell>
        </row>
        <row r="112">
          <cell r="A112" t="str">
            <v>CESSAC</v>
          </cell>
        </row>
        <row r="113">
          <cell r="A113" t="str">
            <v>CESTAS</v>
          </cell>
        </row>
        <row r="114">
          <cell r="A114" t="str">
            <v>CEZAC</v>
          </cell>
        </row>
        <row r="115">
          <cell r="A115" t="str">
            <v>CHAMADELLE</v>
          </cell>
        </row>
        <row r="116">
          <cell r="A116" t="str">
            <v>CISSAC MEDOC</v>
          </cell>
        </row>
        <row r="117">
          <cell r="A117" t="str">
            <v>CIVRAC DE BLAYE</v>
          </cell>
        </row>
        <row r="118">
          <cell r="A118" t="str">
            <v>CIVRAC EN MEDOC</v>
          </cell>
        </row>
        <row r="119">
          <cell r="A119" t="str">
            <v>CIVRAC SUR DORDOGNE</v>
          </cell>
        </row>
        <row r="120">
          <cell r="A120" t="str">
            <v>CLEYRAC</v>
          </cell>
        </row>
        <row r="121">
          <cell r="A121" t="str">
            <v>COIMERES</v>
          </cell>
        </row>
        <row r="122">
          <cell r="A122" t="str">
            <v>COIRAC</v>
          </cell>
        </row>
        <row r="123">
          <cell r="A123" t="str">
            <v>COMPS</v>
          </cell>
        </row>
        <row r="124">
          <cell r="A124" t="str">
            <v>COUBEYRAC</v>
          </cell>
        </row>
        <row r="125">
          <cell r="A125" t="str">
            <v>COUQUEQUES</v>
          </cell>
        </row>
        <row r="126">
          <cell r="A126" t="str">
            <v>COURPIAC</v>
          </cell>
        </row>
        <row r="127">
          <cell r="A127" t="str">
            <v>COURS DE MONSEGUR</v>
          </cell>
        </row>
        <row r="128">
          <cell r="A128" t="str">
            <v>COURS LES BAINS</v>
          </cell>
        </row>
        <row r="129">
          <cell r="A129" t="str">
            <v>COUTRAS</v>
          </cell>
        </row>
        <row r="130">
          <cell r="A130" t="str">
            <v>COUTURES</v>
          </cell>
        </row>
        <row r="131">
          <cell r="A131" t="str">
            <v>CREON</v>
          </cell>
        </row>
        <row r="132">
          <cell r="A132" t="str">
            <v>CROIGNON</v>
          </cell>
        </row>
        <row r="133">
          <cell r="A133" t="str">
            <v>CUBNEZAIS</v>
          </cell>
        </row>
        <row r="134">
          <cell r="A134" t="str">
            <v>CUBZAC LES PONTS</v>
          </cell>
        </row>
        <row r="135">
          <cell r="A135" t="str">
            <v>CUDOS</v>
          </cell>
        </row>
        <row r="136">
          <cell r="A136" t="str">
            <v>CURSAN</v>
          </cell>
        </row>
        <row r="137">
          <cell r="A137" t="str">
            <v>CUSSAC FORT MEDOC</v>
          </cell>
        </row>
        <row r="138">
          <cell r="A138" t="str">
            <v>DAIGNAC</v>
          </cell>
        </row>
        <row r="139">
          <cell r="A139" t="str">
            <v>DARDENAC</v>
          </cell>
        </row>
        <row r="140">
          <cell r="A140" t="str">
            <v>DAUBEZE</v>
          </cell>
        </row>
        <row r="141">
          <cell r="A141" t="str">
            <v>DIEULIVOL</v>
          </cell>
        </row>
        <row r="142">
          <cell r="A142" t="str">
            <v>DONNEZAC</v>
          </cell>
        </row>
        <row r="143">
          <cell r="A143" t="str">
            <v>DONZAC</v>
          </cell>
        </row>
        <row r="144">
          <cell r="A144" t="str">
            <v>DOULEZON</v>
          </cell>
        </row>
        <row r="145">
          <cell r="A145" t="str">
            <v>ESCAUDES</v>
          </cell>
        </row>
        <row r="146">
          <cell r="A146" t="str">
            <v>ESCOUSSANS</v>
          </cell>
        </row>
        <row r="147">
          <cell r="A147" t="str">
            <v>ESPIET</v>
          </cell>
        </row>
        <row r="148">
          <cell r="A148" t="str">
            <v>ETAULIERS</v>
          </cell>
        </row>
        <row r="149">
          <cell r="A149" t="str">
            <v>EYNESSE</v>
          </cell>
        </row>
        <row r="150">
          <cell r="A150" t="str">
            <v>EYRANS</v>
          </cell>
        </row>
        <row r="151">
          <cell r="A151" t="str">
            <v>EYSINES</v>
          </cell>
        </row>
        <row r="152">
          <cell r="A152" t="str">
            <v>FALEYRAS</v>
          </cell>
        </row>
        <row r="153">
          <cell r="A153" t="str">
            <v>FARGUES</v>
          </cell>
        </row>
        <row r="154">
          <cell r="A154" t="str">
            <v>FARGUES SAINT HILAIRE</v>
          </cell>
        </row>
        <row r="155">
          <cell r="A155" t="str">
            <v>FLAUJAGUES</v>
          </cell>
        </row>
        <row r="156">
          <cell r="A156" t="str">
            <v>FLOIRAC</v>
          </cell>
        </row>
        <row r="157">
          <cell r="A157" t="str">
            <v>FLOUDES</v>
          </cell>
        </row>
        <row r="158">
          <cell r="A158" t="str">
            <v>FONTET</v>
          </cell>
        </row>
        <row r="159">
          <cell r="A159" t="str">
            <v>FOSSES ET BALEYSSAC</v>
          </cell>
        </row>
        <row r="160">
          <cell r="A160" t="str">
            <v>FOURS</v>
          </cell>
        </row>
        <row r="161">
          <cell r="A161" t="str">
            <v>FRANCS</v>
          </cell>
        </row>
        <row r="162">
          <cell r="A162" t="str">
            <v>FRONSAC</v>
          </cell>
        </row>
        <row r="163">
          <cell r="A163" t="str">
            <v>FRONTENAC</v>
          </cell>
        </row>
        <row r="164">
          <cell r="A164" t="str">
            <v>GABARNAC</v>
          </cell>
        </row>
        <row r="165">
          <cell r="A165" t="str">
            <v>GAILLAN EN MEDOC</v>
          </cell>
        </row>
        <row r="166">
          <cell r="A166" t="str">
            <v>GAJAC</v>
          </cell>
        </row>
        <row r="167">
          <cell r="A167" t="str">
            <v>GALGON</v>
          </cell>
        </row>
        <row r="168">
          <cell r="A168" t="str">
            <v>GANS</v>
          </cell>
        </row>
        <row r="169">
          <cell r="A169" t="str">
            <v>GARDEGAN ET TOURTIRAC</v>
          </cell>
        </row>
        <row r="170">
          <cell r="A170" t="str">
            <v>GAURIAC</v>
          </cell>
        </row>
        <row r="171">
          <cell r="A171" t="str">
            <v>GAURIAGUET</v>
          </cell>
        </row>
        <row r="172">
          <cell r="A172" t="str">
            <v>GENERAC</v>
          </cell>
        </row>
        <row r="173">
          <cell r="A173" t="str">
            <v>GENISSAC</v>
          </cell>
        </row>
        <row r="174">
          <cell r="A174" t="str">
            <v>GENSAC</v>
          </cell>
        </row>
        <row r="175">
          <cell r="A175" t="str">
            <v>GIRONDE SUR DROPT</v>
          </cell>
        </row>
        <row r="176">
          <cell r="A176" t="str">
            <v>GISCOS</v>
          </cell>
        </row>
        <row r="177">
          <cell r="A177" t="str">
            <v>GORNAC</v>
          </cell>
        </row>
        <row r="178">
          <cell r="A178" t="str">
            <v>GOUALADE</v>
          </cell>
        </row>
        <row r="179">
          <cell r="A179" t="str">
            <v>GOURS</v>
          </cell>
        </row>
        <row r="180">
          <cell r="A180" t="str">
            <v>GRADIGNAN</v>
          </cell>
        </row>
        <row r="181">
          <cell r="A181" t="str">
            <v>GRAYAN ET L HOPITAL</v>
          </cell>
        </row>
        <row r="182">
          <cell r="A182" t="str">
            <v>GREZILLAC</v>
          </cell>
        </row>
        <row r="183">
          <cell r="A183" t="str">
            <v>GRIGNOLS</v>
          </cell>
        </row>
        <row r="184">
          <cell r="A184" t="str">
            <v>GUILLAC</v>
          </cell>
        </row>
        <row r="185">
          <cell r="A185" t="str">
            <v>GUILLOS</v>
          </cell>
        </row>
        <row r="186">
          <cell r="A186" t="str">
            <v>GUITRES</v>
          </cell>
        </row>
        <row r="187">
          <cell r="A187" t="str">
            <v>GUJAN MESTRAS</v>
          </cell>
        </row>
        <row r="188">
          <cell r="A188" t="str">
            <v>HAUX</v>
          </cell>
        </row>
        <row r="189">
          <cell r="A189" t="str">
            <v>HOSTENS</v>
          </cell>
        </row>
        <row r="190">
          <cell r="A190" t="str">
            <v>HOURTIN</v>
          </cell>
        </row>
        <row r="191">
          <cell r="A191" t="str">
            <v>HURE</v>
          </cell>
        </row>
        <row r="192">
          <cell r="A192" t="str">
            <v>ILLATS</v>
          </cell>
        </row>
        <row r="193">
          <cell r="A193" t="str">
            <v>ISLE SAINT GEORGES</v>
          </cell>
        </row>
        <row r="194">
          <cell r="A194" t="str">
            <v>IZON</v>
          </cell>
        </row>
        <row r="195">
          <cell r="A195" t="str">
            <v>JAU DIGNAC ET LOIRAC</v>
          </cell>
        </row>
        <row r="196">
          <cell r="A196" t="str">
            <v>JUGAZAN</v>
          </cell>
        </row>
        <row r="197">
          <cell r="A197" t="str">
            <v>JUILLAC</v>
          </cell>
        </row>
        <row r="198">
          <cell r="A198" t="str">
            <v>LA BREDE</v>
          </cell>
        </row>
        <row r="199">
          <cell r="A199" t="str">
            <v>LA LANDE DE FRONSAC</v>
          </cell>
        </row>
        <row r="200">
          <cell r="A200" t="str">
            <v>LA REOLE</v>
          </cell>
        </row>
        <row r="201">
          <cell r="A201" t="str">
            <v>LA RIVIERE</v>
          </cell>
        </row>
        <row r="202">
          <cell r="A202" t="str">
            <v>LA ROQUILLE</v>
          </cell>
        </row>
        <row r="203">
          <cell r="A203" t="str">
            <v>LA SAUVE</v>
          </cell>
        </row>
        <row r="204">
          <cell r="A204" t="str">
            <v>LA TESTE DE BUCH</v>
          </cell>
        </row>
        <row r="205">
          <cell r="A205" t="str">
            <v>LABARDE</v>
          </cell>
        </row>
        <row r="206">
          <cell r="A206" t="str">
            <v>LABESCAU</v>
          </cell>
        </row>
        <row r="207">
          <cell r="A207" t="str">
            <v>LACANAU</v>
          </cell>
        </row>
        <row r="208">
          <cell r="A208" t="str">
            <v>LADAUX</v>
          </cell>
        </row>
        <row r="209">
          <cell r="A209" t="str">
            <v>LADOS</v>
          </cell>
        </row>
        <row r="210">
          <cell r="A210" t="str">
            <v>LAGORCE</v>
          </cell>
        </row>
        <row r="211">
          <cell r="A211" t="str">
            <v>LALANDE DE POMEROL</v>
          </cell>
        </row>
        <row r="212">
          <cell r="A212" t="str">
            <v>LAMARQUE</v>
          </cell>
        </row>
        <row r="213">
          <cell r="A213" t="str">
            <v>LAMOTHE LANDERRON</v>
          </cell>
        </row>
        <row r="214">
          <cell r="A214" t="str">
            <v>LANDERROUAT</v>
          </cell>
        </row>
        <row r="215">
          <cell r="A215" t="str">
            <v>LANDERROUET SUR SEGUR</v>
          </cell>
        </row>
        <row r="216">
          <cell r="A216" t="str">
            <v>LANDIRAS</v>
          </cell>
        </row>
        <row r="217">
          <cell r="A217" t="str">
            <v>LANGOIRAN</v>
          </cell>
        </row>
        <row r="218">
          <cell r="A218" t="str">
            <v>LANGON</v>
          </cell>
        </row>
        <row r="219">
          <cell r="A219" t="str">
            <v>LANSAC</v>
          </cell>
        </row>
        <row r="220">
          <cell r="A220" t="str">
            <v>LANTON</v>
          </cell>
        </row>
        <row r="221">
          <cell r="A221" t="str">
            <v>LAPOUYADE</v>
          </cell>
        </row>
        <row r="222">
          <cell r="A222" t="str">
            <v>LAROQUE</v>
          </cell>
        </row>
        <row r="223">
          <cell r="A223" t="str">
            <v>LARTIGUE</v>
          </cell>
        </row>
        <row r="224">
          <cell r="A224" t="str">
            <v>LARUSCADE</v>
          </cell>
        </row>
        <row r="225">
          <cell r="A225" t="str">
            <v>LATRESNE</v>
          </cell>
        </row>
        <row r="226">
          <cell r="A226" t="str">
            <v>LAVAZAN</v>
          </cell>
        </row>
        <row r="227">
          <cell r="A227" t="str">
            <v>LE BARP</v>
          </cell>
        </row>
        <row r="228">
          <cell r="A228" t="str">
            <v>LE BOUSCAT</v>
          </cell>
        </row>
        <row r="229">
          <cell r="A229" t="str">
            <v>LE FIEU</v>
          </cell>
        </row>
        <row r="230">
          <cell r="A230" t="str">
            <v>LE HAILLAN</v>
          </cell>
        </row>
        <row r="231">
          <cell r="A231" t="str">
            <v>LE NIZAN</v>
          </cell>
        </row>
        <row r="232">
          <cell r="A232" t="str">
            <v>LE PIAN MEDOC</v>
          </cell>
        </row>
        <row r="233">
          <cell r="A233" t="str">
            <v>LE PIAN SUR GARONNE</v>
          </cell>
        </row>
        <row r="234">
          <cell r="A234" t="str">
            <v>LE PORGE</v>
          </cell>
        </row>
        <row r="235">
          <cell r="A235" t="str">
            <v>LE POUT</v>
          </cell>
        </row>
        <row r="236">
          <cell r="A236" t="str">
            <v>LE PUY</v>
          </cell>
        </row>
        <row r="237">
          <cell r="A237" t="str">
            <v>LE TAILLAN MEDOC</v>
          </cell>
        </row>
        <row r="238">
          <cell r="A238" t="str">
            <v>LE TEICH</v>
          </cell>
        </row>
        <row r="239">
          <cell r="A239" t="str">
            <v>LE TEMPLE</v>
          </cell>
        </row>
        <row r="240">
          <cell r="A240" t="str">
            <v>LE TOURNE</v>
          </cell>
        </row>
        <row r="241">
          <cell r="A241" t="str">
            <v>LE TUZAN</v>
          </cell>
        </row>
        <row r="242">
          <cell r="A242" t="str">
            <v>LE VERDON SUR MER</v>
          </cell>
        </row>
        <row r="243">
          <cell r="A243" t="str">
            <v>LEGE CAP FERRET</v>
          </cell>
        </row>
        <row r="244">
          <cell r="A244" t="str">
            <v>LEOGEATS</v>
          </cell>
        </row>
        <row r="245">
          <cell r="A245" t="str">
            <v>LEOGNAN</v>
          </cell>
        </row>
        <row r="246">
          <cell r="A246" t="str">
            <v>LERM ET MUSSET</v>
          </cell>
        </row>
        <row r="247">
          <cell r="A247" t="str">
            <v>LES ARTIGUES DE LUSSAC</v>
          </cell>
        </row>
        <row r="248">
          <cell r="A248" t="str">
            <v>LES BILLAUX</v>
          </cell>
        </row>
        <row r="249">
          <cell r="A249" t="str">
            <v>LES EGLISOTTES ET CHALAURES</v>
          </cell>
        </row>
        <row r="250">
          <cell r="A250" t="str">
            <v>LES ESSEINTES</v>
          </cell>
        </row>
        <row r="251">
          <cell r="A251" t="str">
            <v>LES LEVES ET THOUMEYRAGUES</v>
          </cell>
        </row>
        <row r="252">
          <cell r="A252" t="str">
            <v>LES PEINTURES</v>
          </cell>
        </row>
        <row r="253">
          <cell r="A253" t="str">
            <v>LES SALLES DE CASTILLON</v>
          </cell>
        </row>
        <row r="254">
          <cell r="A254" t="str">
            <v>LESPARRE MEDOC</v>
          </cell>
        </row>
        <row r="255">
          <cell r="A255" t="str">
            <v>LESTIAC SUR GARONNE</v>
          </cell>
        </row>
        <row r="256">
          <cell r="A256" t="str">
            <v>LIBOURNE</v>
          </cell>
        </row>
        <row r="257">
          <cell r="A257" t="str">
            <v>LIGNAN DE BAZAS</v>
          </cell>
        </row>
        <row r="258">
          <cell r="A258" t="str">
            <v>LIGNAN DE BORDEAUX</v>
          </cell>
        </row>
        <row r="259">
          <cell r="A259" t="str">
            <v>LIGUEUX</v>
          </cell>
        </row>
        <row r="260">
          <cell r="A260" t="str">
            <v>LISTRAC DE DUREZE</v>
          </cell>
        </row>
        <row r="261">
          <cell r="A261" t="str">
            <v>LISTRAC MEDOC</v>
          </cell>
        </row>
        <row r="262">
          <cell r="A262" t="str">
            <v>LORMONT</v>
          </cell>
        </row>
        <row r="263">
          <cell r="A263" t="str">
            <v>LOUBENS</v>
          </cell>
        </row>
        <row r="264">
          <cell r="A264" t="str">
            <v>LOUCHATS</v>
          </cell>
        </row>
        <row r="265">
          <cell r="A265" t="str">
            <v>LOUPES</v>
          </cell>
        </row>
        <row r="266">
          <cell r="A266" t="str">
            <v>LOUPIAC</v>
          </cell>
        </row>
        <row r="267">
          <cell r="A267" t="str">
            <v>LOUPIAC DE LA REOLE</v>
          </cell>
        </row>
        <row r="268">
          <cell r="A268" t="str">
            <v>LUCMAU</v>
          </cell>
        </row>
        <row r="269">
          <cell r="A269" t="str">
            <v>LUDON MEDOC</v>
          </cell>
        </row>
        <row r="270">
          <cell r="A270" t="str">
            <v>LUGAIGNAC</v>
          </cell>
        </row>
        <row r="271">
          <cell r="A271" t="str">
            <v>LUGASSON</v>
          </cell>
        </row>
        <row r="272">
          <cell r="A272" t="str">
            <v>LUGON ET L ILE DU CARNAY</v>
          </cell>
        </row>
        <row r="273">
          <cell r="A273" t="str">
            <v>LUGOS</v>
          </cell>
        </row>
        <row r="274">
          <cell r="A274" t="str">
            <v>LUSSAC</v>
          </cell>
        </row>
        <row r="275">
          <cell r="A275" t="str">
            <v>MACAU</v>
          </cell>
        </row>
        <row r="276">
          <cell r="A276" t="str">
            <v>MADIRAC</v>
          </cell>
        </row>
        <row r="277">
          <cell r="A277" t="str">
            <v>MARANSIN</v>
          </cell>
        </row>
        <row r="278">
          <cell r="A278" t="str">
            <v>MARCENAIS</v>
          </cell>
        </row>
        <row r="279">
          <cell r="A279" t="str">
            <v>MARCHEPRIME</v>
          </cell>
        </row>
        <row r="280">
          <cell r="A280" t="str">
            <v>MARGAUX CANTENAC</v>
          </cell>
        </row>
        <row r="281">
          <cell r="A281" t="str">
            <v>MARGUERON</v>
          </cell>
        </row>
        <row r="282">
          <cell r="A282" t="str">
            <v>MARIMBAULT</v>
          </cell>
        </row>
        <row r="283">
          <cell r="A283" t="str">
            <v>MARIONS</v>
          </cell>
        </row>
        <row r="284">
          <cell r="A284" t="str">
            <v>MARSAS</v>
          </cell>
        </row>
        <row r="285">
          <cell r="A285" t="str">
            <v>MARTIGNAS SUR JALLE</v>
          </cell>
        </row>
        <row r="286">
          <cell r="A286" t="str">
            <v>MARTILLAC</v>
          </cell>
        </row>
        <row r="287">
          <cell r="A287" t="str">
            <v>MARTRES</v>
          </cell>
        </row>
        <row r="288">
          <cell r="A288" t="str">
            <v>MASSEILLES</v>
          </cell>
        </row>
        <row r="289">
          <cell r="A289" t="str">
            <v>MASSUGAS</v>
          </cell>
        </row>
        <row r="290">
          <cell r="A290" t="str">
            <v>MAURIAC</v>
          </cell>
        </row>
        <row r="291">
          <cell r="A291" t="str">
            <v>MAZERES</v>
          </cell>
        </row>
        <row r="292">
          <cell r="A292" t="str">
            <v>MAZION</v>
          </cell>
        </row>
        <row r="293">
          <cell r="A293" t="str">
            <v>MERIGNAC</v>
          </cell>
        </row>
        <row r="294">
          <cell r="A294" t="str">
            <v>MERIGNAS</v>
          </cell>
        </row>
        <row r="295">
          <cell r="A295" t="str">
            <v>MESTERRIEUX</v>
          </cell>
        </row>
        <row r="296">
          <cell r="A296" t="str">
            <v>MIOS</v>
          </cell>
        </row>
        <row r="297">
          <cell r="A297" t="str">
            <v>MOMBRIER</v>
          </cell>
        </row>
        <row r="298">
          <cell r="A298" t="str">
            <v>MONGAUZY</v>
          </cell>
        </row>
        <row r="299">
          <cell r="A299" t="str">
            <v>MONPRIMBLANC</v>
          </cell>
        </row>
        <row r="300">
          <cell r="A300" t="str">
            <v>MONSEGUR</v>
          </cell>
        </row>
        <row r="301">
          <cell r="A301" t="str">
            <v>MONTAGNE</v>
          </cell>
        </row>
        <row r="302">
          <cell r="A302" t="str">
            <v>MONTAGOUDIN</v>
          </cell>
        </row>
        <row r="303">
          <cell r="A303" t="str">
            <v>MONTIGNAC</v>
          </cell>
        </row>
        <row r="304">
          <cell r="A304" t="str">
            <v>MONTUSSAN</v>
          </cell>
        </row>
        <row r="305">
          <cell r="A305" t="str">
            <v>MORIZES</v>
          </cell>
        </row>
        <row r="306">
          <cell r="A306" t="str">
            <v>MOUILLAC</v>
          </cell>
        </row>
        <row r="307">
          <cell r="A307" t="str">
            <v>MOULIETS ET VILLEMARTIN</v>
          </cell>
        </row>
        <row r="308">
          <cell r="A308" t="str">
            <v>MOULIS EN MEDOC</v>
          </cell>
        </row>
        <row r="309">
          <cell r="A309" t="str">
            <v>MOULON</v>
          </cell>
        </row>
        <row r="310">
          <cell r="A310" t="str">
            <v>MOURENS</v>
          </cell>
        </row>
        <row r="311">
          <cell r="A311" t="str">
            <v>NAUJAC SUR MER</v>
          </cell>
        </row>
        <row r="312">
          <cell r="A312" t="str">
            <v>NAUJAN ET POSTIAC</v>
          </cell>
        </row>
        <row r="313">
          <cell r="A313" t="str">
            <v>NEAC</v>
          </cell>
        </row>
        <row r="314">
          <cell r="A314" t="str">
            <v>NERIGEAN</v>
          </cell>
        </row>
        <row r="315">
          <cell r="A315" t="str">
            <v>NEUFFONS</v>
          </cell>
        </row>
        <row r="316">
          <cell r="A316" t="str">
            <v>NOAILLAC</v>
          </cell>
        </row>
        <row r="317">
          <cell r="A317" t="str">
            <v>NOAILLAN</v>
          </cell>
        </row>
        <row r="318">
          <cell r="A318" t="str">
            <v>OMET</v>
          </cell>
        </row>
        <row r="319">
          <cell r="A319" t="str">
            <v>ORDONNAC</v>
          </cell>
        </row>
        <row r="320">
          <cell r="A320" t="str">
            <v>ORIGNE</v>
          </cell>
        </row>
        <row r="321">
          <cell r="A321" t="str">
            <v>PAILLET</v>
          </cell>
        </row>
        <row r="322">
          <cell r="A322" t="str">
            <v>PAREMPUYRE</v>
          </cell>
        </row>
        <row r="323">
          <cell r="A323" t="str">
            <v>PAUILLAC</v>
          </cell>
        </row>
        <row r="324">
          <cell r="A324" t="str">
            <v>PELLEGRUE</v>
          </cell>
        </row>
        <row r="325">
          <cell r="A325" t="str">
            <v>PERISSAC</v>
          </cell>
        </row>
        <row r="326">
          <cell r="A326" t="str">
            <v>PESSAC</v>
          </cell>
        </row>
        <row r="327">
          <cell r="A327" t="str">
            <v>PESSAC SUR DORDOGNE</v>
          </cell>
        </row>
        <row r="328">
          <cell r="A328" t="str">
            <v>PETIT PALAIS ET CORNEMPS</v>
          </cell>
        </row>
        <row r="329">
          <cell r="A329" t="str">
            <v>PEUJARD</v>
          </cell>
        </row>
        <row r="330">
          <cell r="A330" t="str">
            <v>PINEUILH</v>
          </cell>
        </row>
        <row r="331">
          <cell r="A331" t="str">
            <v>PLASSAC</v>
          </cell>
        </row>
        <row r="332">
          <cell r="A332" t="str">
            <v>PLEINE SELVE</v>
          </cell>
        </row>
        <row r="333">
          <cell r="A333" t="str">
            <v>PODENSAC</v>
          </cell>
        </row>
        <row r="334">
          <cell r="A334" t="str">
            <v>POMEROL</v>
          </cell>
        </row>
        <row r="335">
          <cell r="A335" t="str">
            <v>POMPEJAC</v>
          </cell>
        </row>
        <row r="336">
          <cell r="A336" t="str">
            <v>POMPIGNAC</v>
          </cell>
        </row>
        <row r="337">
          <cell r="A337" t="str">
            <v>PONDAURAT</v>
          </cell>
        </row>
        <row r="338">
          <cell r="A338" t="str">
            <v>PORCHERES</v>
          </cell>
        </row>
        <row r="339">
          <cell r="A339" t="str">
            <v>PORTE DE BENAUGE</v>
          </cell>
        </row>
        <row r="340">
          <cell r="A340" t="str">
            <v>PORTETS</v>
          </cell>
        </row>
        <row r="341">
          <cell r="A341" t="str">
            <v>PRECHAC</v>
          </cell>
        </row>
        <row r="342">
          <cell r="A342" t="str">
            <v>PREIGNAC</v>
          </cell>
        </row>
        <row r="343">
          <cell r="A343" t="str">
            <v>PRIGNAC ET MARCAMPS</v>
          </cell>
        </row>
        <row r="344">
          <cell r="A344" t="str">
            <v>PUGNAC</v>
          </cell>
        </row>
        <row r="345">
          <cell r="A345" t="str">
            <v>PUISSEGUIN</v>
          </cell>
        </row>
        <row r="346">
          <cell r="A346" t="str">
            <v>PUJOLS</v>
          </cell>
        </row>
        <row r="347">
          <cell r="A347" t="str">
            <v>PUJOLS SUR CIRON</v>
          </cell>
        </row>
        <row r="348">
          <cell r="A348" t="str">
            <v>PUYBARBAN</v>
          </cell>
        </row>
        <row r="349">
          <cell r="A349" t="str">
            <v>PUYNORMAND</v>
          </cell>
        </row>
        <row r="350">
          <cell r="A350" t="str">
            <v>QUEYRAC</v>
          </cell>
        </row>
        <row r="351">
          <cell r="A351" t="str">
            <v>QUINSAC</v>
          </cell>
        </row>
        <row r="352">
          <cell r="A352" t="str">
            <v>RAUZAN</v>
          </cell>
        </row>
        <row r="353">
          <cell r="A353" t="str">
            <v>REIGNAC</v>
          </cell>
        </row>
        <row r="354">
          <cell r="A354" t="str">
            <v>RIMONS</v>
          </cell>
        </row>
        <row r="355">
          <cell r="A355" t="str">
            <v>RIOCAUD</v>
          </cell>
        </row>
        <row r="356">
          <cell r="A356" t="str">
            <v>RIONS</v>
          </cell>
        </row>
        <row r="357">
          <cell r="A357" t="str">
            <v>ROAILLAN</v>
          </cell>
        </row>
        <row r="358">
          <cell r="A358" t="str">
            <v>ROMAGNE</v>
          </cell>
        </row>
        <row r="359">
          <cell r="A359" t="str">
            <v>ROQUEBRUNE</v>
          </cell>
        </row>
        <row r="360">
          <cell r="A360" t="str">
            <v>RUCH</v>
          </cell>
        </row>
        <row r="361">
          <cell r="A361" t="str">
            <v>SABLONS</v>
          </cell>
        </row>
        <row r="362">
          <cell r="A362" t="str">
            <v>SADIRAC</v>
          </cell>
        </row>
        <row r="363">
          <cell r="A363" t="str">
            <v>SAILLANS</v>
          </cell>
        </row>
        <row r="364">
          <cell r="A364" t="str">
            <v>SAINT AIGNAN</v>
          </cell>
        </row>
        <row r="365">
          <cell r="A365" t="str">
            <v>SAINT ANDRE DE CUBZAC</v>
          </cell>
        </row>
        <row r="366">
          <cell r="A366" t="str">
            <v>SAINT ANDRE DU BOIS</v>
          </cell>
        </row>
        <row r="367">
          <cell r="A367" t="str">
            <v>SAINT ANDRE ET APPELLES</v>
          </cell>
        </row>
        <row r="368">
          <cell r="A368" t="str">
            <v>SAINT ANDRONY</v>
          </cell>
        </row>
        <row r="369">
          <cell r="A369" t="str">
            <v>SAINT ANTOINE DU QUEYRET</v>
          </cell>
        </row>
        <row r="370">
          <cell r="A370" t="str">
            <v>SAINT ANTOINE SUR L ISLE</v>
          </cell>
        </row>
        <row r="371">
          <cell r="A371" t="str">
            <v>SAINT AUBIN DE BLAYE</v>
          </cell>
        </row>
        <row r="372">
          <cell r="A372" t="str">
            <v>SAINT AUBIN DE BRANNE</v>
          </cell>
        </row>
        <row r="373">
          <cell r="A373" t="str">
            <v>SAINT AUBIN DE MEDOC</v>
          </cell>
        </row>
        <row r="374">
          <cell r="A374" t="str">
            <v>SAINT AVIT DE SOULEGE</v>
          </cell>
        </row>
        <row r="375">
          <cell r="A375" t="str">
            <v>SAINT AVIT SAINT NAZAIRE</v>
          </cell>
        </row>
        <row r="376">
          <cell r="A376" t="str">
            <v>SAINT BRICE</v>
          </cell>
        </row>
        <row r="377">
          <cell r="A377" t="str">
            <v>SAINT CAPRAIS DE BORDEAUX</v>
          </cell>
        </row>
        <row r="378">
          <cell r="A378" t="str">
            <v>SAINT CHRISTOLY DE BLAYE</v>
          </cell>
        </row>
        <row r="379">
          <cell r="A379" t="str">
            <v>SAINT CHRISTOLY MEDOC</v>
          </cell>
        </row>
        <row r="380">
          <cell r="A380" t="str">
            <v>SAINT CHRISTOPHE DE DOUBLE</v>
          </cell>
        </row>
        <row r="381">
          <cell r="A381" t="str">
            <v>SAINT CHRISTOPHE DES BARDES</v>
          </cell>
        </row>
        <row r="382">
          <cell r="A382" t="str">
            <v>SAINT CIBARD</v>
          </cell>
        </row>
        <row r="383">
          <cell r="A383" t="str">
            <v>SAINT CIERS D ABZAC</v>
          </cell>
        </row>
        <row r="384">
          <cell r="A384" t="str">
            <v>SAINT CIERS DE CANESSE</v>
          </cell>
        </row>
        <row r="385">
          <cell r="A385" t="str">
            <v>SAINT CIERS SUR GIRONDE</v>
          </cell>
        </row>
        <row r="386">
          <cell r="A386" t="str">
            <v>SAINT COME</v>
          </cell>
        </row>
        <row r="387">
          <cell r="A387" t="str">
            <v>SAINT DENIS DE PILE</v>
          </cell>
        </row>
        <row r="388">
          <cell r="A388" t="str">
            <v>SAINT EMILION</v>
          </cell>
        </row>
        <row r="389">
          <cell r="A389" t="str">
            <v>SAINT ESTEPHE</v>
          </cell>
        </row>
        <row r="390">
          <cell r="A390" t="str">
            <v>SAINT ETIENNE DE LISSE</v>
          </cell>
        </row>
        <row r="391">
          <cell r="A391" t="str">
            <v>SAINT EXUPERY</v>
          </cell>
        </row>
        <row r="392">
          <cell r="A392" t="str">
            <v>SAINT FELIX DE FONCAUDE</v>
          </cell>
        </row>
        <row r="393">
          <cell r="A393" t="str">
            <v>SAINT FERME</v>
          </cell>
        </row>
        <row r="394">
          <cell r="A394" t="str">
            <v>SAINT GENES DE BLAYE</v>
          </cell>
        </row>
        <row r="395">
          <cell r="A395" t="str">
            <v>SAINT GENES DE CASTILLON</v>
          </cell>
        </row>
        <row r="396">
          <cell r="A396" t="str">
            <v>SAINT GENES DE FRONSAC</v>
          </cell>
        </row>
        <row r="397">
          <cell r="A397" t="str">
            <v>SAINT GENES DE LOMBAUD</v>
          </cell>
        </row>
        <row r="398">
          <cell r="A398" t="str">
            <v>SAINT GENIS DU BOIS</v>
          </cell>
        </row>
        <row r="399">
          <cell r="A399" t="str">
            <v>SAINT GERMAIN D ESTEUIL</v>
          </cell>
        </row>
        <row r="400">
          <cell r="A400" t="str">
            <v>SAINT GERMAIN DE GRAVE</v>
          </cell>
        </row>
        <row r="401">
          <cell r="A401" t="str">
            <v>SAINT GERMAIN DE LA RIVIERE</v>
          </cell>
        </row>
        <row r="402">
          <cell r="A402" t="str">
            <v>SAINT GERMAIN DU PUCH</v>
          </cell>
        </row>
        <row r="403">
          <cell r="A403" t="str">
            <v>SAINT GERVAIS</v>
          </cell>
        </row>
        <row r="404">
          <cell r="A404" t="str">
            <v>SAINT GIRONS D AIGUEVIVES</v>
          </cell>
        </row>
        <row r="405">
          <cell r="A405" t="str">
            <v>SAINT HILAIRE DE LA NOAILLE</v>
          </cell>
        </row>
        <row r="406">
          <cell r="A406" t="str">
            <v>SAINT HILAIRE DU BOIS</v>
          </cell>
        </row>
        <row r="407">
          <cell r="A407" t="str">
            <v>SAINT HIPPOLYTE</v>
          </cell>
        </row>
        <row r="408">
          <cell r="A408" t="str">
            <v>SAINT JEAN D ILLAC</v>
          </cell>
        </row>
        <row r="409">
          <cell r="A409" t="str">
            <v>SAINT JEAN DE BLAIGNAC</v>
          </cell>
        </row>
        <row r="410">
          <cell r="A410" t="str">
            <v>SAINT JULIEN BEYCHEVELLE</v>
          </cell>
        </row>
        <row r="411">
          <cell r="A411" t="str">
            <v>SAINT LAURENT D ARCE</v>
          </cell>
        </row>
        <row r="412">
          <cell r="A412" t="str">
            <v>SAINT LAURENT DES COMBES</v>
          </cell>
        </row>
        <row r="413">
          <cell r="A413" t="str">
            <v>SAINT LAURENT DU BOIS</v>
          </cell>
        </row>
        <row r="414">
          <cell r="A414" t="str">
            <v>SAINT LAURENT DU PLAN</v>
          </cell>
        </row>
        <row r="415">
          <cell r="A415" t="str">
            <v>SAINT LAURENT MEDOC</v>
          </cell>
        </row>
        <row r="416">
          <cell r="A416" t="str">
            <v>SAINT LEGER DE BALSON</v>
          </cell>
        </row>
        <row r="417">
          <cell r="A417" t="str">
            <v>SAINT LEON</v>
          </cell>
        </row>
        <row r="418">
          <cell r="A418" t="str">
            <v>SAINT LOUBERT</v>
          </cell>
        </row>
        <row r="419">
          <cell r="A419" t="str">
            <v>SAINT LOUBES</v>
          </cell>
        </row>
        <row r="420">
          <cell r="A420" t="str">
            <v>SAINT LOUIS DE MONTFERRAND</v>
          </cell>
        </row>
        <row r="421">
          <cell r="A421" t="str">
            <v>SAINT MACAIRE</v>
          </cell>
        </row>
        <row r="422">
          <cell r="A422" t="str">
            <v>SAINT MAGNE</v>
          </cell>
        </row>
        <row r="423">
          <cell r="A423" t="str">
            <v>SAINT MAGNE DE CASTILLON</v>
          </cell>
        </row>
        <row r="424">
          <cell r="A424" t="str">
            <v>SAINT MAIXANT</v>
          </cell>
        </row>
        <row r="425">
          <cell r="A425" t="str">
            <v>SAINT MARIENS</v>
          </cell>
        </row>
        <row r="426">
          <cell r="A426" t="str">
            <v>SAINT MARTIAL</v>
          </cell>
        </row>
        <row r="427">
          <cell r="A427" t="str">
            <v>SAINT MARTIN DE LAYE</v>
          </cell>
        </row>
        <row r="428">
          <cell r="A428" t="str">
            <v>SAINT MARTIN DE LERM</v>
          </cell>
        </row>
        <row r="429">
          <cell r="A429" t="str">
            <v>SAINT MARTIN DE SESCAS</v>
          </cell>
        </row>
        <row r="430">
          <cell r="A430" t="str">
            <v>SAINT MARTIN DU BOIS</v>
          </cell>
        </row>
        <row r="431">
          <cell r="A431" t="str">
            <v>SAINT MARTIN DU PUY</v>
          </cell>
        </row>
        <row r="432">
          <cell r="A432" t="str">
            <v>SAINT MARTIN LACAUSSADE</v>
          </cell>
        </row>
        <row r="433">
          <cell r="A433" t="str">
            <v>SAINT MEDARD D EYRANS</v>
          </cell>
        </row>
        <row r="434">
          <cell r="A434" t="str">
            <v>SAINT MEDARD DE GUIZIERES</v>
          </cell>
        </row>
        <row r="435">
          <cell r="A435" t="str">
            <v>SAINT MEDARD EN JALLES</v>
          </cell>
        </row>
        <row r="436">
          <cell r="A436" t="str">
            <v>SAINT MICHEL DE CASTELNAU</v>
          </cell>
        </row>
        <row r="437">
          <cell r="A437" t="str">
            <v>SAINT MICHEL DE FRONSAC</v>
          </cell>
        </row>
        <row r="438">
          <cell r="A438" t="str">
            <v>SAINT MICHEL DE LAPUJADE</v>
          </cell>
        </row>
        <row r="439">
          <cell r="A439" t="str">
            <v>SAINT MICHEL DE RIEUFRET</v>
          </cell>
        </row>
        <row r="440">
          <cell r="A440" t="str">
            <v>SAINT MORILLON</v>
          </cell>
        </row>
        <row r="441">
          <cell r="A441" t="str">
            <v>SAINT PALAIS</v>
          </cell>
        </row>
        <row r="442">
          <cell r="A442" t="str">
            <v>SAINT PARDON DE CONQUES</v>
          </cell>
        </row>
        <row r="443">
          <cell r="A443" t="str">
            <v>SAINT PAUL</v>
          </cell>
        </row>
        <row r="444">
          <cell r="A444" t="str">
            <v>SAINT PEY D ARMENS</v>
          </cell>
        </row>
        <row r="445">
          <cell r="A445" t="str">
            <v>SAINT PEY DE CASTETS</v>
          </cell>
        </row>
        <row r="446">
          <cell r="A446" t="str">
            <v>SAINT PHILIPPE D AIGUILLE</v>
          </cell>
        </row>
        <row r="447">
          <cell r="A447" t="str">
            <v>SAINT PHILIPPE DU SEIGNAL</v>
          </cell>
        </row>
        <row r="448">
          <cell r="A448" t="str">
            <v>SAINT PIERRE D AURILLAC</v>
          </cell>
        </row>
        <row r="449">
          <cell r="A449" t="str">
            <v>SAINT PIERRE DE BAT</v>
          </cell>
        </row>
        <row r="450">
          <cell r="A450" t="str">
            <v>SAINT PIERRE DE MONS</v>
          </cell>
        </row>
        <row r="451">
          <cell r="A451" t="str">
            <v>SAINT QUENTIN DE BARON</v>
          </cell>
        </row>
        <row r="452">
          <cell r="A452" t="str">
            <v>SAINT QUENTIN DE CAPLONG</v>
          </cell>
        </row>
        <row r="453">
          <cell r="A453" t="str">
            <v>SAINT ROMAIN LA VIRVEE</v>
          </cell>
        </row>
        <row r="454">
          <cell r="A454" t="str">
            <v>SAINT SAUVEUR</v>
          </cell>
        </row>
        <row r="455">
          <cell r="A455" t="str">
            <v>SAINT SAUVEUR DE PUYNORMAND</v>
          </cell>
        </row>
        <row r="456">
          <cell r="A456" t="str">
            <v>SAINT SAVIN</v>
          </cell>
        </row>
        <row r="457">
          <cell r="A457" t="str">
            <v>SAINT SELVE</v>
          </cell>
        </row>
        <row r="458">
          <cell r="A458" t="str">
            <v>SAINT SEURIN DE BOURG</v>
          </cell>
        </row>
        <row r="459">
          <cell r="A459" t="str">
            <v>SAINT SEURIN DE CADOURNE</v>
          </cell>
        </row>
        <row r="460">
          <cell r="A460" t="str">
            <v>SAINT SEURIN DE CURSAC</v>
          </cell>
        </row>
        <row r="461">
          <cell r="A461" t="str">
            <v>SAINT SEURIN SUR L ISLE</v>
          </cell>
        </row>
        <row r="462">
          <cell r="A462" t="str">
            <v>SAINT SEVE</v>
          </cell>
        </row>
        <row r="463">
          <cell r="A463" t="str">
            <v>SAINT SULPICE DE FALEYRENS</v>
          </cell>
        </row>
        <row r="464">
          <cell r="A464" t="str">
            <v>SAINT SULPICE DE GUILLERAGUES</v>
          </cell>
        </row>
        <row r="465">
          <cell r="A465" t="str">
            <v>SAINT SULPICE DE POMMIERS</v>
          </cell>
        </row>
        <row r="466">
          <cell r="A466" t="str">
            <v>SAINT SULPICE ET CAMEYRAC</v>
          </cell>
        </row>
        <row r="467">
          <cell r="A467" t="str">
            <v>SAINT SYMPHORIEN</v>
          </cell>
        </row>
        <row r="468">
          <cell r="A468" t="str">
            <v>SAINT TROJAN</v>
          </cell>
        </row>
        <row r="469">
          <cell r="A469" t="str">
            <v>SAINT VINCENT DE PAUL</v>
          </cell>
        </row>
        <row r="470">
          <cell r="A470" t="str">
            <v>SAINT VINCENT DE PERTIGNAS</v>
          </cell>
        </row>
        <row r="471">
          <cell r="A471" t="str">
            <v>SAINT VIVIEN DE BLAYE</v>
          </cell>
        </row>
        <row r="472">
          <cell r="A472" t="str">
            <v>SAINT VIVIEN DE MEDOC</v>
          </cell>
        </row>
        <row r="473">
          <cell r="A473" t="str">
            <v>SAINT VIVIEN DE MONSEGUR</v>
          </cell>
        </row>
        <row r="474">
          <cell r="A474" t="str">
            <v>SAINT YZAN DE SOUDIAC</v>
          </cell>
        </row>
        <row r="475">
          <cell r="A475" t="str">
            <v>SAINT YZANS DE MEDOC</v>
          </cell>
        </row>
        <row r="476">
          <cell r="A476" t="str">
            <v>SAINTE COLOMBE</v>
          </cell>
        </row>
        <row r="477">
          <cell r="A477" t="str">
            <v>SAINTE CROIX DU MONT</v>
          </cell>
        </row>
        <row r="478">
          <cell r="A478" t="str">
            <v>SAINTE EULALIE</v>
          </cell>
        </row>
        <row r="479">
          <cell r="A479" t="str">
            <v>SAINTE FLORENCE</v>
          </cell>
        </row>
        <row r="480">
          <cell r="A480" t="str">
            <v>SAINTE FOY LA GRANDE</v>
          </cell>
        </row>
        <row r="481">
          <cell r="A481" t="str">
            <v>SAINTE FOY LA LONGUE</v>
          </cell>
        </row>
        <row r="482">
          <cell r="A482" t="str">
            <v>SAINTE GEMME</v>
          </cell>
        </row>
        <row r="483">
          <cell r="A483" t="str">
            <v>SAINTE HELENE</v>
          </cell>
        </row>
        <row r="484">
          <cell r="A484" t="str">
            <v>SAINTE RADEGONDE</v>
          </cell>
        </row>
        <row r="485">
          <cell r="A485" t="str">
            <v>SAINTE TERRE</v>
          </cell>
        </row>
        <row r="486">
          <cell r="A486" t="str">
            <v>SALAUNES</v>
          </cell>
        </row>
        <row r="487">
          <cell r="A487" t="str">
            <v>SALLEBOEUF</v>
          </cell>
        </row>
        <row r="488">
          <cell r="A488" t="str">
            <v>SALLES</v>
          </cell>
        </row>
        <row r="489">
          <cell r="A489" t="str">
            <v>SAMONAC</v>
          </cell>
        </row>
        <row r="490">
          <cell r="A490" t="str">
            <v>SAUCATS</v>
          </cell>
        </row>
        <row r="491">
          <cell r="A491" t="str">
            <v>SAUGON</v>
          </cell>
        </row>
        <row r="492">
          <cell r="A492" t="str">
            <v>SAUMOS</v>
          </cell>
        </row>
        <row r="493">
          <cell r="A493" t="str">
            <v>SAUTERNES</v>
          </cell>
        </row>
        <row r="494">
          <cell r="A494" t="str">
            <v>SAUVETERRE DE GUYENNE</v>
          </cell>
        </row>
        <row r="495">
          <cell r="A495" t="str">
            <v>SAUVIAC</v>
          </cell>
        </row>
        <row r="496">
          <cell r="A496" t="str">
            <v>SAVIGNAC</v>
          </cell>
        </row>
        <row r="497">
          <cell r="A497" t="str">
            <v>SAVIGNAC DE L ISLE</v>
          </cell>
        </row>
        <row r="498">
          <cell r="A498" t="str">
            <v>SEMENS</v>
          </cell>
        </row>
        <row r="499">
          <cell r="A499" t="str">
            <v>SENDETS</v>
          </cell>
        </row>
        <row r="500">
          <cell r="A500" t="str">
            <v>SIGALENS</v>
          </cell>
        </row>
        <row r="501">
          <cell r="A501" t="str">
            <v>SILLAS</v>
          </cell>
        </row>
        <row r="502">
          <cell r="A502" t="str">
            <v>SOULAC SUR MER</v>
          </cell>
        </row>
        <row r="503">
          <cell r="A503" t="str">
            <v>SOULIGNAC</v>
          </cell>
        </row>
        <row r="504">
          <cell r="A504" t="str">
            <v>SOUSSAC</v>
          </cell>
        </row>
        <row r="505">
          <cell r="A505" t="str">
            <v>SOUSSANS</v>
          </cell>
        </row>
        <row r="506">
          <cell r="A506" t="str">
            <v>TABANAC</v>
          </cell>
        </row>
        <row r="507">
          <cell r="A507" t="str">
            <v>TAILLECAVAT</v>
          </cell>
        </row>
        <row r="508">
          <cell r="A508" t="str">
            <v>TALAIS</v>
          </cell>
        </row>
        <row r="509">
          <cell r="A509" t="str">
            <v>TALENCE</v>
          </cell>
        </row>
        <row r="510">
          <cell r="A510" t="str">
            <v>TARGON</v>
          </cell>
        </row>
        <row r="511">
          <cell r="A511" t="str">
            <v>TARNES</v>
          </cell>
        </row>
        <row r="512">
          <cell r="A512" t="str">
            <v>TAURIAC</v>
          </cell>
        </row>
        <row r="513">
          <cell r="A513" t="str">
            <v>TAYAC</v>
          </cell>
        </row>
        <row r="514">
          <cell r="A514" t="str">
            <v>TEUILLAC</v>
          </cell>
        </row>
        <row r="515">
          <cell r="A515" t="str">
            <v>TIZAC DE CURTON</v>
          </cell>
        </row>
        <row r="516">
          <cell r="A516" t="str">
            <v>TIZAC DE LAPOUYADE</v>
          </cell>
        </row>
        <row r="517">
          <cell r="A517" t="str">
            <v>TOULENNE</v>
          </cell>
        </row>
        <row r="518">
          <cell r="A518" t="str">
            <v>TRESSES</v>
          </cell>
        </row>
        <row r="519">
          <cell r="A519" t="str">
            <v>UZESTE</v>
          </cell>
        </row>
        <row r="520">
          <cell r="A520" t="str">
            <v>VAL DE LIVENNE</v>
          </cell>
        </row>
        <row r="521">
          <cell r="A521" t="str">
            <v>VAL DE VIRVEE</v>
          </cell>
        </row>
        <row r="522">
          <cell r="A522" t="str">
            <v>VALEYRAC</v>
          </cell>
        </row>
        <row r="523">
          <cell r="A523" t="str">
            <v>VAYRES</v>
          </cell>
        </row>
        <row r="524">
          <cell r="A524" t="str">
            <v>VENDAYS MONTALIVET</v>
          </cell>
        </row>
        <row r="525">
          <cell r="A525" t="str">
            <v>VENSAC</v>
          </cell>
        </row>
        <row r="526">
          <cell r="A526" t="str">
            <v>VERAC</v>
          </cell>
        </row>
        <row r="527">
          <cell r="A527" t="str">
            <v>VERDELAIS</v>
          </cell>
        </row>
        <row r="528">
          <cell r="A528" t="str">
            <v>VERTHEUIL</v>
          </cell>
        </row>
        <row r="529">
          <cell r="A529" t="str">
            <v>VIGNONET</v>
          </cell>
        </row>
        <row r="530">
          <cell r="A530" t="str">
            <v>VILLANDRAUT</v>
          </cell>
        </row>
        <row r="531">
          <cell r="A531" t="str">
            <v>VILLEGOUGE</v>
          </cell>
        </row>
        <row r="532">
          <cell r="A532" t="str">
            <v>VILLENAVE D ORNON</v>
          </cell>
        </row>
        <row r="533">
          <cell r="A533" t="str">
            <v>VILLENAVE DE RIONS</v>
          </cell>
        </row>
        <row r="534">
          <cell r="A534" t="str">
            <v>VILLENEUVE</v>
          </cell>
        </row>
        <row r="535">
          <cell r="A535" t="str">
            <v>VIRELADE</v>
          </cell>
        </row>
        <row r="536">
          <cell r="A536" t="str">
            <v>VIRSAC</v>
          </cell>
        </row>
        <row r="537">
          <cell r="A537" t="str">
            <v>YVRAC</v>
          </cell>
        </row>
      </sheetData>
      <sheetData sheetId="1"/>
      <sheetData sheetId="2">
        <row r="2">
          <cell r="B2">
            <v>2</v>
          </cell>
        </row>
      </sheetData>
      <sheetData sheetId="3">
        <row r="10">
          <cell r="G10" t="str">
            <v>Oui</v>
          </cell>
        </row>
      </sheetData>
      <sheetData sheetId="4"/>
      <sheetData sheetId="5"/>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82EE6-0860-4B20-85F0-712C64B9AADC}">
  <sheetPr codeName="Feuil2"/>
  <dimension ref="A1:M27"/>
  <sheetViews>
    <sheetView showGridLines="0" workbookViewId="0">
      <selection activeCell="D6" sqref="D6"/>
    </sheetView>
  </sheetViews>
  <sheetFormatPr baseColWidth="10" defaultRowHeight="15.75"/>
  <cols>
    <col min="1" max="1" width="26.85546875" style="39" customWidth="1"/>
    <col min="2" max="2" width="8.5703125" style="39" customWidth="1"/>
    <col min="3" max="3" width="33" style="39" customWidth="1"/>
    <col min="4" max="5" width="25.140625" style="39" customWidth="1"/>
    <col min="6" max="8" width="11.42578125" style="39"/>
    <col min="9" max="9" width="25.42578125" style="39" bestFit="1" customWidth="1"/>
    <col min="10" max="10" width="30" style="39" bestFit="1" customWidth="1"/>
    <col min="11" max="11" width="15.28515625" style="41" bestFit="1" customWidth="1"/>
    <col min="12" max="12" width="13" style="41" bestFit="1" customWidth="1"/>
    <col min="13" max="13" width="8" style="40" bestFit="1" customWidth="1"/>
    <col min="14" max="257" width="11.42578125" style="39"/>
    <col min="258" max="258" width="26.85546875" style="39" customWidth="1"/>
    <col min="259" max="259" width="8.5703125" style="39" customWidth="1"/>
    <col min="260" max="260" width="33" style="39" customWidth="1"/>
    <col min="261" max="262" width="25.140625" style="39" customWidth="1"/>
    <col min="263" max="264" width="11.42578125" style="39"/>
    <col min="265" max="265" width="25.42578125" style="39" bestFit="1" customWidth="1"/>
    <col min="266" max="266" width="30" style="39" bestFit="1" customWidth="1"/>
    <col min="267" max="267" width="15.28515625" style="39" bestFit="1" customWidth="1"/>
    <col min="268" max="268" width="13" style="39" bestFit="1" customWidth="1"/>
    <col min="269" max="269" width="8" style="39" bestFit="1" customWidth="1"/>
    <col min="270" max="513" width="11.42578125" style="39"/>
    <col min="514" max="514" width="26.85546875" style="39" customWidth="1"/>
    <col min="515" max="515" width="8.5703125" style="39" customWidth="1"/>
    <col min="516" max="516" width="33" style="39" customWidth="1"/>
    <col min="517" max="518" width="25.140625" style="39" customWidth="1"/>
    <col min="519" max="520" width="11.42578125" style="39"/>
    <col min="521" max="521" width="25.42578125" style="39" bestFit="1" customWidth="1"/>
    <col min="522" max="522" width="30" style="39" bestFit="1" customWidth="1"/>
    <col min="523" max="523" width="15.28515625" style="39" bestFit="1" customWidth="1"/>
    <col min="524" max="524" width="13" style="39" bestFit="1" customWidth="1"/>
    <col min="525" max="525" width="8" style="39" bestFit="1" customWidth="1"/>
    <col min="526" max="769" width="11.42578125" style="39"/>
    <col min="770" max="770" width="26.85546875" style="39" customWidth="1"/>
    <col min="771" max="771" width="8.5703125" style="39" customWidth="1"/>
    <col min="772" max="772" width="33" style="39" customWidth="1"/>
    <col min="773" max="774" width="25.140625" style="39" customWidth="1"/>
    <col min="775" max="776" width="11.42578125" style="39"/>
    <col min="777" max="777" width="25.42578125" style="39" bestFit="1" customWidth="1"/>
    <col min="778" max="778" width="30" style="39" bestFit="1" customWidth="1"/>
    <col min="779" max="779" width="15.28515625" style="39" bestFit="1" customWidth="1"/>
    <col min="780" max="780" width="13" style="39" bestFit="1" customWidth="1"/>
    <col min="781" max="781" width="8" style="39" bestFit="1" customWidth="1"/>
    <col min="782" max="1025" width="11.42578125" style="39"/>
    <col min="1026" max="1026" width="26.85546875" style="39" customWidth="1"/>
    <col min="1027" max="1027" width="8.5703125" style="39" customWidth="1"/>
    <col min="1028" max="1028" width="33" style="39" customWidth="1"/>
    <col min="1029" max="1030" width="25.140625" style="39" customWidth="1"/>
    <col min="1031" max="1032" width="11.42578125" style="39"/>
    <col min="1033" max="1033" width="25.42578125" style="39" bestFit="1" customWidth="1"/>
    <col min="1034" max="1034" width="30" style="39" bestFit="1" customWidth="1"/>
    <col min="1035" max="1035" width="15.28515625" style="39" bestFit="1" customWidth="1"/>
    <col min="1036" max="1036" width="13" style="39" bestFit="1" customWidth="1"/>
    <col min="1037" max="1037" width="8" style="39" bestFit="1" customWidth="1"/>
    <col min="1038" max="1281" width="11.42578125" style="39"/>
    <col min="1282" max="1282" width="26.85546875" style="39" customWidth="1"/>
    <col min="1283" max="1283" width="8.5703125" style="39" customWidth="1"/>
    <col min="1284" max="1284" width="33" style="39" customWidth="1"/>
    <col min="1285" max="1286" width="25.140625" style="39" customWidth="1"/>
    <col min="1287" max="1288" width="11.42578125" style="39"/>
    <col min="1289" max="1289" width="25.42578125" style="39" bestFit="1" customWidth="1"/>
    <col min="1290" max="1290" width="30" style="39" bestFit="1" customWidth="1"/>
    <col min="1291" max="1291" width="15.28515625" style="39" bestFit="1" customWidth="1"/>
    <col min="1292" max="1292" width="13" style="39" bestFit="1" customWidth="1"/>
    <col min="1293" max="1293" width="8" style="39" bestFit="1" customWidth="1"/>
    <col min="1294" max="1537" width="11.42578125" style="39"/>
    <col min="1538" max="1538" width="26.85546875" style="39" customWidth="1"/>
    <col min="1539" max="1539" width="8.5703125" style="39" customWidth="1"/>
    <col min="1540" max="1540" width="33" style="39" customWidth="1"/>
    <col min="1541" max="1542" width="25.140625" style="39" customWidth="1"/>
    <col min="1543" max="1544" width="11.42578125" style="39"/>
    <col min="1545" max="1545" width="25.42578125" style="39" bestFit="1" customWidth="1"/>
    <col min="1546" max="1546" width="30" style="39" bestFit="1" customWidth="1"/>
    <col min="1547" max="1547" width="15.28515625" style="39" bestFit="1" customWidth="1"/>
    <col min="1548" max="1548" width="13" style="39" bestFit="1" customWidth="1"/>
    <col min="1549" max="1549" width="8" style="39" bestFit="1" customWidth="1"/>
    <col min="1550" max="1793" width="11.42578125" style="39"/>
    <col min="1794" max="1794" width="26.85546875" style="39" customWidth="1"/>
    <col min="1795" max="1795" width="8.5703125" style="39" customWidth="1"/>
    <col min="1796" max="1796" width="33" style="39" customWidth="1"/>
    <col min="1797" max="1798" width="25.140625" style="39" customWidth="1"/>
    <col min="1799" max="1800" width="11.42578125" style="39"/>
    <col min="1801" max="1801" width="25.42578125" style="39" bestFit="1" customWidth="1"/>
    <col min="1802" max="1802" width="30" style="39" bestFit="1" customWidth="1"/>
    <col min="1803" max="1803" width="15.28515625" style="39" bestFit="1" customWidth="1"/>
    <col min="1804" max="1804" width="13" style="39" bestFit="1" customWidth="1"/>
    <col min="1805" max="1805" width="8" style="39" bestFit="1" customWidth="1"/>
    <col min="1806" max="2049" width="11.42578125" style="39"/>
    <col min="2050" max="2050" width="26.85546875" style="39" customWidth="1"/>
    <col min="2051" max="2051" width="8.5703125" style="39" customWidth="1"/>
    <col min="2052" max="2052" width="33" style="39" customWidth="1"/>
    <col min="2053" max="2054" width="25.140625" style="39" customWidth="1"/>
    <col min="2055" max="2056" width="11.42578125" style="39"/>
    <col min="2057" max="2057" width="25.42578125" style="39" bestFit="1" customWidth="1"/>
    <col min="2058" max="2058" width="30" style="39" bestFit="1" customWidth="1"/>
    <col min="2059" max="2059" width="15.28515625" style="39" bestFit="1" customWidth="1"/>
    <col min="2060" max="2060" width="13" style="39" bestFit="1" customWidth="1"/>
    <col min="2061" max="2061" width="8" style="39" bestFit="1" customWidth="1"/>
    <col min="2062" max="2305" width="11.42578125" style="39"/>
    <col min="2306" max="2306" width="26.85546875" style="39" customWidth="1"/>
    <col min="2307" max="2307" width="8.5703125" style="39" customWidth="1"/>
    <col min="2308" max="2308" width="33" style="39" customWidth="1"/>
    <col min="2309" max="2310" width="25.140625" style="39" customWidth="1"/>
    <col min="2311" max="2312" width="11.42578125" style="39"/>
    <col min="2313" max="2313" width="25.42578125" style="39" bestFit="1" customWidth="1"/>
    <col min="2314" max="2314" width="30" style="39" bestFit="1" customWidth="1"/>
    <col min="2315" max="2315" width="15.28515625" style="39" bestFit="1" customWidth="1"/>
    <col min="2316" max="2316" width="13" style="39" bestFit="1" customWidth="1"/>
    <col min="2317" max="2317" width="8" style="39" bestFit="1" customWidth="1"/>
    <col min="2318" max="2561" width="11.42578125" style="39"/>
    <col min="2562" max="2562" width="26.85546875" style="39" customWidth="1"/>
    <col min="2563" max="2563" width="8.5703125" style="39" customWidth="1"/>
    <col min="2564" max="2564" width="33" style="39" customWidth="1"/>
    <col min="2565" max="2566" width="25.140625" style="39" customWidth="1"/>
    <col min="2567" max="2568" width="11.42578125" style="39"/>
    <col min="2569" max="2569" width="25.42578125" style="39" bestFit="1" customWidth="1"/>
    <col min="2570" max="2570" width="30" style="39" bestFit="1" customWidth="1"/>
    <col min="2571" max="2571" width="15.28515625" style="39" bestFit="1" customWidth="1"/>
    <col min="2572" max="2572" width="13" style="39" bestFit="1" customWidth="1"/>
    <col min="2573" max="2573" width="8" style="39" bestFit="1" customWidth="1"/>
    <col min="2574" max="2817" width="11.42578125" style="39"/>
    <col min="2818" max="2818" width="26.85546875" style="39" customWidth="1"/>
    <col min="2819" max="2819" width="8.5703125" style="39" customWidth="1"/>
    <col min="2820" max="2820" width="33" style="39" customWidth="1"/>
    <col min="2821" max="2822" width="25.140625" style="39" customWidth="1"/>
    <col min="2823" max="2824" width="11.42578125" style="39"/>
    <col min="2825" max="2825" width="25.42578125" style="39" bestFit="1" customWidth="1"/>
    <col min="2826" max="2826" width="30" style="39" bestFit="1" customWidth="1"/>
    <col min="2827" max="2827" width="15.28515625" style="39" bestFit="1" customWidth="1"/>
    <col min="2828" max="2828" width="13" style="39" bestFit="1" customWidth="1"/>
    <col min="2829" max="2829" width="8" style="39" bestFit="1" customWidth="1"/>
    <col min="2830" max="3073" width="11.42578125" style="39"/>
    <col min="3074" max="3074" width="26.85546875" style="39" customWidth="1"/>
    <col min="3075" max="3075" width="8.5703125" style="39" customWidth="1"/>
    <col min="3076" max="3076" width="33" style="39" customWidth="1"/>
    <col min="3077" max="3078" width="25.140625" style="39" customWidth="1"/>
    <col min="3079" max="3080" width="11.42578125" style="39"/>
    <col min="3081" max="3081" width="25.42578125" style="39" bestFit="1" customWidth="1"/>
    <col min="3082" max="3082" width="30" style="39" bestFit="1" customWidth="1"/>
    <col min="3083" max="3083" width="15.28515625" style="39" bestFit="1" customWidth="1"/>
    <col min="3084" max="3084" width="13" style="39" bestFit="1" customWidth="1"/>
    <col min="3085" max="3085" width="8" style="39" bestFit="1" customWidth="1"/>
    <col min="3086" max="3329" width="11.42578125" style="39"/>
    <col min="3330" max="3330" width="26.85546875" style="39" customWidth="1"/>
    <col min="3331" max="3331" width="8.5703125" style="39" customWidth="1"/>
    <col min="3332" max="3332" width="33" style="39" customWidth="1"/>
    <col min="3333" max="3334" width="25.140625" style="39" customWidth="1"/>
    <col min="3335" max="3336" width="11.42578125" style="39"/>
    <col min="3337" max="3337" width="25.42578125" style="39" bestFit="1" customWidth="1"/>
    <col min="3338" max="3338" width="30" style="39" bestFit="1" customWidth="1"/>
    <col min="3339" max="3339" width="15.28515625" style="39" bestFit="1" customWidth="1"/>
    <col min="3340" max="3340" width="13" style="39" bestFit="1" customWidth="1"/>
    <col min="3341" max="3341" width="8" style="39" bestFit="1" customWidth="1"/>
    <col min="3342" max="3585" width="11.42578125" style="39"/>
    <col min="3586" max="3586" width="26.85546875" style="39" customWidth="1"/>
    <col min="3587" max="3587" width="8.5703125" style="39" customWidth="1"/>
    <col min="3588" max="3588" width="33" style="39" customWidth="1"/>
    <col min="3589" max="3590" width="25.140625" style="39" customWidth="1"/>
    <col min="3591" max="3592" width="11.42578125" style="39"/>
    <col min="3593" max="3593" width="25.42578125" style="39" bestFit="1" customWidth="1"/>
    <col min="3594" max="3594" width="30" style="39" bestFit="1" customWidth="1"/>
    <col min="3595" max="3595" width="15.28515625" style="39" bestFit="1" customWidth="1"/>
    <col min="3596" max="3596" width="13" style="39" bestFit="1" customWidth="1"/>
    <col min="3597" max="3597" width="8" style="39" bestFit="1" customWidth="1"/>
    <col min="3598" max="3841" width="11.42578125" style="39"/>
    <col min="3842" max="3842" width="26.85546875" style="39" customWidth="1"/>
    <col min="3843" max="3843" width="8.5703125" style="39" customWidth="1"/>
    <col min="3844" max="3844" width="33" style="39" customWidth="1"/>
    <col min="3845" max="3846" width="25.140625" style="39" customWidth="1"/>
    <col min="3847" max="3848" width="11.42578125" style="39"/>
    <col min="3849" max="3849" width="25.42578125" style="39" bestFit="1" customWidth="1"/>
    <col min="3850" max="3850" width="30" style="39" bestFit="1" customWidth="1"/>
    <col min="3851" max="3851" width="15.28515625" style="39" bestFit="1" customWidth="1"/>
    <col min="3852" max="3852" width="13" style="39" bestFit="1" customWidth="1"/>
    <col min="3853" max="3853" width="8" style="39" bestFit="1" customWidth="1"/>
    <col min="3854" max="4097" width="11.42578125" style="39"/>
    <col min="4098" max="4098" width="26.85546875" style="39" customWidth="1"/>
    <col min="4099" max="4099" width="8.5703125" style="39" customWidth="1"/>
    <col min="4100" max="4100" width="33" style="39" customWidth="1"/>
    <col min="4101" max="4102" width="25.140625" style="39" customWidth="1"/>
    <col min="4103" max="4104" width="11.42578125" style="39"/>
    <col min="4105" max="4105" width="25.42578125" style="39" bestFit="1" customWidth="1"/>
    <col min="4106" max="4106" width="30" style="39" bestFit="1" customWidth="1"/>
    <col min="4107" max="4107" width="15.28515625" style="39" bestFit="1" customWidth="1"/>
    <col min="4108" max="4108" width="13" style="39" bestFit="1" customWidth="1"/>
    <col min="4109" max="4109" width="8" style="39" bestFit="1" customWidth="1"/>
    <col min="4110" max="4353" width="11.42578125" style="39"/>
    <col min="4354" max="4354" width="26.85546875" style="39" customWidth="1"/>
    <col min="4355" max="4355" width="8.5703125" style="39" customWidth="1"/>
    <col min="4356" max="4356" width="33" style="39" customWidth="1"/>
    <col min="4357" max="4358" width="25.140625" style="39" customWidth="1"/>
    <col min="4359" max="4360" width="11.42578125" style="39"/>
    <col min="4361" max="4361" width="25.42578125" style="39" bestFit="1" customWidth="1"/>
    <col min="4362" max="4362" width="30" style="39" bestFit="1" customWidth="1"/>
    <col min="4363" max="4363" width="15.28515625" style="39" bestFit="1" customWidth="1"/>
    <col min="4364" max="4364" width="13" style="39" bestFit="1" customWidth="1"/>
    <col min="4365" max="4365" width="8" style="39" bestFit="1" customWidth="1"/>
    <col min="4366" max="4609" width="11.42578125" style="39"/>
    <col min="4610" max="4610" width="26.85546875" style="39" customWidth="1"/>
    <col min="4611" max="4611" width="8.5703125" style="39" customWidth="1"/>
    <col min="4612" max="4612" width="33" style="39" customWidth="1"/>
    <col min="4613" max="4614" width="25.140625" style="39" customWidth="1"/>
    <col min="4615" max="4616" width="11.42578125" style="39"/>
    <col min="4617" max="4617" width="25.42578125" style="39" bestFit="1" customWidth="1"/>
    <col min="4618" max="4618" width="30" style="39" bestFit="1" customWidth="1"/>
    <col min="4619" max="4619" width="15.28515625" style="39" bestFit="1" customWidth="1"/>
    <col min="4620" max="4620" width="13" style="39" bestFit="1" customWidth="1"/>
    <col min="4621" max="4621" width="8" style="39" bestFit="1" customWidth="1"/>
    <col min="4622" max="4865" width="11.42578125" style="39"/>
    <col min="4866" max="4866" width="26.85546875" style="39" customWidth="1"/>
    <col min="4867" max="4867" width="8.5703125" style="39" customWidth="1"/>
    <col min="4868" max="4868" width="33" style="39" customWidth="1"/>
    <col min="4869" max="4870" width="25.140625" style="39" customWidth="1"/>
    <col min="4871" max="4872" width="11.42578125" style="39"/>
    <col min="4873" max="4873" width="25.42578125" style="39" bestFit="1" customWidth="1"/>
    <col min="4874" max="4874" width="30" style="39" bestFit="1" customWidth="1"/>
    <col min="4875" max="4875" width="15.28515625" style="39" bestFit="1" customWidth="1"/>
    <col min="4876" max="4876" width="13" style="39" bestFit="1" customWidth="1"/>
    <col min="4877" max="4877" width="8" style="39" bestFit="1" customWidth="1"/>
    <col min="4878" max="5121" width="11.42578125" style="39"/>
    <col min="5122" max="5122" width="26.85546875" style="39" customWidth="1"/>
    <col min="5123" max="5123" width="8.5703125" style="39" customWidth="1"/>
    <col min="5124" max="5124" width="33" style="39" customWidth="1"/>
    <col min="5125" max="5126" width="25.140625" style="39" customWidth="1"/>
    <col min="5127" max="5128" width="11.42578125" style="39"/>
    <col min="5129" max="5129" width="25.42578125" style="39" bestFit="1" customWidth="1"/>
    <col min="5130" max="5130" width="30" style="39" bestFit="1" customWidth="1"/>
    <col min="5131" max="5131" width="15.28515625" style="39" bestFit="1" customWidth="1"/>
    <col min="5132" max="5132" width="13" style="39" bestFit="1" customWidth="1"/>
    <col min="5133" max="5133" width="8" style="39" bestFit="1" customWidth="1"/>
    <col min="5134" max="5377" width="11.42578125" style="39"/>
    <col min="5378" max="5378" width="26.85546875" style="39" customWidth="1"/>
    <col min="5379" max="5379" width="8.5703125" style="39" customWidth="1"/>
    <col min="5380" max="5380" width="33" style="39" customWidth="1"/>
    <col min="5381" max="5382" width="25.140625" style="39" customWidth="1"/>
    <col min="5383" max="5384" width="11.42578125" style="39"/>
    <col min="5385" max="5385" width="25.42578125" style="39" bestFit="1" customWidth="1"/>
    <col min="5386" max="5386" width="30" style="39" bestFit="1" customWidth="1"/>
    <col min="5387" max="5387" width="15.28515625" style="39" bestFit="1" customWidth="1"/>
    <col min="5388" max="5388" width="13" style="39" bestFit="1" customWidth="1"/>
    <col min="5389" max="5389" width="8" style="39" bestFit="1" customWidth="1"/>
    <col min="5390" max="5633" width="11.42578125" style="39"/>
    <col min="5634" max="5634" width="26.85546875" style="39" customWidth="1"/>
    <col min="5635" max="5635" width="8.5703125" style="39" customWidth="1"/>
    <col min="5636" max="5636" width="33" style="39" customWidth="1"/>
    <col min="5637" max="5638" width="25.140625" style="39" customWidth="1"/>
    <col min="5639" max="5640" width="11.42578125" style="39"/>
    <col min="5641" max="5641" width="25.42578125" style="39" bestFit="1" customWidth="1"/>
    <col min="5642" max="5642" width="30" style="39" bestFit="1" customWidth="1"/>
    <col min="5643" max="5643" width="15.28515625" style="39" bestFit="1" customWidth="1"/>
    <col min="5644" max="5644" width="13" style="39" bestFit="1" customWidth="1"/>
    <col min="5645" max="5645" width="8" style="39" bestFit="1" customWidth="1"/>
    <col min="5646" max="5889" width="11.42578125" style="39"/>
    <col min="5890" max="5890" width="26.85546875" style="39" customWidth="1"/>
    <col min="5891" max="5891" width="8.5703125" style="39" customWidth="1"/>
    <col min="5892" max="5892" width="33" style="39" customWidth="1"/>
    <col min="5893" max="5894" width="25.140625" style="39" customWidth="1"/>
    <col min="5895" max="5896" width="11.42578125" style="39"/>
    <col min="5897" max="5897" width="25.42578125" style="39" bestFit="1" customWidth="1"/>
    <col min="5898" max="5898" width="30" style="39" bestFit="1" customWidth="1"/>
    <col min="5899" max="5899" width="15.28515625" style="39" bestFit="1" customWidth="1"/>
    <col min="5900" max="5900" width="13" style="39" bestFit="1" customWidth="1"/>
    <col min="5901" max="5901" width="8" style="39" bestFit="1" customWidth="1"/>
    <col min="5902" max="6145" width="11.42578125" style="39"/>
    <col min="6146" max="6146" width="26.85546875" style="39" customWidth="1"/>
    <col min="6147" max="6147" width="8.5703125" style="39" customWidth="1"/>
    <col min="6148" max="6148" width="33" style="39" customWidth="1"/>
    <col min="6149" max="6150" width="25.140625" style="39" customWidth="1"/>
    <col min="6151" max="6152" width="11.42578125" style="39"/>
    <col min="6153" max="6153" width="25.42578125" style="39" bestFit="1" customWidth="1"/>
    <col min="6154" max="6154" width="30" style="39" bestFit="1" customWidth="1"/>
    <col min="6155" max="6155" width="15.28515625" style="39" bestFit="1" customWidth="1"/>
    <col min="6156" max="6156" width="13" style="39" bestFit="1" customWidth="1"/>
    <col min="6157" max="6157" width="8" style="39" bestFit="1" customWidth="1"/>
    <col min="6158" max="6401" width="11.42578125" style="39"/>
    <col min="6402" max="6402" width="26.85546875" style="39" customWidth="1"/>
    <col min="6403" max="6403" width="8.5703125" style="39" customWidth="1"/>
    <col min="6404" max="6404" width="33" style="39" customWidth="1"/>
    <col min="6405" max="6406" width="25.140625" style="39" customWidth="1"/>
    <col min="6407" max="6408" width="11.42578125" style="39"/>
    <col min="6409" max="6409" width="25.42578125" style="39" bestFit="1" customWidth="1"/>
    <col min="6410" max="6410" width="30" style="39" bestFit="1" customWidth="1"/>
    <col min="6411" max="6411" width="15.28515625" style="39" bestFit="1" customWidth="1"/>
    <col min="6412" max="6412" width="13" style="39" bestFit="1" customWidth="1"/>
    <col min="6413" max="6413" width="8" style="39" bestFit="1" customWidth="1"/>
    <col min="6414" max="6657" width="11.42578125" style="39"/>
    <col min="6658" max="6658" width="26.85546875" style="39" customWidth="1"/>
    <col min="6659" max="6659" width="8.5703125" style="39" customWidth="1"/>
    <col min="6660" max="6660" width="33" style="39" customWidth="1"/>
    <col min="6661" max="6662" width="25.140625" style="39" customWidth="1"/>
    <col min="6663" max="6664" width="11.42578125" style="39"/>
    <col min="6665" max="6665" width="25.42578125" style="39" bestFit="1" customWidth="1"/>
    <col min="6666" max="6666" width="30" style="39" bestFit="1" customWidth="1"/>
    <col min="6667" max="6667" width="15.28515625" style="39" bestFit="1" customWidth="1"/>
    <col min="6668" max="6668" width="13" style="39" bestFit="1" customWidth="1"/>
    <col min="6669" max="6669" width="8" style="39" bestFit="1" customWidth="1"/>
    <col min="6670" max="6913" width="11.42578125" style="39"/>
    <col min="6914" max="6914" width="26.85546875" style="39" customWidth="1"/>
    <col min="6915" max="6915" width="8.5703125" style="39" customWidth="1"/>
    <col min="6916" max="6916" width="33" style="39" customWidth="1"/>
    <col min="6917" max="6918" width="25.140625" style="39" customWidth="1"/>
    <col min="6919" max="6920" width="11.42578125" style="39"/>
    <col min="6921" max="6921" width="25.42578125" style="39" bestFit="1" customWidth="1"/>
    <col min="6922" max="6922" width="30" style="39" bestFit="1" customWidth="1"/>
    <col min="6923" max="6923" width="15.28515625" style="39" bestFit="1" customWidth="1"/>
    <col min="6924" max="6924" width="13" style="39" bestFit="1" customWidth="1"/>
    <col min="6925" max="6925" width="8" style="39" bestFit="1" customWidth="1"/>
    <col min="6926" max="7169" width="11.42578125" style="39"/>
    <col min="7170" max="7170" width="26.85546875" style="39" customWidth="1"/>
    <col min="7171" max="7171" width="8.5703125" style="39" customWidth="1"/>
    <col min="7172" max="7172" width="33" style="39" customWidth="1"/>
    <col min="7173" max="7174" width="25.140625" style="39" customWidth="1"/>
    <col min="7175" max="7176" width="11.42578125" style="39"/>
    <col min="7177" max="7177" width="25.42578125" style="39" bestFit="1" customWidth="1"/>
    <col min="7178" max="7178" width="30" style="39" bestFit="1" customWidth="1"/>
    <col min="7179" max="7179" width="15.28515625" style="39" bestFit="1" customWidth="1"/>
    <col min="7180" max="7180" width="13" style="39" bestFit="1" customWidth="1"/>
    <col min="7181" max="7181" width="8" style="39" bestFit="1" customWidth="1"/>
    <col min="7182" max="7425" width="11.42578125" style="39"/>
    <col min="7426" max="7426" width="26.85546875" style="39" customWidth="1"/>
    <col min="7427" max="7427" width="8.5703125" style="39" customWidth="1"/>
    <col min="7428" max="7428" width="33" style="39" customWidth="1"/>
    <col min="7429" max="7430" width="25.140625" style="39" customWidth="1"/>
    <col min="7431" max="7432" width="11.42578125" style="39"/>
    <col min="7433" max="7433" width="25.42578125" style="39" bestFit="1" customWidth="1"/>
    <col min="7434" max="7434" width="30" style="39" bestFit="1" customWidth="1"/>
    <col min="7435" max="7435" width="15.28515625" style="39" bestFit="1" customWidth="1"/>
    <col min="7436" max="7436" width="13" style="39" bestFit="1" customWidth="1"/>
    <col min="7437" max="7437" width="8" style="39" bestFit="1" customWidth="1"/>
    <col min="7438" max="7681" width="11.42578125" style="39"/>
    <col min="7682" max="7682" width="26.85546875" style="39" customWidth="1"/>
    <col min="7683" max="7683" width="8.5703125" style="39" customWidth="1"/>
    <col min="7684" max="7684" width="33" style="39" customWidth="1"/>
    <col min="7685" max="7686" width="25.140625" style="39" customWidth="1"/>
    <col min="7687" max="7688" width="11.42578125" style="39"/>
    <col min="7689" max="7689" width="25.42578125" style="39" bestFit="1" customWidth="1"/>
    <col min="7690" max="7690" width="30" style="39" bestFit="1" customWidth="1"/>
    <col min="7691" max="7691" width="15.28515625" style="39" bestFit="1" customWidth="1"/>
    <col min="7692" max="7692" width="13" style="39" bestFit="1" customWidth="1"/>
    <col min="7693" max="7693" width="8" style="39" bestFit="1" customWidth="1"/>
    <col min="7694" max="7937" width="11.42578125" style="39"/>
    <col min="7938" max="7938" width="26.85546875" style="39" customWidth="1"/>
    <col min="7939" max="7939" width="8.5703125" style="39" customWidth="1"/>
    <col min="7940" max="7940" width="33" style="39" customWidth="1"/>
    <col min="7941" max="7942" width="25.140625" style="39" customWidth="1"/>
    <col min="7943" max="7944" width="11.42578125" style="39"/>
    <col min="7945" max="7945" width="25.42578125" style="39" bestFit="1" customWidth="1"/>
    <col min="7946" max="7946" width="30" style="39" bestFit="1" customWidth="1"/>
    <col min="7947" max="7947" width="15.28515625" style="39" bestFit="1" customWidth="1"/>
    <col min="7948" max="7948" width="13" style="39" bestFit="1" customWidth="1"/>
    <col min="7949" max="7949" width="8" style="39" bestFit="1" customWidth="1"/>
    <col min="7950" max="8193" width="11.42578125" style="39"/>
    <col min="8194" max="8194" width="26.85546875" style="39" customWidth="1"/>
    <col min="8195" max="8195" width="8.5703125" style="39" customWidth="1"/>
    <col min="8196" max="8196" width="33" style="39" customWidth="1"/>
    <col min="8197" max="8198" width="25.140625" style="39" customWidth="1"/>
    <col min="8199" max="8200" width="11.42578125" style="39"/>
    <col min="8201" max="8201" width="25.42578125" style="39" bestFit="1" customWidth="1"/>
    <col min="8202" max="8202" width="30" style="39" bestFit="1" customWidth="1"/>
    <col min="8203" max="8203" width="15.28515625" style="39" bestFit="1" customWidth="1"/>
    <col min="8204" max="8204" width="13" style="39" bestFit="1" customWidth="1"/>
    <col min="8205" max="8205" width="8" style="39" bestFit="1" customWidth="1"/>
    <col min="8206" max="8449" width="11.42578125" style="39"/>
    <col min="8450" max="8450" width="26.85546875" style="39" customWidth="1"/>
    <col min="8451" max="8451" width="8.5703125" style="39" customWidth="1"/>
    <col min="8452" max="8452" width="33" style="39" customWidth="1"/>
    <col min="8453" max="8454" width="25.140625" style="39" customWidth="1"/>
    <col min="8455" max="8456" width="11.42578125" style="39"/>
    <col min="8457" max="8457" width="25.42578125" style="39" bestFit="1" customWidth="1"/>
    <col min="8458" max="8458" width="30" style="39" bestFit="1" customWidth="1"/>
    <col min="8459" max="8459" width="15.28515625" style="39" bestFit="1" customWidth="1"/>
    <col min="8460" max="8460" width="13" style="39" bestFit="1" customWidth="1"/>
    <col min="8461" max="8461" width="8" style="39" bestFit="1" customWidth="1"/>
    <col min="8462" max="8705" width="11.42578125" style="39"/>
    <col min="8706" max="8706" width="26.85546875" style="39" customWidth="1"/>
    <col min="8707" max="8707" width="8.5703125" style="39" customWidth="1"/>
    <col min="8708" max="8708" width="33" style="39" customWidth="1"/>
    <col min="8709" max="8710" width="25.140625" style="39" customWidth="1"/>
    <col min="8711" max="8712" width="11.42578125" style="39"/>
    <col min="8713" max="8713" width="25.42578125" style="39" bestFit="1" customWidth="1"/>
    <col min="8714" max="8714" width="30" style="39" bestFit="1" customWidth="1"/>
    <col min="8715" max="8715" width="15.28515625" style="39" bestFit="1" customWidth="1"/>
    <col min="8716" max="8716" width="13" style="39" bestFit="1" customWidth="1"/>
    <col min="8717" max="8717" width="8" style="39" bestFit="1" customWidth="1"/>
    <col min="8718" max="8961" width="11.42578125" style="39"/>
    <col min="8962" max="8962" width="26.85546875" style="39" customWidth="1"/>
    <col min="8963" max="8963" width="8.5703125" style="39" customWidth="1"/>
    <col min="8964" max="8964" width="33" style="39" customWidth="1"/>
    <col min="8965" max="8966" width="25.140625" style="39" customWidth="1"/>
    <col min="8967" max="8968" width="11.42578125" style="39"/>
    <col min="8969" max="8969" width="25.42578125" style="39" bestFit="1" customWidth="1"/>
    <col min="8970" max="8970" width="30" style="39" bestFit="1" customWidth="1"/>
    <col min="8971" max="8971" width="15.28515625" style="39" bestFit="1" customWidth="1"/>
    <col min="8972" max="8972" width="13" style="39" bestFit="1" customWidth="1"/>
    <col min="8973" max="8973" width="8" style="39" bestFit="1" customWidth="1"/>
    <col min="8974" max="9217" width="11.42578125" style="39"/>
    <col min="9218" max="9218" width="26.85546875" style="39" customWidth="1"/>
    <col min="9219" max="9219" width="8.5703125" style="39" customWidth="1"/>
    <col min="9220" max="9220" width="33" style="39" customWidth="1"/>
    <col min="9221" max="9222" width="25.140625" style="39" customWidth="1"/>
    <col min="9223" max="9224" width="11.42578125" style="39"/>
    <col min="9225" max="9225" width="25.42578125" style="39" bestFit="1" customWidth="1"/>
    <col min="9226" max="9226" width="30" style="39" bestFit="1" customWidth="1"/>
    <col min="9227" max="9227" width="15.28515625" style="39" bestFit="1" customWidth="1"/>
    <col min="9228" max="9228" width="13" style="39" bestFit="1" customWidth="1"/>
    <col min="9229" max="9229" width="8" style="39" bestFit="1" customWidth="1"/>
    <col min="9230" max="9473" width="11.42578125" style="39"/>
    <col min="9474" max="9474" width="26.85546875" style="39" customWidth="1"/>
    <col min="9475" max="9475" width="8.5703125" style="39" customWidth="1"/>
    <col min="9476" max="9476" width="33" style="39" customWidth="1"/>
    <col min="9477" max="9478" width="25.140625" style="39" customWidth="1"/>
    <col min="9479" max="9480" width="11.42578125" style="39"/>
    <col min="9481" max="9481" width="25.42578125" style="39" bestFit="1" customWidth="1"/>
    <col min="9482" max="9482" width="30" style="39" bestFit="1" customWidth="1"/>
    <col min="9483" max="9483" width="15.28515625" style="39" bestFit="1" customWidth="1"/>
    <col min="9484" max="9484" width="13" style="39" bestFit="1" customWidth="1"/>
    <col min="9485" max="9485" width="8" style="39" bestFit="1" customWidth="1"/>
    <col min="9486" max="9729" width="11.42578125" style="39"/>
    <col min="9730" max="9730" width="26.85546875" style="39" customWidth="1"/>
    <col min="9731" max="9731" width="8.5703125" style="39" customWidth="1"/>
    <col min="9732" max="9732" width="33" style="39" customWidth="1"/>
    <col min="9733" max="9734" width="25.140625" style="39" customWidth="1"/>
    <col min="9735" max="9736" width="11.42578125" style="39"/>
    <col min="9737" max="9737" width="25.42578125" style="39" bestFit="1" customWidth="1"/>
    <col min="9738" max="9738" width="30" style="39" bestFit="1" customWidth="1"/>
    <col min="9739" max="9739" width="15.28515625" style="39" bestFit="1" customWidth="1"/>
    <col min="9740" max="9740" width="13" style="39" bestFit="1" customWidth="1"/>
    <col min="9741" max="9741" width="8" style="39" bestFit="1" customWidth="1"/>
    <col min="9742" max="9985" width="11.42578125" style="39"/>
    <col min="9986" max="9986" width="26.85546875" style="39" customWidth="1"/>
    <col min="9987" max="9987" width="8.5703125" style="39" customWidth="1"/>
    <col min="9988" max="9988" width="33" style="39" customWidth="1"/>
    <col min="9989" max="9990" width="25.140625" style="39" customWidth="1"/>
    <col min="9991" max="9992" width="11.42578125" style="39"/>
    <col min="9993" max="9993" width="25.42578125" style="39" bestFit="1" customWidth="1"/>
    <col min="9994" max="9994" width="30" style="39" bestFit="1" customWidth="1"/>
    <col min="9995" max="9995" width="15.28515625" style="39" bestFit="1" customWidth="1"/>
    <col min="9996" max="9996" width="13" style="39" bestFit="1" customWidth="1"/>
    <col min="9997" max="9997" width="8" style="39" bestFit="1" customWidth="1"/>
    <col min="9998" max="10241" width="11.42578125" style="39"/>
    <col min="10242" max="10242" width="26.85546875" style="39" customWidth="1"/>
    <col min="10243" max="10243" width="8.5703125" style="39" customWidth="1"/>
    <col min="10244" max="10244" width="33" style="39" customWidth="1"/>
    <col min="10245" max="10246" width="25.140625" style="39" customWidth="1"/>
    <col min="10247" max="10248" width="11.42578125" style="39"/>
    <col min="10249" max="10249" width="25.42578125" style="39" bestFit="1" customWidth="1"/>
    <col min="10250" max="10250" width="30" style="39" bestFit="1" customWidth="1"/>
    <col min="10251" max="10251" width="15.28515625" style="39" bestFit="1" customWidth="1"/>
    <col min="10252" max="10252" width="13" style="39" bestFit="1" customWidth="1"/>
    <col min="10253" max="10253" width="8" style="39" bestFit="1" customWidth="1"/>
    <col min="10254" max="10497" width="11.42578125" style="39"/>
    <col min="10498" max="10498" width="26.85546875" style="39" customWidth="1"/>
    <col min="10499" max="10499" width="8.5703125" style="39" customWidth="1"/>
    <col min="10500" max="10500" width="33" style="39" customWidth="1"/>
    <col min="10501" max="10502" width="25.140625" style="39" customWidth="1"/>
    <col min="10503" max="10504" width="11.42578125" style="39"/>
    <col min="10505" max="10505" width="25.42578125" style="39" bestFit="1" customWidth="1"/>
    <col min="10506" max="10506" width="30" style="39" bestFit="1" customWidth="1"/>
    <col min="10507" max="10507" width="15.28515625" style="39" bestFit="1" customWidth="1"/>
    <col min="10508" max="10508" width="13" style="39" bestFit="1" customWidth="1"/>
    <col min="10509" max="10509" width="8" style="39" bestFit="1" customWidth="1"/>
    <col min="10510" max="10753" width="11.42578125" style="39"/>
    <col min="10754" max="10754" width="26.85546875" style="39" customWidth="1"/>
    <col min="10755" max="10755" width="8.5703125" style="39" customWidth="1"/>
    <col min="10756" max="10756" width="33" style="39" customWidth="1"/>
    <col min="10757" max="10758" width="25.140625" style="39" customWidth="1"/>
    <col min="10759" max="10760" width="11.42578125" style="39"/>
    <col min="10761" max="10761" width="25.42578125" style="39" bestFit="1" customWidth="1"/>
    <col min="10762" max="10762" width="30" style="39" bestFit="1" customWidth="1"/>
    <col min="10763" max="10763" width="15.28515625" style="39" bestFit="1" customWidth="1"/>
    <col min="10764" max="10764" width="13" style="39" bestFit="1" customWidth="1"/>
    <col min="10765" max="10765" width="8" style="39" bestFit="1" customWidth="1"/>
    <col min="10766" max="11009" width="11.42578125" style="39"/>
    <col min="11010" max="11010" width="26.85546875" style="39" customWidth="1"/>
    <col min="11011" max="11011" width="8.5703125" style="39" customWidth="1"/>
    <col min="11012" max="11012" width="33" style="39" customWidth="1"/>
    <col min="11013" max="11014" width="25.140625" style="39" customWidth="1"/>
    <col min="11015" max="11016" width="11.42578125" style="39"/>
    <col min="11017" max="11017" width="25.42578125" style="39" bestFit="1" customWidth="1"/>
    <col min="11018" max="11018" width="30" style="39" bestFit="1" customWidth="1"/>
    <col min="11019" max="11019" width="15.28515625" style="39" bestFit="1" customWidth="1"/>
    <col min="11020" max="11020" width="13" style="39" bestFit="1" customWidth="1"/>
    <col min="11021" max="11021" width="8" style="39" bestFit="1" customWidth="1"/>
    <col min="11022" max="11265" width="11.42578125" style="39"/>
    <col min="11266" max="11266" width="26.85546875" style="39" customWidth="1"/>
    <col min="11267" max="11267" width="8.5703125" style="39" customWidth="1"/>
    <col min="11268" max="11268" width="33" style="39" customWidth="1"/>
    <col min="11269" max="11270" width="25.140625" style="39" customWidth="1"/>
    <col min="11271" max="11272" width="11.42578125" style="39"/>
    <col min="11273" max="11273" width="25.42578125" style="39" bestFit="1" customWidth="1"/>
    <col min="11274" max="11274" width="30" style="39" bestFit="1" customWidth="1"/>
    <col min="11275" max="11275" width="15.28515625" style="39" bestFit="1" customWidth="1"/>
    <col min="11276" max="11276" width="13" style="39" bestFit="1" customWidth="1"/>
    <col min="11277" max="11277" width="8" style="39" bestFit="1" customWidth="1"/>
    <col min="11278" max="11521" width="11.42578125" style="39"/>
    <col min="11522" max="11522" width="26.85546875" style="39" customWidth="1"/>
    <col min="11523" max="11523" width="8.5703125" style="39" customWidth="1"/>
    <col min="11524" max="11524" width="33" style="39" customWidth="1"/>
    <col min="11525" max="11526" width="25.140625" style="39" customWidth="1"/>
    <col min="11527" max="11528" width="11.42578125" style="39"/>
    <col min="11529" max="11529" width="25.42578125" style="39" bestFit="1" customWidth="1"/>
    <col min="11530" max="11530" width="30" style="39" bestFit="1" customWidth="1"/>
    <col min="11531" max="11531" width="15.28515625" style="39" bestFit="1" customWidth="1"/>
    <col min="11532" max="11532" width="13" style="39" bestFit="1" customWidth="1"/>
    <col min="11533" max="11533" width="8" style="39" bestFit="1" customWidth="1"/>
    <col min="11534" max="11777" width="11.42578125" style="39"/>
    <col min="11778" max="11778" width="26.85546875" style="39" customWidth="1"/>
    <col min="11779" max="11779" width="8.5703125" style="39" customWidth="1"/>
    <col min="11780" max="11780" width="33" style="39" customWidth="1"/>
    <col min="11781" max="11782" width="25.140625" style="39" customWidth="1"/>
    <col min="11783" max="11784" width="11.42578125" style="39"/>
    <col min="11785" max="11785" width="25.42578125" style="39" bestFit="1" customWidth="1"/>
    <col min="11786" max="11786" width="30" style="39" bestFit="1" customWidth="1"/>
    <col min="11787" max="11787" width="15.28515625" style="39" bestFit="1" customWidth="1"/>
    <col min="11788" max="11788" width="13" style="39" bestFit="1" customWidth="1"/>
    <col min="11789" max="11789" width="8" style="39" bestFit="1" customWidth="1"/>
    <col min="11790" max="12033" width="11.42578125" style="39"/>
    <col min="12034" max="12034" width="26.85546875" style="39" customWidth="1"/>
    <col min="12035" max="12035" width="8.5703125" style="39" customWidth="1"/>
    <col min="12036" max="12036" width="33" style="39" customWidth="1"/>
    <col min="12037" max="12038" width="25.140625" style="39" customWidth="1"/>
    <col min="12039" max="12040" width="11.42578125" style="39"/>
    <col min="12041" max="12041" width="25.42578125" style="39" bestFit="1" customWidth="1"/>
    <col min="12042" max="12042" width="30" style="39" bestFit="1" customWidth="1"/>
    <col min="12043" max="12043" width="15.28515625" style="39" bestFit="1" customWidth="1"/>
    <col min="12044" max="12044" width="13" style="39" bestFit="1" customWidth="1"/>
    <col min="12045" max="12045" width="8" style="39" bestFit="1" customWidth="1"/>
    <col min="12046" max="12289" width="11.42578125" style="39"/>
    <col min="12290" max="12290" width="26.85546875" style="39" customWidth="1"/>
    <col min="12291" max="12291" width="8.5703125" style="39" customWidth="1"/>
    <col min="12292" max="12292" width="33" style="39" customWidth="1"/>
    <col min="12293" max="12294" width="25.140625" style="39" customWidth="1"/>
    <col min="12295" max="12296" width="11.42578125" style="39"/>
    <col min="12297" max="12297" width="25.42578125" style="39" bestFit="1" customWidth="1"/>
    <col min="12298" max="12298" width="30" style="39" bestFit="1" customWidth="1"/>
    <col min="12299" max="12299" width="15.28515625" style="39" bestFit="1" customWidth="1"/>
    <col min="12300" max="12300" width="13" style="39" bestFit="1" customWidth="1"/>
    <col min="12301" max="12301" width="8" style="39" bestFit="1" customWidth="1"/>
    <col min="12302" max="12545" width="11.42578125" style="39"/>
    <col min="12546" max="12546" width="26.85546875" style="39" customWidth="1"/>
    <col min="12547" max="12547" width="8.5703125" style="39" customWidth="1"/>
    <col min="12548" max="12548" width="33" style="39" customWidth="1"/>
    <col min="12549" max="12550" width="25.140625" style="39" customWidth="1"/>
    <col min="12551" max="12552" width="11.42578125" style="39"/>
    <col min="12553" max="12553" width="25.42578125" style="39" bestFit="1" customWidth="1"/>
    <col min="12554" max="12554" width="30" style="39" bestFit="1" customWidth="1"/>
    <col min="12555" max="12555" width="15.28515625" style="39" bestFit="1" customWidth="1"/>
    <col min="12556" max="12556" width="13" style="39" bestFit="1" customWidth="1"/>
    <col min="12557" max="12557" width="8" style="39" bestFit="1" customWidth="1"/>
    <col min="12558" max="12801" width="11.42578125" style="39"/>
    <col min="12802" max="12802" width="26.85546875" style="39" customWidth="1"/>
    <col min="12803" max="12803" width="8.5703125" style="39" customWidth="1"/>
    <col min="12804" max="12804" width="33" style="39" customWidth="1"/>
    <col min="12805" max="12806" width="25.140625" style="39" customWidth="1"/>
    <col min="12807" max="12808" width="11.42578125" style="39"/>
    <col min="12809" max="12809" width="25.42578125" style="39" bestFit="1" customWidth="1"/>
    <col min="12810" max="12810" width="30" style="39" bestFit="1" customWidth="1"/>
    <col min="12811" max="12811" width="15.28515625" style="39" bestFit="1" customWidth="1"/>
    <col min="12812" max="12812" width="13" style="39" bestFit="1" customWidth="1"/>
    <col min="12813" max="12813" width="8" style="39" bestFit="1" customWidth="1"/>
    <col min="12814" max="13057" width="11.42578125" style="39"/>
    <col min="13058" max="13058" width="26.85546875" style="39" customWidth="1"/>
    <col min="13059" max="13059" width="8.5703125" style="39" customWidth="1"/>
    <col min="13060" max="13060" width="33" style="39" customWidth="1"/>
    <col min="13061" max="13062" width="25.140625" style="39" customWidth="1"/>
    <col min="13063" max="13064" width="11.42578125" style="39"/>
    <col min="13065" max="13065" width="25.42578125" style="39" bestFit="1" customWidth="1"/>
    <col min="13066" max="13066" width="30" style="39" bestFit="1" customWidth="1"/>
    <col min="13067" max="13067" width="15.28515625" style="39" bestFit="1" customWidth="1"/>
    <col min="13068" max="13068" width="13" style="39" bestFit="1" customWidth="1"/>
    <col min="13069" max="13069" width="8" style="39" bestFit="1" customWidth="1"/>
    <col min="13070" max="13313" width="11.42578125" style="39"/>
    <col min="13314" max="13314" width="26.85546875" style="39" customWidth="1"/>
    <col min="13315" max="13315" width="8.5703125" style="39" customWidth="1"/>
    <col min="13316" max="13316" width="33" style="39" customWidth="1"/>
    <col min="13317" max="13318" width="25.140625" style="39" customWidth="1"/>
    <col min="13319" max="13320" width="11.42578125" style="39"/>
    <col min="13321" max="13321" width="25.42578125" style="39" bestFit="1" customWidth="1"/>
    <col min="13322" max="13322" width="30" style="39" bestFit="1" customWidth="1"/>
    <col min="13323" max="13323" width="15.28515625" style="39" bestFit="1" customWidth="1"/>
    <col min="13324" max="13324" width="13" style="39" bestFit="1" customWidth="1"/>
    <col min="13325" max="13325" width="8" style="39" bestFit="1" customWidth="1"/>
    <col min="13326" max="13569" width="11.42578125" style="39"/>
    <col min="13570" max="13570" width="26.85546875" style="39" customWidth="1"/>
    <col min="13571" max="13571" width="8.5703125" style="39" customWidth="1"/>
    <col min="13572" max="13572" width="33" style="39" customWidth="1"/>
    <col min="13573" max="13574" width="25.140625" style="39" customWidth="1"/>
    <col min="13575" max="13576" width="11.42578125" style="39"/>
    <col min="13577" max="13577" width="25.42578125" style="39" bestFit="1" customWidth="1"/>
    <col min="13578" max="13578" width="30" style="39" bestFit="1" customWidth="1"/>
    <col min="13579" max="13579" width="15.28515625" style="39" bestFit="1" customWidth="1"/>
    <col min="13580" max="13580" width="13" style="39" bestFit="1" customWidth="1"/>
    <col min="13581" max="13581" width="8" style="39" bestFit="1" customWidth="1"/>
    <col min="13582" max="13825" width="11.42578125" style="39"/>
    <col min="13826" max="13826" width="26.85546875" style="39" customWidth="1"/>
    <col min="13827" max="13827" width="8.5703125" style="39" customWidth="1"/>
    <col min="13828" max="13828" width="33" style="39" customWidth="1"/>
    <col min="13829" max="13830" width="25.140625" style="39" customWidth="1"/>
    <col min="13831" max="13832" width="11.42578125" style="39"/>
    <col min="13833" max="13833" width="25.42578125" style="39" bestFit="1" customWidth="1"/>
    <col min="13834" max="13834" width="30" style="39" bestFit="1" customWidth="1"/>
    <col min="13835" max="13835" width="15.28515625" style="39" bestFit="1" customWidth="1"/>
    <col min="13836" max="13836" width="13" style="39" bestFit="1" customWidth="1"/>
    <col min="13837" max="13837" width="8" style="39" bestFit="1" customWidth="1"/>
    <col min="13838" max="14081" width="11.42578125" style="39"/>
    <col min="14082" max="14082" width="26.85546875" style="39" customWidth="1"/>
    <col min="14083" max="14083" width="8.5703125" style="39" customWidth="1"/>
    <col min="14084" max="14084" width="33" style="39" customWidth="1"/>
    <col min="14085" max="14086" width="25.140625" style="39" customWidth="1"/>
    <col min="14087" max="14088" width="11.42578125" style="39"/>
    <col min="14089" max="14089" width="25.42578125" style="39" bestFit="1" customWidth="1"/>
    <col min="14090" max="14090" width="30" style="39" bestFit="1" customWidth="1"/>
    <col min="14091" max="14091" width="15.28515625" style="39" bestFit="1" customWidth="1"/>
    <col min="14092" max="14092" width="13" style="39" bestFit="1" customWidth="1"/>
    <col min="14093" max="14093" width="8" style="39" bestFit="1" customWidth="1"/>
    <col min="14094" max="14337" width="11.42578125" style="39"/>
    <col min="14338" max="14338" width="26.85546875" style="39" customWidth="1"/>
    <col min="14339" max="14339" width="8.5703125" style="39" customWidth="1"/>
    <col min="14340" max="14340" width="33" style="39" customWidth="1"/>
    <col min="14341" max="14342" width="25.140625" style="39" customWidth="1"/>
    <col min="14343" max="14344" width="11.42578125" style="39"/>
    <col min="14345" max="14345" width="25.42578125" style="39" bestFit="1" customWidth="1"/>
    <col min="14346" max="14346" width="30" style="39" bestFit="1" customWidth="1"/>
    <col min="14347" max="14347" width="15.28515625" style="39" bestFit="1" customWidth="1"/>
    <col min="14348" max="14348" width="13" style="39" bestFit="1" customWidth="1"/>
    <col min="14349" max="14349" width="8" style="39" bestFit="1" customWidth="1"/>
    <col min="14350" max="14593" width="11.42578125" style="39"/>
    <col min="14594" max="14594" width="26.85546875" style="39" customWidth="1"/>
    <col min="14595" max="14595" width="8.5703125" style="39" customWidth="1"/>
    <col min="14596" max="14596" width="33" style="39" customWidth="1"/>
    <col min="14597" max="14598" width="25.140625" style="39" customWidth="1"/>
    <col min="14599" max="14600" width="11.42578125" style="39"/>
    <col min="14601" max="14601" width="25.42578125" style="39" bestFit="1" customWidth="1"/>
    <col min="14602" max="14602" width="30" style="39" bestFit="1" customWidth="1"/>
    <col min="14603" max="14603" width="15.28515625" style="39" bestFit="1" customWidth="1"/>
    <col min="14604" max="14604" width="13" style="39" bestFit="1" customWidth="1"/>
    <col min="14605" max="14605" width="8" style="39" bestFit="1" customWidth="1"/>
    <col min="14606" max="14849" width="11.42578125" style="39"/>
    <col min="14850" max="14850" width="26.85546875" style="39" customWidth="1"/>
    <col min="14851" max="14851" width="8.5703125" style="39" customWidth="1"/>
    <col min="14852" max="14852" width="33" style="39" customWidth="1"/>
    <col min="14853" max="14854" width="25.140625" style="39" customWidth="1"/>
    <col min="14855" max="14856" width="11.42578125" style="39"/>
    <col min="14857" max="14857" width="25.42578125" style="39" bestFit="1" customWidth="1"/>
    <col min="14858" max="14858" width="30" style="39" bestFit="1" customWidth="1"/>
    <col min="14859" max="14859" width="15.28515625" style="39" bestFit="1" customWidth="1"/>
    <col min="14860" max="14860" width="13" style="39" bestFit="1" customWidth="1"/>
    <col min="14861" max="14861" width="8" style="39" bestFit="1" customWidth="1"/>
    <col min="14862" max="15105" width="11.42578125" style="39"/>
    <col min="15106" max="15106" width="26.85546875" style="39" customWidth="1"/>
    <col min="15107" max="15107" width="8.5703125" style="39" customWidth="1"/>
    <col min="15108" max="15108" width="33" style="39" customWidth="1"/>
    <col min="15109" max="15110" width="25.140625" style="39" customWidth="1"/>
    <col min="15111" max="15112" width="11.42578125" style="39"/>
    <col min="15113" max="15113" width="25.42578125" style="39" bestFit="1" customWidth="1"/>
    <col min="15114" max="15114" width="30" style="39" bestFit="1" customWidth="1"/>
    <col min="15115" max="15115" width="15.28515625" style="39" bestFit="1" customWidth="1"/>
    <col min="15116" max="15116" width="13" style="39" bestFit="1" customWidth="1"/>
    <col min="15117" max="15117" width="8" style="39" bestFit="1" customWidth="1"/>
    <col min="15118" max="15361" width="11.42578125" style="39"/>
    <col min="15362" max="15362" width="26.85546875" style="39" customWidth="1"/>
    <col min="15363" max="15363" width="8.5703125" style="39" customWidth="1"/>
    <col min="15364" max="15364" width="33" style="39" customWidth="1"/>
    <col min="15365" max="15366" width="25.140625" style="39" customWidth="1"/>
    <col min="15367" max="15368" width="11.42578125" style="39"/>
    <col min="15369" max="15369" width="25.42578125" style="39" bestFit="1" customWidth="1"/>
    <col min="15370" max="15370" width="30" style="39" bestFit="1" customWidth="1"/>
    <col min="15371" max="15371" width="15.28515625" style="39" bestFit="1" customWidth="1"/>
    <col min="15372" max="15372" width="13" style="39" bestFit="1" customWidth="1"/>
    <col min="15373" max="15373" width="8" style="39" bestFit="1" customWidth="1"/>
    <col min="15374" max="15617" width="11.42578125" style="39"/>
    <col min="15618" max="15618" width="26.85546875" style="39" customWidth="1"/>
    <col min="15619" max="15619" width="8.5703125" style="39" customWidth="1"/>
    <col min="15620" max="15620" width="33" style="39" customWidth="1"/>
    <col min="15621" max="15622" width="25.140625" style="39" customWidth="1"/>
    <col min="15623" max="15624" width="11.42578125" style="39"/>
    <col min="15625" max="15625" width="25.42578125" style="39" bestFit="1" customWidth="1"/>
    <col min="15626" max="15626" width="30" style="39" bestFit="1" customWidth="1"/>
    <col min="15627" max="15627" width="15.28515625" style="39" bestFit="1" customWidth="1"/>
    <col min="15628" max="15628" width="13" style="39" bestFit="1" customWidth="1"/>
    <col min="15629" max="15629" width="8" style="39" bestFit="1" customWidth="1"/>
    <col min="15630" max="15873" width="11.42578125" style="39"/>
    <col min="15874" max="15874" width="26.85546875" style="39" customWidth="1"/>
    <col min="15875" max="15875" width="8.5703125" style="39" customWidth="1"/>
    <col min="15876" max="15876" width="33" style="39" customWidth="1"/>
    <col min="15877" max="15878" width="25.140625" style="39" customWidth="1"/>
    <col min="15879" max="15880" width="11.42578125" style="39"/>
    <col min="15881" max="15881" width="25.42578125" style="39" bestFit="1" customWidth="1"/>
    <col min="15882" max="15882" width="30" style="39" bestFit="1" customWidth="1"/>
    <col min="15883" max="15883" width="15.28515625" style="39" bestFit="1" customWidth="1"/>
    <col min="15884" max="15884" width="13" style="39" bestFit="1" customWidth="1"/>
    <col min="15885" max="15885" width="8" style="39" bestFit="1" customWidth="1"/>
    <col min="15886" max="16129" width="11.42578125" style="39"/>
    <col min="16130" max="16130" width="26.85546875" style="39" customWidth="1"/>
    <col min="16131" max="16131" width="8.5703125" style="39" customWidth="1"/>
    <col min="16132" max="16132" width="33" style="39" customWidth="1"/>
    <col min="16133" max="16134" width="25.140625" style="39" customWidth="1"/>
    <col min="16135" max="16136" width="11.42578125" style="39"/>
    <col min="16137" max="16137" width="25.42578125" style="39" bestFit="1" customWidth="1"/>
    <col min="16138" max="16138" width="30" style="39" bestFit="1" customWidth="1"/>
    <col min="16139" max="16139" width="15.28515625" style="39" bestFit="1" customWidth="1"/>
    <col min="16140" max="16140" width="13" style="39" bestFit="1" customWidth="1"/>
    <col min="16141" max="16141" width="8" style="39" bestFit="1" customWidth="1"/>
    <col min="16142" max="16384" width="11.42578125" style="39"/>
  </cols>
  <sheetData>
    <row r="1" spans="1:10" ht="29.25" customHeight="1" thickBot="1">
      <c r="A1" s="280" t="s">
        <v>115</v>
      </c>
      <c r="B1" s="281" t="s">
        <v>63</v>
      </c>
      <c r="C1" s="281" t="s">
        <v>64</v>
      </c>
      <c r="D1" s="282" t="s">
        <v>65</v>
      </c>
      <c r="E1" s="282" t="s">
        <v>66</v>
      </c>
      <c r="F1" s="283" t="s">
        <v>64</v>
      </c>
      <c r="G1" s="40"/>
      <c r="H1" s="40"/>
    </row>
    <row r="2" spans="1:10" ht="29.25" customHeight="1" thickBot="1">
      <c r="A2" s="274" t="s">
        <v>113</v>
      </c>
      <c r="B2" s="197">
        <v>2</v>
      </c>
      <c r="C2" s="249" t="s">
        <v>118</v>
      </c>
      <c r="D2" s="235">
        <v>10.25</v>
      </c>
      <c r="E2" s="236">
        <f>D2*F2</f>
        <v>6.7650000000000006</v>
      </c>
      <c r="F2" s="205">
        <v>0.66</v>
      </c>
      <c r="G2" s="40"/>
      <c r="H2" s="40"/>
      <c r="I2" s="247" t="s">
        <v>116</v>
      </c>
      <c r="J2" s="239"/>
    </row>
    <row r="3" spans="1:10" ht="29.25" customHeight="1">
      <c r="A3" s="275" t="s">
        <v>132</v>
      </c>
      <c r="B3" s="198">
        <v>7</v>
      </c>
      <c r="C3" s="250" t="s">
        <v>119</v>
      </c>
      <c r="D3" s="286" t="e">
        <f>TRUNC(J3+(J4*'CALCUL PSU 2025'!F10),2)</f>
        <v>#DIV/0!</v>
      </c>
      <c r="E3" s="237" t="e">
        <f>D3*F3</f>
        <v>#DIV/0!</v>
      </c>
      <c r="F3" s="205">
        <v>0.66</v>
      </c>
      <c r="G3" s="244"/>
      <c r="H3" s="40"/>
      <c r="I3" s="240" t="s">
        <v>112</v>
      </c>
      <c r="J3" s="245">
        <v>23.81</v>
      </c>
    </row>
    <row r="4" spans="1:10" ht="29.25" customHeight="1" thickBot="1">
      <c r="A4" s="276" t="s">
        <v>113</v>
      </c>
      <c r="B4" s="269">
        <v>9</v>
      </c>
      <c r="C4" s="270" t="s">
        <v>120</v>
      </c>
      <c r="D4" s="271">
        <v>8.6</v>
      </c>
      <c r="E4" s="272">
        <v>5.6760000000000002</v>
      </c>
      <c r="F4" s="273">
        <v>0.66</v>
      </c>
      <c r="G4" s="40"/>
      <c r="H4" s="40"/>
      <c r="I4" s="241" t="s">
        <v>111</v>
      </c>
      <c r="J4" s="246">
        <v>-12.67</v>
      </c>
    </row>
    <row r="5" spans="1:10" ht="29.25" customHeight="1" thickBot="1">
      <c r="A5" s="277" t="s">
        <v>113</v>
      </c>
      <c r="B5" s="264">
        <v>1</v>
      </c>
      <c r="C5" s="265" t="s">
        <v>121</v>
      </c>
      <c r="D5" s="266">
        <v>9.92</v>
      </c>
      <c r="E5" s="267">
        <f>D5*F5</f>
        <v>6.5472000000000001</v>
      </c>
      <c r="F5" s="268">
        <v>0.66</v>
      </c>
      <c r="G5" s="40"/>
      <c r="H5" s="40"/>
      <c r="I5" s="248" t="s">
        <v>117</v>
      </c>
      <c r="J5" s="239"/>
    </row>
    <row r="6" spans="1:10" ht="29.25" customHeight="1">
      <c r="A6" s="278" t="s">
        <v>132</v>
      </c>
      <c r="B6" s="198">
        <v>6</v>
      </c>
      <c r="C6" s="251" t="s">
        <v>122</v>
      </c>
      <c r="D6" s="286" t="e">
        <f>TRUNC(J6+(J7*'CALCUL PSU 2025'!F10),2)</f>
        <v>#DIV/0!</v>
      </c>
      <c r="E6" s="237" t="e">
        <f>D6*F6</f>
        <v>#DIV/0!</v>
      </c>
      <c r="F6" s="205">
        <v>0.66</v>
      </c>
      <c r="G6" s="40"/>
      <c r="H6" s="40"/>
      <c r="I6" s="240" t="s">
        <v>112</v>
      </c>
      <c r="J6" s="245">
        <v>23.48</v>
      </c>
    </row>
    <row r="7" spans="1:10" ht="29.25" customHeight="1" thickBot="1">
      <c r="A7" s="279" t="s">
        <v>113</v>
      </c>
      <c r="B7" s="199">
        <v>8</v>
      </c>
      <c r="C7" s="252" t="s">
        <v>123</v>
      </c>
      <c r="D7" s="234">
        <v>8.27</v>
      </c>
      <c r="E7" s="238">
        <f>D7*F7</f>
        <v>5.4581999999999997</v>
      </c>
      <c r="F7" s="206">
        <v>0.66</v>
      </c>
      <c r="G7" s="40"/>
      <c r="H7" s="40"/>
      <c r="I7" s="241" t="s">
        <v>111</v>
      </c>
      <c r="J7" s="246">
        <v>-12.67</v>
      </c>
    </row>
    <row r="8" spans="1:10" hidden="1">
      <c r="C8" s="200" t="s">
        <v>67</v>
      </c>
      <c r="D8" s="201">
        <v>3.27</v>
      </c>
      <c r="E8" s="201">
        <v>0.98</v>
      </c>
      <c r="F8" s="202">
        <v>0.3</v>
      </c>
    </row>
    <row r="13" spans="1:10">
      <c r="A13" s="328" t="s">
        <v>114</v>
      </c>
      <c r="B13" s="328"/>
      <c r="C13" s="328"/>
      <c r="D13" s="328"/>
      <c r="E13" s="328"/>
      <c r="F13" s="328"/>
      <c r="G13" s="328"/>
      <c r="H13" s="328"/>
      <c r="I13" s="328"/>
      <c r="J13" s="328"/>
    </row>
    <row r="14" spans="1:10">
      <c r="A14" s="316"/>
      <c r="B14" s="316"/>
      <c r="C14" s="316"/>
      <c r="D14" s="316"/>
      <c r="E14" s="316"/>
      <c r="F14" s="316"/>
      <c r="G14" s="316"/>
      <c r="H14" s="316"/>
      <c r="I14" s="316"/>
      <c r="J14" s="316"/>
    </row>
    <row r="15" spans="1:10" hidden="1"/>
    <row r="16" spans="1:10" hidden="1">
      <c r="B16" s="42"/>
    </row>
    <row r="17" spans="1:13" hidden="1">
      <c r="A17" s="43"/>
      <c r="B17" s="44"/>
      <c r="C17" s="44"/>
      <c r="D17" s="44"/>
    </row>
    <row r="18" spans="1:13">
      <c r="A18" s="188" t="s">
        <v>68</v>
      </c>
      <c r="B18" s="193">
        <f>IF('CALCUL PSU 2025'!G6="Oui",1,0)</f>
        <v>0</v>
      </c>
      <c r="C18" s="191" t="s">
        <v>69</v>
      </c>
      <c r="D18" s="317"/>
      <c r="E18" s="316"/>
      <c r="F18" s="316"/>
      <c r="G18" s="316"/>
      <c r="H18" s="316"/>
      <c r="I18" s="316"/>
      <c r="J18" s="316"/>
    </row>
    <row r="19" spans="1:13">
      <c r="A19" s="189" t="s">
        <v>70</v>
      </c>
      <c r="B19" s="193">
        <f>IF('CALCUL PSU 2025'!I6="Oui",1,0)</f>
        <v>0</v>
      </c>
      <c r="C19" s="192" t="s">
        <v>71</v>
      </c>
      <c r="D19" s="317"/>
      <c r="E19" s="316"/>
      <c r="F19" s="316"/>
      <c r="G19" s="316"/>
      <c r="H19" s="316"/>
      <c r="I19" s="316"/>
      <c r="J19" s="316"/>
    </row>
    <row r="20" spans="1:13">
      <c r="A20" s="316"/>
      <c r="B20" s="316"/>
      <c r="C20" s="316"/>
      <c r="D20" s="316"/>
      <c r="E20" s="316"/>
      <c r="F20" s="316"/>
      <c r="G20" s="316"/>
      <c r="H20" s="316"/>
      <c r="I20" s="316"/>
      <c r="J20" s="316"/>
    </row>
    <row r="21" spans="1:13" s="174" customFormat="1" ht="17.25" customHeight="1">
      <c r="A21" s="242" t="s">
        <v>72</v>
      </c>
      <c r="B21" s="196">
        <v>1</v>
      </c>
      <c r="C21" s="196">
        <f>IF(B18+B19=2,1,0)</f>
        <v>0</v>
      </c>
      <c r="D21" s="318"/>
      <c r="E21" s="318"/>
      <c r="F21" s="318"/>
      <c r="G21" s="318"/>
      <c r="H21" s="318"/>
      <c r="I21" s="318"/>
      <c r="J21" s="318"/>
      <c r="K21" s="186"/>
      <c r="L21" s="186"/>
      <c r="M21" s="187"/>
    </row>
    <row r="22" spans="1:13" s="174" customFormat="1" ht="17.25" customHeight="1">
      <c r="A22" s="251" t="s">
        <v>121</v>
      </c>
      <c r="B22" s="194">
        <v>1</v>
      </c>
      <c r="C22" s="194" t="e">
        <f>IF('CALCUL PSU 2025'!F10&lt;=107%,1,0)</f>
        <v>#DIV/0!</v>
      </c>
      <c r="D22" s="318"/>
      <c r="E22" s="318"/>
      <c r="F22" s="318"/>
      <c r="G22" s="318"/>
      <c r="H22" s="318"/>
      <c r="I22" s="318"/>
      <c r="J22" s="318"/>
      <c r="K22" s="186"/>
      <c r="L22" s="186"/>
      <c r="M22" s="187"/>
    </row>
    <row r="23" spans="1:13" s="174" customFormat="1" ht="17.25" customHeight="1">
      <c r="A23" s="251" t="s">
        <v>122</v>
      </c>
      <c r="B23" s="194">
        <v>6</v>
      </c>
      <c r="C23" s="194" t="e">
        <f>IF(AND('CALCUL PSU 2025'!F10&gt;107%,'CALCUL PSU 2025'!F10&lt;120%),6,0)</f>
        <v>#DIV/0!</v>
      </c>
      <c r="D23" s="318"/>
      <c r="E23" s="318"/>
      <c r="F23" s="318"/>
      <c r="G23" s="318"/>
      <c r="H23" s="318"/>
      <c r="I23" s="318"/>
      <c r="J23" s="318"/>
      <c r="K23" s="186"/>
      <c r="L23" s="186"/>
      <c r="M23" s="187"/>
    </row>
    <row r="24" spans="1:13" s="174" customFormat="1" ht="17.25" customHeight="1">
      <c r="A24" s="253" t="s">
        <v>124</v>
      </c>
      <c r="B24" s="194">
        <v>8</v>
      </c>
      <c r="C24" s="194" t="e">
        <f>IF('CALCUL PSU 2025'!F10&gt;=120%,8,0)</f>
        <v>#DIV/0!</v>
      </c>
      <c r="D24" s="318"/>
      <c r="E24" s="318"/>
      <c r="F24" s="318"/>
      <c r="G24" s="318"/>
      <c r="H24" s="318"/>
      <c r="I24" s="318"/>
      <c r="J24" s="318"/>
      <c r="K24" s="186"/>
      <c r="L24" s="186"/>
      <c r="M24" s="187"/>
    </row>
    <row r="25" spans="1:13" s="174" customFormat="1" ht="17.25" customHeight="1">
      <c r="A25" s="243" t="s">
        <v>73</v>
      </c>
      <c r="B25" s="195"/>
      <c r="C25" s="196" t="e">
        <f>SUM(C21:C24)</f>
        <v>#DIV/0!</v>
      </c>
      <c r="D25" s="318"/>
      <c r="E25" s="318"/>
      <c r="F25" s="318"/>
      <c r="G25" s="318"/>
      <c r="H25" s="318"/>
      <c r="I25" s="318"/>
      <c r="J25" s="318"/>
      <c r="K25" s="186"/>
      <c r="L25" s="186"/>
      <c r="M25" s="187"/>
    </row>
    <row r="26" spans="1:13">
      <c r="A26" s="316"/>
      <c r="B26" s="316"/>
      <c r="C26" s="316"/>
      <c r="D26" s="316"/>
      <c r="E26" s="316"/>
      <c r="F26" s="316"/>
      <c r="G26" s="316"/>
      <c r="H26" s="316"/>
      <c r="I26" s="316"/>
      <c r="J26" s="316"/>
    </row>
    <row r="27" spans="1:13">
      <c r="A27" s="190" t="s">
        <v>74</v>
      </c>
      <c r="B27" s="203" t="e">
        <f>C25</f>
        <v>#DIV/0!</v>
      </c>
      <c r="C27" s="204" t="e">
        <f>VLOOKUP($B$27,$B$2:$C$7,2,0)</f>
        <v>#DIV/0!</v>
      </c>
      <c r="D27" s="326"/>
      <c r="E27" s="327"/>
      <c r="F27" s="316"/>
      <c r="G27" s="316"/>
      <c r="H27" s="316"/>
      <c r="I27" s="316"/>
      <c r="J27" s="316"/>
    </row>
  </sheetData>
  <mergeCells count="2">
    <mergeCell ref="D27:E27"/>
    <mergeCell ref="A13:J13"/>
  </mergeCells>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181A5-BA24-4451-BE33-15E39DF0E770}">
  <sheetPr codeName="Feuil5"/>
  <dimension ref="C1:R68"/>
  <sheetViews>
    <sheetView showGridLines="0" zoomScaleNormal="100" workbookViewId="0">
      <selection activeCell="W17" sqref="W17"/>
    </sheetView>
  </sheetViews>
  <sheetFormatPr baseColWidth="10" defaultRowHeight="14.25"/>
  <cols>
    <col min="1" max="1" width="11.42578125" style="1" customWidth="1"/>
    <col min="2" max="2" width="4.42578125" style="1" customWidth="1"/>
    <col min="3" max="3" width="11.42578125" style="1"/>
    <col min="4" max="4" width="24.42578125" style="1" customWidth="1"/>
    <col min="5" max="5" width="3" style="1" customWidth="1"/>
    <col min="6" max="6" width="4.85546875" style="1" customWidth="1"/>
    <col min="7" max="7" width="3" style="1" customWidth="1"/>
    <col min="8" max="8" width="11.42578125" style="1" customWidth="1"/>
    <col min="9" max="9" width="3" style="1" customWidth="1"/>
    <col min="10" max="10" width="7" style="1" customWidth="1"/>
    <col min="11" max="12" width="3" style="1" customWidth="1"/>
    <col min="13" max="13" width="4.85546875" style="1" customWidth="1"/>
    <col min="14" max="14" width="15.7109375" style="1" customWidth="1"/>
    <col min="15" max="15" width="11.42578125" style="1"/>
    <col min="16" max="16" width="13.28515625" style="1" customWidth="1"/>
    <col min="17" max="257" width="11.42578125" style="1"/>
    <col min="258" max="258" width="4.42578125" style="1" customWidth="1"/>
    <col min="259" max="259" width="11.42578125" style="1"/>
    <col min="260" max="260" width="24.42578125" style="1" customWidth="1"/>
    <col min="261" max="261" width="3" style="1" customWidth="1"/>
    <col min="262" max="262" width="4.85546875" style="1" customWidth="1"/>
    <col min="263" max="263" width="3" style="1" customWidth="1"/>
    <col min="264" max="264" width="11.42578125" style="1"/>
    <col min="265" max="265" width="3" style="1" customWidth="1"/>
    <col min="266" max="266" width="7" style="1" customWidth="1"/>
    <col min="267" max="268" width="3" style="1" customWidth="1"/>
    <col min="269" max="269" width="4.85546875" style="1" customWidth="1"/>
    <col min="270" max="270" width="15.7109375" style="1" customWidth="1"/>
    <col min="271" max="271" width="11.42578125" style="1"/>
    <col min="272" max="272" width="13.28515625" style="1" customWidth="1"/>
    <col min="273" max="513" width="11.42578125" style="1"/>
    <col min="514" max="514" width="4.42578125" style="1" customWidth="1"/>
    <col min="515" max="515" width="11.42578125" style="1"/>
    <col min="516" max="516" width="24.42578125" style="1" customWidth="1"/>
    <col min="517" max="517" width="3" style="1" customWidth="1"/>
    <col min="518" max="518" width="4.85546875" style="1" customWidth="1"/>
    <col min="519" max="519" width="3" style="1" customWidth="1"/>
    <col min="520" max="520" width="11.42578125" style="1"/>
    <col min="521" max="521" width="3" style="1" customWidth="1"/>
    <col min="522" max="522" width="7" style="1" customWidth="1"/>
    <col min="523" max="524" width="3" style="1" customWidth="1"/>
    <col min="525" max="525" width="4.85546875" style="1" customWidth="1"/>
    <col min="526" max="526" width="15.7109375" style="1" customWidth="1"/>
    <col min="527" max="527" width="11.42578125" style="1"/>
    <col min="528" max="528" width="13.28515625" style="1" customWidth="1"/>
    <col min="529" max="769" width="11.42578125" style="1"/>
    <col min="770" max="770" width="4.42578125" style="1" customWidth="1"/>
    <col min="771" max="771" width="11.42578125" style="1"/>
    <col min="772" max="772" width="24.42578125" style="1" customWidth="1"/>
    <col min="773" max="773" width="3" style="1" customWidth="1"/>
    <col min="774" max="774" width="4.85546875" style="1" customWidth="1"/>
    <col min="775" max="775" width="3" style="1" customWidth="1"/>
    <col min="776" max="776" width="11.42578125" style="1"/>
    <col min="777" max="777" width="3" style="1" customWidth="1"/>
    <col min="778" max="778" width="7" style="1" customWidth="1"/>
    <col min="779" max="780" width="3" style="1" customWidth="1"/>
    <col min="781" max="781" width="4.85546875" style="1" customWidth="1"/>
    <col min="782" max="782" width="15.7109375" style="1" customWidth="1"/>
    <col min="783" max="783" width="11.42578125" style="1"/>
    <col min="784" max="784" width="13.28515625" style="1" customWidth="1"/>
    <col min="785" max="1025" width="11.42578125" style="1"/>
    <col min="1026" max="1026" width="4.42578125" style="1" customWidth="1"/>
    <col min="1027" max="1027" width="11.42578125" style="1"/>
    <col min="1028" max="1028" width="24.42578125" style="1" customWidth="1"/>
    <col min="1029" max="1029" width="3" style="1" customWidth="1"/>
    <col min="1030" max="1030" width="4.85546875" style="1" customWidth="1"/>
    <col min="1031" max="1031" width="3" style="1" customWidth="1"/>
    <col min="1032" max="1032" width="11.42578125" style="1"/>
    <col min="1033" max="1033" width="3" style="1" customWidth="1"/>
    <col min="1034" max="1034" width="7" style="1" customWidth="1"/>
    <col min="1035" max="1036" width="3" style="1" customWidth="1"/>
    <col min="1037" max="1037" width="4.85546875" style="1" customWidth="1"/>
    <col min="1038" max="1038" width="15.7109375" style="1" customWidth="1"/>
    <col min="1039" max="1039" width="11.42578125" style="1"/>
    <col min="1040" max="1040" width="13.28515625" style="1" customWidth="1"/>
    <col min="1041" max="1281" width="11.42578125" style="1"/>
    <col min="1282" max="1282" width="4.42578125" style="1" customWidth="1"/>
    <col min="1283" max="1283" width="11.42578125" style="1"/>
    <col min="1284" max="1284" width="24.42578125" style="1" customWidth="1"/>
    <col min="1285" max="1285" width="3" style="1" customWidth="1"/>
    <col min="1286" max="1286" width="4.85546875" style="1" customWidth="1"/>
    <col min="1287" max="1287" width="3" style="1" customWidth="1"/>
    <col min="1288" max="1288" width="11.42578125" style="1"/>
    <col min="1289" max="1289" width="3" style="1" customWidth="1"/>
    <col min="1290" max="1290" width="7" style="1" customWidth="1"/>
    <col min="1291" max="1292" width="3" style="1" customWidth="1"/>
    <col min="1293" max="1293" width="4.85546875" style="1" customWidth="1"/>
    <col min="1294" max="1294" width="15.7109375" style="1" customWidth="1"/>
    <col min="1295" max="1295" width="11.42578125" style="1"/>
    <col min="1296" max="1296" width="13.28515625" style="1" customWidth="1"/>
    <col min="1297" max="1537" width="11.42578125" style="1"/>
    <col min="1538" max="1538" width="4.42578125" style="1" customWidth="1"/>
    <col min="1539" max="1539" width="11.42578125" style="1"/>
    <col min="1540" max="1540" width="24.42578125" style="1" customWidth="1"/>
    <col min="1541" max="1541" width="3" style="1" customWidth="1"/>
    <col min="1542" max="1542" width="4.85546875" style="1" customWidth="1"/>
    <col min="1543" max="1543" width="3" style="1" customWidth="1"/>
    <col min="1544" max="1544" width="11.42578125" style="1"/>
    <col min="1545" max="1545" width="3" style="1" customWidth="1"/>
    <col min="1546" max="1546" width="7" style="1" customWidth="1"/>
    <col min="1547" max="1548" width="3" style="1" customWidth="1"/>
    <col min="1549" max="1549" width="4.85546875" style="1" customWidth="1"/>
    <col min="1550" max="1550" width="15.7109375" style="1" customWidth="1"/>
    <col min="1551" max="1551" width="11.42578125" style="1"/>
    <col min="1552" max="1552" width="13.28515625" style="1" customWidth="1"/>
    <col min="1553" max="1793" width="11.42578125" style="1"/>
    <col min="1794" max="1794" width="4.42578125" style="1" customWidth="1"/>
    <col min="1795" max="1795" width="11.42578125" style="1"/>
    <col min="1796" max="1796" width="24.42578125" style="1" customWidth="1"/>
    <col min="1797" max="1797" width="3" style="1" customWidth="1"/>
    <col min="1798" max="1798" width="4.85546875" style="1" customWidth="1"/>
    <col min="1799" max="1799" width="3" style="1" customWidth="1"/>
    <col min="1800" max="1800" width="11.42578125" style="1"/>
    <col min="1801" max="1801" width="3" style="1" customWidth="1"/>
    <col min="1802" max="1802" width="7" style="1" customWidth="1"/>
    <col min="1803" max="1804" width="3" style="1" customWidth="1"/>
    <col min="1805" max="1805" width="4.85546875" style="1" customWidth="1"/>
    <col min="1806" max="1806" width="15.7109375" style="1" customWidth="1"/>
    <col min="1807" max="1807" width="11.42578125" style="1"/>
    <col min="1808" max="1808" width="13.28515625" style="1" customWidth="1"/>
    <col min="1809" max="2049" width="11.42578125" style="1"/>
    <col min="2050" max="2050" width="4.42578125" style="1" customWidth="1"/>
    <col min="2051" max="2051" width="11.42578125" style="1"/>
    <col min="2052" max="2052" width="24.42578125" style="1" customWidth="1"/>
    <col min="2053" max="2053" width="3" style="1" customWidth="1"/>
    <col min="2054" max="2054" width="4.85546875" style="1" customWidth="1"/>
    <col min="2055" max="2055" width="3" style="1" customWidth="1"/>
    <col min="2056" max="2056" width="11.42578125" style="1"/>
    <col min="2057" max="2057" width="3" style="1" customWidth="1"/>
    <col min="2058" max="2058" width="7" style="1" customWidth="1"/>
    <col min="2059" max="2060" width="3" style="1" customWidth="1"/>
    <col min="2061" max="2061" width="4.85546875" style="1" customWidth="1"/>
    <col min="2062" max="2062" width="15.7109375" style="1" customWidth="1"/>
    <col min="2063" max="2063" width="11.42578125" style="1"/>
    <col min="2064" max="2064" width="13.28515625" style="1" customWidth="1"/>
    <col min="2065" max="2305" width="11.42578125" style="1"/>
    <col min="2306" max="2306" width="4.42578125" style="1" customWidth="1"/>
    <col min="2307" max="2307" width="11.42578125" style="1"/>
    <col min="2308" max="2308" width="24.42578125" style="1" customWidth="1"/>
    <col min="2309" max="2309" width="3" style="1" customWidth="1"/>
    <col min="2310" max="2310" width="4.85546875" style="1" customWidth="1"/>
    <col min="2311" max="2311" width="3" style="1" customWidth="1"/>
    <col min="2312" max="2312" width="11.42578125" style="1"/>
    <col min="2313" max="2313" width="3" style="1" customWidth="1"/>
    <col min="2314" max="2314" width="7" style="1" customWidth="1"/>
    <col min="2315" max="2316" width="3" style="1" customWidth="1"/>
    <col min="2317" max="2317" width="4.85546875" style="1" customWidth="1"/>
    <col min="2318" max="2318" width="15.7109375" style="1" customWidth="1"/>
    <col min="2319" max="2319" width="11.42578125" style="1"/>
    <col min="2320" max="2320" width="13.28515625" style="1" customWidth="1"/>
    <col min="2321" max="2561" width="11.42578125" style="1"/>
    <col min="2562" max="2562" width="4.42578125" style="1" customWidth="1"/>
    <col min="2563" max="2563" width="11.42578125" style="1"/>
    <col min="2564" max="2564" width="24.42578125" style="1" customWidth="1"/>
    <col min="2565" max="2565" width="3" style="1" customWidth="1"/>
    <col min="2566" max="2566" width="4.85546875" style="1" customWidth="1"/>
    <col min="2567" max="2567" width="3" style="1" customWidth="1"/>
    <col min="2568" max="2568" width="11.42578125" style="1"/>
    <col min="2569" max="2569" width="3" style="1" customWidth="1"/>
    <col min="2570" max="2570" width="7" style="1" customWidth="1"/>
    <col min="2571" max="2572" width="3" style="1" customWidth="1"/>
    <col min="2573" max="2573" width="4.85546875" style="1" customWidth="1"/>
    <col min="2574" max="2574" width="15.7109375" style="1" customWidth="1"/>
    <col min="2575" max="2575" width="11.42578125" style="1"/>
    <col min="2576" max="2576" width="13.28515625" style="1" customWidth="1"/>
    <col min="2577" max="2817" width="11.42578125" style="1"/>
    <col min="2818" max="2818" width="4.42578125" style="1" customWidth="1"/>
    <col min="2819" max="2819" width="11.42578125" style="1"/>
    <col min="2820" max="2820" width="24.42578125" style="1" customWidth="1"/>
    <col min="2821" max="2821" width="3" style="1" customWidth="1"/>
    <col min="2822" max="2822" width="4.85546875" style="1" customWidth="1"/>
    <col min="2823" max="2823" width="3" style="1" customWidth="1"/>
    <col min="2824" max="2824" width="11.42578125" style="1"/>
    <col min="2825" max="2825" width="3" style="1" customWidth="1"/>
    <col min="2826" max="2826" width="7" style="1" customWidth="1"/>
    <col min="2827" max="2828" width="3" style="1" customWidth="1"/>
    <col min="2829" max="2829" width="4.85546875" style="1" customWidth="1"/>
    <col min="2830" max="2830" width="15.7109375" style="1" customWidth="1"/>
    <col min="2831" max="2831" width="11.42578125" style="1"/>
    <col min="2832" max="2832" width="13.28515625" style="1" customWidth="1"/>
    <col min="2833" max="3073" width="11.42578125" style="1"/>
    <col min="3074" max="3074" width="4.42578125" style="1" customWidth="1"/>
    <col min="3075" max="3075" width="11.42578125" style="1"/>
    <col min="3076" max="3076" width="24.42578125" style="1" customWidth="1"/>
    <col min="3077" max="3077" width="3" style="1" customWidth="1"/>
    <col min="3078" max="3078" width="4.85546875" style="1" customWidth="1"/>
    <col min="3079" max="3079" width="3" style="1" customWidth="1"/>
    <col min="3080" max="3080" width="11.42578125" style="1"/>
    <col min="3081" max="3081" width="3" style="1" customWidth="1"/>
    <col min="3082" max="3082" width="7" style="1" customWidth="1"/>
    <col min="3083" max="3084" width="3" style="1" customWidth="1"/>
    <col min="3085" max="3085" width="4.85546875" style="1" customWidth="1"/>
    <col min="3086" max="3086" width="15.7109375" style="1" customWidth="1"/>
    <col min="3087" max="3087" width="11.42578125" style="1"/>
    <col min="3088" max="3088" width="13.28515625" style="1" customWidth="1"/>
    <col min="3089" max="3329" width="11.42578125" style="1"/>
    <col min="3330" max="3330" width="4.42578125" style="1" customWidth="1"/>
    <col min="3331" max="3331" width="11.42578125" style="1"/>
    <col min="3332" max="3332" width="24.42578125" style="1" customWidth="1"/>
    <col min="3333" max="3333" width="3" style="1" customWidth="1"/>
    <col min="3334" max="3334" width="4.85546875" style="1" customWidth="1"/>
    <col min="3335" max="3335" width="3" style="1" customWidth="1"/>
    <col min="3336" max="3336" width="11.42578125" style="1"/>
    <col min="3337" max="3337" width="3" style="1" customWidth="1"/>
    <col min="3338" max="3338" width="7" style="1" customWidth="1"/>
    <col min="3339" max="3340" width="3" style="1" customWidth="1"/>
    <col min="3341" max="3341" width="4.85546875" style="1" customWidth="1"/>
    <col min="3342" max="3342" width="15.7109375" style="1" customWidth="1"/>
    <col min="3343" max="3343" width="11.42578125" style="1"/>
    <col min="3344" max="3344" width="13.28515625" style="1" customWidth="1"/>
    <col min="3345" max="3585" width="11.42578125" style="1"/>
    <col min="3586" max="3586" width="4.42578125" style="1" customWidth="1"/>
    <col min="3587" max="3587" width="11.42578125" style="1"/>
    <col min="3588" max="3588" width="24.42578125" style="1" customWidth="1"/>
    <col min="3589" max="3589" width="3" style="1" customWidth="1"/>
    <col min="3590" max="3590" width="4.85546875" style="1" customWidth="1"/>
    <col min="3591" max="3591" width="3" style="1" customWidth="1"/>
    <col min="3592" max="3592" width="11.42578125" style="1"/>
    <col min="3593" max="3593" width="3" style="1" customWidth="1"/>
    <col min="3594" max="3594" width="7" style="1" customWidth="1"/>
    <col min="3595" max="3596" width="3" style="1" customWidth="1"/>
    <col min="3597" max="3597" width="4.85546875" style="1" customWidth="1"/>
    <col min="3598" max="3598" width="15.7109375" style="1" customWidth="1"/>
    <col min="3599" max="3599" width="11.42578125" style="1"/>
    <col min="3600" max="3600" width="13.28515625" style="1" customWidth="1"/>
    <col min="3601" max="3841" width="11.42578125" style="1"/>
    <col min="3842" max="3842" width="4.42578125" style="1" customWidth="1"/>
    <col min="3843" max="3843" width="11.42578125" style="1"/>
    <col min="3844" max="3844" width="24.42578125" style="1" customWidth="1"/>
    <col min="3845" max="3845" width="3" style="1" customWidth="1"/>
    <col min="3846" max="3846" width="4.85546875" style="1" customWidth="1"/>
    <col min="3847" max="3847" width="3" style="1" customWidth="1"/>
    <col min="3848" max="3848" width="11.42578125" style="1"/>
    <col min="3849" max="3849" width="3" style="1" customWidth="1"/>
    <col min="3850" max="3850" width="7" style="1" customWidth="1"/>
    <col min="3851" max="3852" width="3" style="1" customWidth="1"/>
    <col min="3853" max="3853" width="4.85546875" style="1" customWidth="1"/>
    <col min="3854" max="3854" width="15.7109375" style="1" customWidth="1"/>
    <col min="3855" max="3855" width="11.42578125" style="1"/>
    <col min="3856" max="3856" width="13.28515625" style="1" customWidth="1"/>
    <col min="3857" max="4097" width="11.42578125" style="1"/>
    <col min="4098" max="4098" width="4.42578125" style="1" customWidth="1"/>
    <col min="4099" max="4099" width="11.42578125" style="1"/>
    <col min="4100" max="4100" width="24.42578125" style="1" customWidth="1"/>
    <col min="4101" max="4101" width="3" style="1" customWidth="1"/>
    <col min="4102" max="4102" width="4.85546875" style="1" customWidth="1"/>
    <col min="4103" max="4103" width="3" style="1" customWidth="1"/>
    <col min="4104" max="4104" width="11.42578125" style="1"/>
    <col min="4105" max="4105" width="3" style="1" customWidth="1"/>
    <col min="4106" max="4106" width="7" style="1" customWidth="1"/>
    <col min="4107" max="4108" width="3" style="1" customWidth="1"/>
    <col min="4109" max="4109" width="4.85546875" style="1" customWidth="1"/>
    <col min="4110" max="4110" width="15.7109375" style="1" customWidth="1"/>
    <col min="4111" max="4111" width="11.42578125" style="1"/>
    <col min="4112" max="4112" width="13.28515625" style="1" customWidth="1"/>
    <col min="4113" max="4353" width="11.42578125" style="1"/>
    <col min="4354" max="4354" width="4.42578125" style="1" customWidth="1"/>
    <col min="4355" max="4355" width="11.42578125" style="1"/>
    <col min="4356" max="4356" width="24.42578125" style="1" customWidth="1"/>
    <col min="4357" max="4357" width="3" style="1" customWidth="1"/>
    <col min="4358" max="4358" width="4.85546875" style="1" customWidth="1"/>
    <col min="4359" max="4359" width="3" style="1" customWidth="1"/>
    <col min="4360" max="4360" width="11.42578125" style="1"/>
    <col min="4361" max="4361" width="3" style="1" customWidth="1"/>
    <col min="4362" max="4362" width="7" style="1" customWidth="1"/>
    <col min="4363" max="4364" width="3" style="1" customWidth="1"/>
    <col min="4365" max="4365" width="4.85546875" style="1" customWidth="1"/>
    <col min="4366" max="4366" width="15.7109375" style="1" customWidth="1"/>
    <col min="4367" max="4367" width="11.42578125" style="1"/>
    <col min="4368" max="4368" width="13.28515625" style="1" customWidth="1"/>
    <col min="4369" max="4609" width="11.42578125" style="1"/>
    <col min="4610" max="4610" width="4.42578125" style="1" customWidth="1"/>
    <col min="4611" max="4611" width="11.42578125" style="1"/>
    <col min="4612" max="4612" width="24.42578125" style="1" customWidth="1"/>
    <col min="4613" max="4613" width="3" style="1" customWidth="1"/>
    <col min="4614" max="4614" width="4.85546875" style="1" customWidth="1"/>
    <col min="4615" max="4615" width="3" style="1" customWidth="1"/>
    <col min="4616" max="4616" width="11.42578125" style="1"/>
    <col min="4617" max="4617" width="3" style="1" customWidth="1"/>
    <col min="4618" max="4618" width="7" style="1" customWidth="1"/>
    <col min="4619" max="4620" width="3" style="1" customWidth="1"/>
    <col min="4621" max="4621" width="4.85546875" style="1" customWidth="1"/>
    <col min="4622" max="4622" width="15.7109375" style="1" customWidth="1"/>
    <col min="4623" max="4623" width="11.42578125" style="1"/>
    <col min="4624" max="4624" width="13.28515625" style="1" customWidth="1"/>
    <col min="4625" max="4865" width="11.42578125" style="1"/>
    <col min="4866" max="4866" width="4.42578125" style="1" customWidth="1"/>
    <col min="4867" max="4867" width="11.42578125" style="1"/>
    <col min="4868" max="4868" width="24.42578125" style="1" customWidth="1"/>
    <col min="4869" max="4869" width="3" style="1" customWidth="1"/>
    <col min="4870" max="4870" width="4.85546875" style="1" customWidth="1"/>
    <col min="4871" max="4871" width="3" style="1" customWidth="1"/>
    <col min="4872" max="4872" width="11.42578125" style="1"/>
    <col min="4873" max="4873" width="3" style="1" customWidth="1"/>
    <col min="4874" max="4874" width="7" style="1" customWidth="1"/>
    <col min="4875" max="4876" width="3" style="1" customWidth="1"/>
    <col min="4877" max="4877" width="4.85546875" style="1" customWidth="1"/>
    <col min="4878" max="4878" width="15.7109375" style="1" customWidth="1"/>
    <col min="4879" max="4879" width="11.42578125" style="1"/>
    <col min="4880" max="4880" width="13.28515625" style="1" customWidth="1"/>
    <col min="4881" max="5121" width="11.42578125" style="1"/>
    <col min="5122" max="5122" width="4.42578125" style="1" customWidth="1"/>
    <col min="5123" max="5123" width="11.42578125" style="1"/>
    <col min="5124" max="5124" width="24.42578125" style="1" customWidth="1"/>
    <col min="5125" max="5125" width="3" style="1" customWidth="1"/>
    <col min="5126" max="5126" width="4.85546875" style="1" customWidth="1"/>
    <col min="5127" max="5127" width="3" style="1" customWidth="1"/>
    <col min="5128" max="5128" width="11.42578125" style="1"/>
    <col min="5129" max="5129" width="3" style="1" customWidth="1"/>
    <col min="5130" max="5130" width="7" style="1" customWidth="1"/>
    <col min="5131" max="5132" width="3" style="1" customWidth="1"/>
    <col min="5133" max="5133" width="4.85546875" style="1" customWidth="1"/>
    <col min="5134" max="5134" width="15.7109375" style="1" customWidth="1"/>
    <col min="5135" max="5135" width="11.42578125" style="1"/>
    <col min="5136" max="5136" width="13.28515625" style="1" customWidth="1"/>
    <col min="5137" max="5377" width="11.42578125" style="1"/>
    <col min="5378" max="5378" width="4.42578125" style="1" customWidth="1"/>
    <col min="5379" max="5379" width="11.42578125" style="1"/>
    <col min="5380" max="5380" width="24.42578125" style="1" customWidth="1"/>
    <col min="5381" max="5381" width="3" style="1" customWidth="1"/>
    <col min="5382" max="5382" width="4.85546875" style="1" customWidth="1"/>
    <col min="5383" max="5383" width="3" style="1" customWidth="1"/>
    <col min="5384" max="5384" width="11.42578125" style="1"/>
    <col min="5385" max="5385" width="3" style="1" customWidth="1"/>
    <col min="5386" max="5386" width="7" style="1" customWidth="1"/>
    <col min="5387" max="5388" width="3" style="1" customWidth="1"/>
    <col min="5389" max="5389" width="4.85546875" style="1" customWidth="1"/>
    <col min="5390" max="5390" width="15.7109375" style="1" customWidth="1"/>
    <col min="5391" max="5391" width="11.42578125" style="1"/>
    <col min="5392" max="5392" width="13.28515625" style="1" customWidth="1"/>
    <col min="5393" max="5633" width="11.42578125" style="1"/>
    <col min="5634" max="5634" width="4.42578125" style="1" customWidth="1"/>
    <col min="5635" max="5635" width="11.42578125" style="1"/>
    <col min="5636" max="5636" width="24.42578125" style="1" customWidth="1"/>
    <col min="5637" max="5637" width="3" style="1" customWidth="1"/>
    <col min="5638" max="5638" width="4.85546875" style="1" customWidth="1"/>
    <col min="5639" max="5639" width="3" style="1" customWidth="1"/>
    <col min="5640" max="5640" width="11.42578125" style="1"/>
    <col min="5641" max="5641" width="3" style="1" customWidth="1"/>
    <col min="5642" max="5642" width="7" style="1" customWidth="1"/>
    <col min="5643" max="5644" width="3" style="1" customWidth="1"/>
    <col min="5645" max="5645" width="4.85546875" style="1" customWidth="1"/>
    <col min="5646" max="5646" width="15.7109375" style="1" customWidth="1"/>
    <col min="5647" max="5647" width="11.42578125" style="1"/>
    <col min="5648" max="5648" width="13.28515625" style="1" customWidth="1"/>
    <col min="5649" max="5889" width="11.42578125" style="1"/>
    <col min="5890" max="5890" width="4.42578125" style="1" customWidth="1"/>
    <col min="5891" max="5891" width="11.42578125" style="1"/>
    <col min="5892" max="5892" width="24.42578125" style="1" customWidth="1"/>
    <col min="5893" max="5893" width="3" style="1" customWidth="1"/>
    <col min="5894" max="5894" width="4.85546875" style="1" customWidth="1"/>
    <col min="5895" max="5895" width="3" style="1" customWidth="1"/>
    <col min="5896" max="5896" width="11.42578125" style="1"/>
    <col min="5897" max="5897" width="3" style="1" customWidth="1"/>
    <col min="5898" max="5898" width="7" style="1" customWidth="1"/>
    <col min="5899" max="5900" width="3" style="1" customWidth="1"/>
    <col min="5901" max="5901" width="4.85546875" style="1" customWidth="1"/>
    <col min="5902" max="5902" width="15.7109375" style="1" customWidth="1"/>
    <col min="5903" max="5903" width="11.42578125" style="1"/>
    <col min="5904" max="5904" width="13.28515625" style="1" customWidth="1"/>
    <col min="5905" max="6145" width="11.42578125" style="1"/>
    <col min="6146" max="6146" width="4.42578125" style="1" customWidth="1"/>
    <col min="6147" max="6147" width="11.42578125" style="1"/>
    <col min="6148" max="6148" width="24.42578125" style="1" customWidth="1"/>
    <col min="6149" max="6149" width="3" style="1" customWidth="1"/>
    <col min="6150" max="6150" width="4.85546875" style="1" customWidth="1"/>
    <col min="6151" max="6151" width="3" style="1" customWidth="1"/>
    <col min="6152" max="6152" width="11.42578125" style="1"/>
    <col min="6153" max="6153" width="3" style="1" customWidth="1"/>
    <col min="6154" max="6154" width="7" style="1" customWidth="1"/>
    <col min="6155" max="6156" width="3" style="1" customWidth="1"/>
    <col min="6157" max="6157" width="4.85546875" style="1" customWidth="1"/>
    <col min="6158" max="6158" width="15.7109375" style="1" customWidth="1"/>
    <col min="6159" max="6159" width="11.42578125" style="1"/>
    <col min="6160" max="6160" width="13.28515625" style="1" customWidth="1"/>
    <col min="6161" max="6401" width="11.42578125" style="1"/>
    <col min="6402" max="6402" width="4.42578125" style="1" customWidth="1"/>
    <col min="6403" max="6403" width="11.42578125" style="1"/>
    <col min="6404" max="6404" width="24.42578125" style="1" customWidth="1"/>
    <col min="6405" max="6405" width="3" style="1" customWidth="1"/>
    <col min="6406" max="6406" width="4.85546875" style="1" customWidth="1"/>
    <col min="6407" max="6407" width="3" style="1" customWidth="1"/>
    <col min="6408" max="6408" width="11.42578125" style="1"/>
    <col min="6409" max="6409" width="3" style="1" customWidth="1"/>
    <col min="6410" max="6410" width="7" style="1" customWidth="1"/>
    <col min="6411" max="6412" width="3" style="1" customWidth="1"/>
    <col min="6413" max="6413" width="4.85546875" style="1" customWidth="1"/>
    <col min="6414" max="6414" width="15.7109375" style="1" customWidth="1"/>
    <col min="6415" max="6415" width="11.42578125" style="1"/>
    <col min="6416" max="6416" width="13.28515625" style="1" customWidth="1"/>
    <col min="6417" max="6657" width="11.42578125" style="1"/>
    <col min="6658" max="6658" width="4.42578125" style="1" customWidth="1"/>
    <col min="6659" max="6659" width="11.42578125" style="1"/>
    <col min="6660" max="6660" width="24.42578125" style="1" customWidth="1"/>
    <col min="6661" max="6661" width="3" style="1" customWidth="1"/>
    <col min="6662" max="6662" width="4.85546875" style="1" customWidth="1"/>
    <col min="6663" max="6663" width="3" style="1" customWidth="1"/>
    <col min="6664" max="6664" width="11.42578125" style="1"/>
    <col min="6665" max="6665" width="3" style="1" customWidth="1"/>
    <col min="6666" max="6666" width="7" style="1" customWidth="1"/>
    <col min="6667" max="6668" width="3" style="1" customWidth="1"/>
    <col min="6669" max="6669" width="4.85546875" style="1" customWidth="1"/>
    <col min="6670" max="6670" width="15.7109375" style="1" customWidth="1"/>
    <col min="6671" max="6671" width="11.42578125" style="1"/>
    <col min="6672" max="6672" width="13.28515625" style="1" customWidth="1"/>
    <col min="6673" max="6913" width="11.42578125" style="1"/>
    <col min="6914" max="6914" width="4.42578125" style="1" customWidth="1"/>
    <col min="6915" max="6915" width="11.42578125" style="1"/>
    <col min="6916" max="6916" width="24.42578125" style="1" customWidth="1"/>
    <col min="6917" max="6917" width="3" style="1" customWidth="1"/>
    <col min="6918" max="6918" width="4.85546875" style="1" customWidth="1"/>
    <col min="6919" max="6919" width="3" style="1" customWidth="1"/>
    <col min="6920" max="6920" width="11.42578125" style="1"/>
    <col min="6921" max="6921" width="3" style="1" customWidth="1"/>
    <col min="6922" max="6922" width="7" style="1" customWidth="1"/>
    <col min="6923" max="6924" width="3" style="1" customWidth="1"/>
    <col min="6925" max="6925" width="4.85546875" style="1" customWidth="1"/>
    <col min="6926" max="6926" width="15.7109375" style="1" customWidth="1"/>
    <col min="6927" max="6927" width="11.42578125" style="1"/>
    <col min="6928" max="6928" width="13.28515625" style="1" customWidth="1"/>
    <col min="6929" max="7169" width="11.42578125" style="1"/>
    <col min="7170" max="7170" width="4.42578125" style="1" customWidth="1"/>
    <col min="7171" max="7171" width="11.42578125" style="1"/>
    <col min="7172" max="7172" width="24.42578125" style="1" customWidth="1"/>
    <col min="7173" max="7173" width="3" style="1" customWidth="1"/>
    <col min="7174" max="7174" width="4.85546875" style="1" customWidth="1"/>
    <col min="7175" max="7175" width="3" style="1" customWidth="1"/>
    <col min="7176" max="7176" width="11.42578125" style="1"/>
    <col min="7177" max="7177" width="3" style="1" customWidth="1"/>
    <col min="7178" max="7178" width="7" style="1" customWidth="1"/>
    <col min="7179" max="7180" width="3" style="1" customWidth="1"/>
    <col min="7181" max="7181" width="4.85546875" style="1" customWidth="1"/>
    <col min="7182" max="7182" width="15.7109375" style="1" customWidth="1"/>
    <col min="7183" max="7183" width="11.42578125" style="1"/>
    <col min="7184" max="7184" width="13.28515625" style="1" customWidth="1"/>
    <col min="7185" max="7425" width="11.42578125" style="1"/>
    <col min="7426" max="7426" width="4.42578125" style="1" customWidth="1"/>
    <col min="7427" max="7427" width="11.42578125" style="1"/>
    <col min="7428" max="7428" width="24.42578125" style="1" customWidth="1"/>
    <col min="7429" max="7429" width="3" style="1" customWidth="1"/>
    <col min="7430" max="7430" width="4.85546875" style="1" customWidth="1"/>
    <col min="7431" max="7431" width="3" style="1" customWidth="1"/>
    <col min="7432" max="7432" width="11.42578125" style="1"/>
    <col min="7433" max="7433" width="3" style="1" customWidth="1"/>
    <col min="7434" max="7434" width="7" style="1" customWidth="1"/>
    <col min="7435" max="7436" width="3" style="1" customWidth="1"/>
    <col min="7437" max="7437" width="4.85546875" style="1" customWidth="1"/>
    <col min="7438" max="7438" width="15.7109375" style="1" customWidth="1"/>
    <col min="7439" max="7439" width="11.42578125" style="1"/>
    <col min="7440" max="7440" width="13.28515625" style="1" customWidth="1"/>
    <col min="7441" max="7681" width="11.42578125" style="1"/>
    <col min="7682" max="7682" width="4.42578125" style="1" customWidth="1"/>
    <col min="7683" max="7683" width="11.42578125" style="1"/>
    <col min="7684" max="7684" width="24.42578125" style="1" customWidth="1"/>
    <col min="7685" max="7685" width="3" style="1" customWidth="1"/>
    <col min="7686" max="7686" width="4.85546875" style="1" customWidth="1"/>
    <col min="7687" max="7687" width="3" style="1" customWidth="1"/>
    <col min="7688" max="7688" width="11.42578125" style="1"/>
    <col min="7689" max="7689" width="3" style="1" customWidth="1"/>
    <col min="7690" max="7690" width="7" style="1" customWidth="1"/>
    <col min="7691" max="7692" width="3" style="1" customWidth="1"/>
    <col min="7693" max="7693" width="4.85546875" style="1" customWidth="1"/>
    <col min="7694" max="7694" width="15.7109375" style="1" customWidth="1"/>
    <col min="7695" max="7695" width="11.42578125" style="1"/>
    <col min="7696" max="7696" width="13.28515625" style="1" customWidth="1"/>
    <col min="7697" max="7937" width="11.42578125" style="1"/>
    <col min="7938" max="7938" width="4.42578125" style="1" customWidth="1"/>
    <col min="7939" max="7939" width="11.42578125" style="1"/>
    <col min="7940" max="7940" width="24.42578125" style="1" customWidth="1"/>
    <col min="7941" max="7941" width="3" style="1" customWidth="1"/>
    <col min="7942" max="7942" width="4.85546875" style="1" customWidth="1"/>
    <col min="7943" max="7943" width="3" style="1" customWidth="1"/>
    <col min="7944" max="7944" width="11.42578125" style="1"/>
    <col min="7945" max="7945" width="3" style="1" customWidth="1"/>
    <col min="7946" max="7946" width="7" style="1" customWidth="1"/>
    <col min="7947" max="7948" width="3" style="1" customWidth="1"/>
    <col min="7949" max="7949" width="4.85546875" style="1" customWidth="1"/>
    <col min="7950" max="7950" width="15.7109375" style="1" customWidth="1"/>
    <col min="7951" max="7951" width="11.42578125" style="1"/>
    <col min="7952" max="7952" width="13.28515625" style="1" customWidth="1"/>
    <col min="7953" max="8193" width="11.42578125" style="1"/>
    <col min="8194" max="8194" width="4.42578125" style="1" customWidth="1"/>
    <col min="8195" max="8195" width="11.42578125" style="1"/>
    <col min="8196" max="8196" width="24.42578125" style="1" customWidth="1"/>
    <col min="8197" max="8197" width="3" style="1" customWidth="1"/>
    <col min="8198" max="8198" width="4.85546875" style="1" customWidth="1"/>
    <col min="8199" max="8199" width="3" style="1" customWidth="1"/>
    <col min="8200" max="8200" width="11.42578125" style="1"/>
    <col min="8201" max="8201" width="3" style="1" customWidth="1"/>
    <col min="8202" max="8202" width="7" style="1" customWidth="1"/>
    <col min="8203" max="8204" width="3" style="1" customWidth="1"/>
    <col min="8205" max="8205" width="4.85546875" style="1" customWidth="1"/>
    <col min="8206" max="8206" width="15.7109375" style="1" customWidth="1"/>
    <col min="8207" max="8207" width="11.42578125" style="1"/>
    <col min="8208" max="8208" width="13.28515625" style="1" customWidth="1"/>
    <col min="8209" max="8449" width="11.42578125" style="1"/>
    <col min="8450" max="8450" width="4.42578125" style="1" customWidth="1"/>
    <col min="8451" max="8451" width="11.42578125" style="1"/>
    <col min="8452" max="8452" width="24.42578125" style="1" customWidth="1"/>
    <col min="8453" max="8453" width="3" style="1" customWidth="1"/>
    <col min="8454" max="8454" width="4.85546875" style="1" customWidth="1"/>
    <col min="8455" max="8455" width="3" style="1" customWidth="1"/>
    <col min="8456" max="8456" width="11.42578125" style="1"/>
    <col min="8457" max="8457" width="3" style="1" customWidth="1"/>
    <col min="8458" max="8458" width="7" style="1" customWidth="1"/>
    <col min="8459" max="8460" width="3" style="1" customWidth="1"/>
    <col min="8461" max="8461" width="4.85546875" style="1" customWidth="1"/>
    <col min="8462" max="8462" width="15.7109375" style="1" customWidth="1"/>
    <col min="8463" max="8463" width="11.42578125" style="1"/>
    <col min="8464" max="8464" width="13.28515625" style="1" customWidth="1"/>
    <col min="8465" max="8705" width="11.42578125" style="1"/>
    <col min="8706" max="8706" width="4.42578125" style="1" customWidth="1"/>
    <col min="8707" max="8707" width="11.42578125" style="1"/>
    <col min="8708" max="8708" width="24.42578125" style="1" customWidth="1"/>
    <col min="8709" max="8709" width="3" style="1" customWidth="1"/>
    <col min="8710" max="8710" width="4.85546875" style="1" customWidth="1"/>
    <col min="8711" max="8711" width="3" style="1" customWidth="1"/>
    <col min="8712" max="8712" width="11.42578125" style="1"/>
    <col min="8713" max="8713" width="3" style="1" customWidth="1"/>
    <col min="8714" max="8714" width="7" style="1" customWidth="1"/>
    <col min="8715" max="8716" width="3" style="1" customWidth="1"/>
    <col min="8717" max="8717" width="4.85546875" style="1" customWidth="1"/>
    <col min="8718" max="8718" width="15.7109375" style="1" customWidth="1"/>
    <col min="8719" max="8719" width="11.42578125" style="1"/>
    <col min="8720" max="8720" width="13.28515625" style="1" customWidth="1"/>
    <col min="8721" max="8961" width="11.42578125" style="1"/>
    <col min="8962" max="8962" width="4.42578125" style="1" customWidth="1"/>
    <col min="8963" max="8963" width="11.42578125" style="1"/>
    <col min="8964" max="8964" width="24.42578125" style="1" customWidth="1"/>
    <col min="8965" max="8965" width="3" style="1" customWidth="1"/>
    <col min="8966" max="8966" width="4.85546875" style="1" customWidth="1"/>
    <col min="8967" max="8967" width="3" style="1" customWidth="1"/>
    <col min="8968" max="8968" width="11.42578125" style="1"/>
    <col min="8969" max="8969" width="3" style="1" customWidth="1"/>
    <col min="8970" max="8970" width="7" style="1" customWidth="1"/>
    <col min="8971" max="8972" width="3" style="1" customWidth="1"/>
    <col min="8973" max="8973" width="4.85546875" style="1" customWidth="1"/>
    <col min="8974" max="8974" width="15.7109375" style="1" customWidth="1"/>
    <col min="8975" max="8975" width="11.42578125" style="1"/>
    <col min="8976" max="8976" width="13.28515625" style="1" customWidth="1"/>
    <col min="8977" max="9217" width="11.42578125" style="1"/>
    <col min="9218" max="9218" width="4.42578125" style="1" customWidth="1"/>
    <col min="9219" max="9219" width="11.42578125" style="1"/>
    <col min="9220" max="9220" width="24.42578125" style="1" customWidth="1"/>
    <col min="9221" max="9221" width="3" style="1" customWidth="1"/>
    <col min="9222" max="9222" width="4.85546875" style="1" customWidth="1"/>
    <col min="9223" max="9223" width="3" style="1" customWidth="1"/>
    <col min="9224" max="9224" width="11.42578125" style="1"/>
    <col min="9225" max="9225" width="3" style="1" customWidth="1"/>
    <col min="9226" max="9226" width="7" style="1" customWidth="1"/>
    <col min="9227" max="9228" width="3" style="1" customWidth="1"/>
    <col min="9229" max="9229" width="4.85546875" style="1" customWidth="1"/>
    <col min="9230" max="9230" width="15.7109375" style="1" customWidth="1"/>
    <col min="9231" max="9231" width="11.42578125" style="1"/>
    <col min="9232" max="9232" width="13.28515625" style="1" customWidth="1"/>
    <col min="9233" max="9473" width="11.42578125" style="1"/>
    <col min="9474" max="9474" width="4.42578125" style="1" customWidth="1"/>
    <col min="9475" max="9475" width="11.42578125" style="1"/>
    <col min="9476" max="9476" width="24.42578125" style="1" customWidth="1"/>
    <col min="9477" max="9477" width="3" style="1" customWidth="1"/>
    <col min="9478" max="9478" width="4.85546875" style="1" customWidth="1"/>
    <col min="9479" max="9479" width="3" style="1" customWidth="1"/>
    <col min="9480" max="9480" width="11.42578125" style="1"/>
    <col min="9481" max="9481" width="3" style="1" customWidth="1"/>
    <col min="9482" max="9482" width="7" style="1" customWidth="1"/>
    <col min="9483" max="9484" width="3" style="1" customWidth="1"/>
    <col min="9485" max="9485" width="4.85546875" style="1" customWidth="1"/>
    <col min="9486" max="9486" width="15.7109375" style="1" customWidth="1"/>
    <col min="9487" max="9487" width="11.42578125" style="1"/>
    <col min="9488" max="9488" width="13.28515625" style="1" customWidth="1"/>
    <col min="9489" max="9729" width="11.42578125" style="1"/>
    <col min="9730" max="9730" width="4.42578125" style="1" customWidth="1"/>
    <col min="9731" max="9731" width="11.42578125" style="1"/>
    <col min="9732" max="9732" width="24.42578125" style="1" customWidth="1"/>
    <col min="9733" max="9733" width="3" style="1" customWidth="1"/>
    <col min="9734" max="9734" width="4.85546875" style="1" customWidth="1"/>
    <col min="9735" max="9735" width="3" style="1" customWidth="1"/>
    <col min="9736" max="9736" width="11.42578125" style="1"/>
    <col min="9737" max="9737" width="3" style="1" customWidth="1"/>
    <col min="9738" max="9738" width="7" style="1" customWidth="1"/>
    <col min="9739" max="9740" width="3" style="1" customWidth="1"/>
    <col min="9741" max="9741" width="4.85546875" style="1" customWidth="1"/>
    <col min="9742" max="9742" width="15.7109375" style="1" customWidth="1"/>
    <col min="9743" max="9743" width="11.42578125" style="1"/>
    <col min="9744" max="9744" width="13.28515625" style="1" customWidth="1"/>
    <col min="9745" max="9985" width="11.42578125" style="1"/>
    <col min="9986" max="9986" width="4.42578125" style="1" customWidth="1"/>
    <col min="9987" max="9987" width="11.42578125" style="1"/>
    <col min="9988" max="9988" width="24.42578125" style="1" customWidth="1"/>
    <col min="9989" max="9989" width="3" style="1" customWidth="1"/>
    <col min="9990" max="9990" width="4.85546875" style="1" customWidth="1"/>
    <col min="9991" max="9991" width="3" style="1" customWidth="1"/>
    <col min="9992" max="9992" width="11.42578125" style="1"/>
    <col min="9993" max="9993" width="3" style="1" customWidth="1"/>
    <col min="9994" max="9994" width="7" style="1" customWidth="1"/>
    <col min="9995" max="9996" width="3" style="1" customWidth="1"/>
    <col min="9997" max="9997" width="4.85546875" style="1" customWidth="1"/>
    <col min="9998" max="9998" width="15.7109375" style="1" customWidth="1"/>
    <col min="9999" max="9999" width="11.42578125" style="1"/>
    <col min="10000" max="10000" width="13.28515625" style="1" customWidth="1"/>
    <col min="10001" max="10241" width="11.42578125" style="1"/>
    <col min="10242" max="10242" width="4.42578125" style="1" customWidth="1"/>
    <col min="10243" max="10243" width="11.42578125" style="1"/>
    <col min="10244" max="10244" width="24.42578125" style="1" customWidth="1"/>
    <col min="10245" max="10245" width="3" style="1" customWidth="1"/>
    <col min="10246" max="10246" width="4.85546875" style="1" customWidth="1"/>
    <col min="10247" max="10247" width="3" style="1" customWidth="1"/>
    <col min="10248" max="10248" width="11.42578125" style="1"/>
    <col min="10249" max="10249" width="3" style="1" customWidth="1"/>
    <col min="10250" max="10250" width="7" style="1" customWidth="1"/>
    <col min="10251" max="10252" width="3" style="1" customWidth="1"/>
    <col min="10253" max="10253" width="4.85546875" style="1" customWidth="1"/>
    <col min="10254" max="10254" width="15.7109375" style="1" customWidth="1"/>
    <col min="10255" max="10255" width="11.42578125" style="1"/>
    <col min="10256" max="10256" width="13.28515625" style="1" customWidth="1"/>
    <col min="10257" max="10497" width="11.42578125" style="1"/>
    <col min="10498" max="10498" width="4.42578125" style="1" customWidth="1"/>
    <col min="10499" max="10499" width="11.42578125" style="1"/>
    <col min="10500" max="10500" width="24.42578125" style="1" customWidth="1"/>
    <col min="10501" max="10501" width="3" style="1" customWidth="1"/>
    <col min="10502" max="10502" width="4.85546875" style="1" customWidth="1"/>
    <col min="10503" max="10503" width="3" style="1" customWidth="1"/>
    <col min="10504" max="10504" width="11.42578125" style="1"/>
    <col min="10505" max="10505" width="3" style="1" customWidth="1"/>
    <col min="10506" max="10506" width="7" style="1" customWidth="1"/>
    <col min="10507" max="10508" width="3" style="1" customWidth="1"/>
    <col min="10509" max="10509" width="4.85546875" style="1" customWidth="1"/>
    <col min="10510" max="10510" width="15.7109375" style="1" customWidth="1"/>
    <col min="10511" max="10511" width="11.42578125" style="1"/>
    <col min="10512" max="10512" width="13.28515625" style="1" customWidth="1"/>
    <col min="10513" max="10753" width="11.42578125" style="1"/>
    <col min="10754" max="10754" width="4.42578125" style="1" customWidth="1"/>
    <col min="10755" max="10755" width="11.42578125" style="1"/>
    <col min="10756" max="10756" width="24.42578125" style="1" customWidth="1"/>
    <col min="10757" max="10757" width="3" style="1" customWidth="1"/>
    <col min="10758" max="10758" width="4.85546875" style="1" customWidth="1"/>
    <col min="10759" max="10759" width="3" style="1" customWidth="1"/>
    <col min="10760" max="10760" width="11.42578125" style="1"/>
    <col min="10761" max="10761" width="3" style="1" customWidth="1"/>
    <col min="10762" max="10762" width="7" style="1" customWidth="1"/>
    <col min="10763" max="10764" width="3" style="1" customWidth="1"/>
    <col min="10765" max="10765" width="4.85546875" style="1" customWidth="1"/>
    <col min="10766" max="10766" width="15.7109375" style="1" customWidth="1"/>
    <col min="10767" max="10767" width="11.42578125" style="1"/>
    <col min="10768" max="10768" width="13.28515625" style="1" customWidth="1"/>
    <col min="10769" max="11009" width="11.42578125" style="1"/>
    <col min="11010" max="11010" width="4.42578125" style="1" customWidth="1"/>
    <col min="11011" max="11011" width="11.42578125" style="1"/>
    <col min="11012" max="11012" width="24.42578125" style="1" customWidth="1"/>
    <col min="11013" max="11013" width="3" style="1" customWidth="1"/>
    <col min="11014" max="11014" width="4.85546875" style="1" customWidth="1"/>
    <col min="11015" max="11015" width="3" style="1" customWidth="1"/>
    <col min="11016" max="11016" width="11.42578125" style="1"/>
    <col min="11017" max="11017" width="3" style="1" customWidth="1"/>
    <col min="11018" max="11018" width="7" style="1" customWidth="1"/>
    <col min="11019" max="11020" width="3" style="1" customWidth="1"/>
    <col min="11021" max="11021" width="4.85546875" style="1" customWidth="1"/>
    <col min="11022" max="11022" width="15.7109375" style="1" customWidth="1"/>
    <col min="11023" max="11023" width="11.42578125" style="1"/>
    <col min="11024" max="11024" width="13.28515625" style="1" customWidth="1"/>
    <col min="11025" max="11265" width="11.42578125" style="1"/>
    <col min="11266" max="11266" width="4.42578125" style="1" customWidth="1"/>
    <col min="11267" max="11267" width="11.42578125" style="1"/>
    <col min="11268" max="11268" width="24.42578125" style="1" customWidth="1"/>
    <col min="11269" max="11269" width="3" style="1" customWidth="1"/>
    <col min="11270" max="11270" width="4.85546875" style="1" customWidth="1"/>
    <col min="11271" max="11271" width="3" style="1" customWidth="1"/>
    <col min="11272" max="11272" width="11.42578125" style="1"/>
    <col min="11273" max="11273" width="3" style="1" customWidth="1"/>
    <col min="11274" max="11274" width="7" style="1" customWidth="1"/>
    <col min="11275" max="11276" width="3" style="1" customWidth="1"/>
    <col min="11277" max="11277" width="4.85546875" style="1" customWidth="1"/>
    <col min="11278" max="11278" width="15.7109375" style="1" customWidth="1"/>
    <col min="11279" max="11279" width="11.42578125" style="1"/>
    <col min="11280" max="11280" width="13.28515625" style="1" customWidth="1"/>
    <col min="11281" max="11521" width="11.42578125" style="1"/>
    <col min="11522" max="11522" width="4.42578125" style="1" customWidth="1"/>
    <col min="11523" max="11523" width="11.42578125" style="1"/>
    <col min="11524" max="11524" width="24.42578125" style="1" customWidth="1"/>
    <col min="11525" max="11525" width="3" style="1" customWidth="1"/>
    <col min="11526" max="11526" width="4.85546875" style="1" customWidth="1"/>
    <col min="11527" max="11527" width="3" style="1" customWidth="1"/>
    <col min="11528" max="11528" width="11.42578125" style="1"/>
    <col min="11529" max="11529" width="3" style="1" customWidth="1"/>
    <col min="11530" max="11530" width="7" style="1" customWidth="1"/>
    <col min="11531" max="11532" width="3" style="1" customWidth="1"/>
    <col min="11533" max="11533" width="4.85546875" style="1" customWidth="1"/>
    <col min="11534" max="11534" width="15.7109375" style="1" customWidth="1"/>
    <col min="11535" max="11535" width="11.42578125" style="1"/>
    <col min="11536" max="11536" width="13.28515625" style="1" customWidth="1"/>
    <col min="11537" max="11777" width="11.42578125" style="1"/>
    <col min="11778" max="11778" width="4.42578125" style="1" customWidth="1"/>
    <col min="11779" max="11779" width="11.42578125" style="1"/>
    <col min="11780" max="11780" width="24.42578125" style="1" customWidth="1"/>
    <col min="11781" max="11781" width="3" style="1" customWidth="1"/>
    <col min="11782" max="11782" width="4.85546875" style="1" customWidth="1"/>
    <col min="11783" max="11783" width="3" style="1" customWidth="1"/>
    <col min="11784" max="11784" width="11.42578125" style="1"/>
    <col min="11785" max="11785" width="3" style="1" customWidth="1"/>
    <col min="11786" max="11786" width="7" style="1" customWidth="1"/>
    <col min="11787" max="11788" width="3" style="1" customWidth="1"/>
    <col min="11789" max="11789" width="4.85546875" style="1" customWidth="1"/>
    <col min="11790" max="11790" width="15.7109375" style="1" customWidth="1"/>
    <col min="11791" max="11791" width="11.42578125" style="1"/>
    <col min="11792" max="11792" width="13.28515625" style="1" customWidth="1"/>
    <col min="11793" max="12033" width="11.42578125" style="1"/>
    <col min="12034" max="12034" width="4.42578125" style="1" customWidth="1"/>
    <col min="12035" max="12035" width="11.42578125" style="1"/>
    <col min="12036" max="12036" width="24.42578125" style="1" customWidth="1"/>
    <col min="12037" max="12037" width="3" style="1" customWidth="1"/>
    <col min="12038" max="12038" width="4.85546875" style="1" customWidth="1"/>
    <col min="12039" max="12039" width="3" style="1" customWidth="1"/>
    <col min="12040" max="12040" width="11.42578125" style="1"/>
    <col min="12041" max="12041" width="3" style="1" customWidth="1"/>
    <col min="12042" max="12042" width="7" style="1" customWidth="1"/>
    <col min="12043" max="12044" width="3" style="1" customWidth="1"/>
    <col min="12045" max="12045" width="4.85546875" style="1" customWidth="1"/>
    <col min="12046" max="12046" width="15.7109375" style="1" customWidth="1"/>
    <col min="12047" max="12047" width="11.42578125" style="1"/>
    <col min="12048" max="12048" width="13.28515625" style="1" customWidth="1"/>
    <col min="12049" max="12289" width="11.42578125" style="1"/>
    <col min="12290" max="12290" width="4.42578125" style="1" customWidth="1"/>
    <col min="12291" max="12291" width="11.42578125" style="1"/>
    <col min="12292" max="12292" width="24.42578125" style="1" customWidth="1"/>
    <col min="12293" max="12293" width="3" style="1" customWidth="1"/>
    <col min="12294" max="12294" width="4.85546875" style="1" customWidth="1"/>
    <col min="12295" max="12295" width="3" style="1" customWidth="1"/>
    <col min="12296" max="12296" width="11.42578125" style="1"/>
    <col min="12297" max="12297" width="3" style="1" customWidth="1"/>
    <col min="12298" max="12298" width="7" style="1" customWidth="1"/>
    <col min="12299" max="12300" width="3" style="1" customWidth="1"/>
    <col min="12301" max="12301" width="4.85546875" style="1" customWidth="1"/>
    <col min="12302" max="12302" width="15.7109375" style="1" customWidth="1"/>
    <col min="12303" max="12303" width="11.42578125" style="1"/>
    <col min="12304" max="12304" width="13.28515625" style="1" customWidth="1"/>
    <col min="12305" max="12545" width="11.42578125" style="1"/>
    <col min="12546" max="12546" width="4.42578125" style="1" customWidth="1"/>
    <col min="12547" max="12547" width="11.42578125" style="1"/>
    <col min="12548" max="12548" width="24.42578125" style="1" customWidth="1"/>
    <col min="12549" max="12549" width="3" style="1" customWidth="1"/>
    <col min="12550" max="12550" width="4.85546875" style="1" customWidth="1"/>
    <col min="12551" max="12551" width="3" style="1" customWidth="1"/>
    <col min="12552" max="12552" width="11.42578125" style="1"/>
    <col min="12553" max="12553" width="3" style="1" customWidth="1"/>
    <col min="12554" max="12554" width="7" style="1" customWidth="1"/>
    <col min="12555" max="12556" width="3" style="1" customWidth="1"/>
    <col min="12557" max="12557" width="4.85546875" style="1" customWidth="1"/>
    <col min="12558" max="12558" width="15.7109375" style="1" customWidth="1"/>
    <col min="12559" max="12559" width="11.42578125" style="1"/>
    <col min="12560" max="12560" width="13.28515625" style="1" customWidth="1"/>
    <col min="12561" max="12801" width="11.42578125" style="1"/>
    <col min="12802" max="12802" width="4.42578125" style="1" customWidth="1"/>
    <col min="12803" max="12803" width="11.42578125" style="1"/>
    <col min="12804" max="12804" width="24.42578125" style="1" customWidth="1"/>
    <col min="12805" max="12805" width="3" style="1" customWidth="1"/>
    <col min="12806" max="12806" width="4.85546875" style="1" customWidth="1"/>
    <col min="12807" max="12807" width="3" style="1" customWidth="1"/>
    <col min="12808" max="12808" width="11.42578125" style="1"/>
    <col min="12809" max="12809" width="3" style="1" customWidth="1"/>
    <col min="12810" max="12810" width="7" style="1" customWidth="1"/>
    <col min="12811" max="12812" width="3" style="1" customWidth="1"/>
    <col min="12813" max="12813" width="4.85546875" style="1" customWidth="1"/>
    <col min="12814" max="12814" width="15.7109375" style="1" customWidth="1"/>
    <col min="12815" max="12815" width="11.42578125" style="1"/>
    <col min="12816" max="12816" width="13.28515625" style="1" customWidth="1"/>
    <col min="12817" max="13057" width="11.42578125" style="1"/>
    <col min="13058" max="13058" width="4.42578125" style="1" customWidth="1"/>
    <col min="13059" max="13059" width="11.42578125" style="1"/>
    <col min="13060" max="13060" width="24.42578125" style="1" customWidth="1"/>
    <col min="13061" max="13061" width="3" style="1" customWidth="1"/>
    <col min="13062" max="13062" width="4.85546875" style="1" customWidth="1"/>
    <col min="13063" max="13063" width="3" style="1" customWidth="1"/>
    <col min="13064" max="13064" width="11.42578125" style="1"/>
    <col min="13065" max="13065" width="3" style="1" customWidth="1"/>
    <col min="13066" max="13066" width="7" style="1" customWidth="1"/>
    <col min="13067" max="13068" width="3" style="1" customWidth="1"/>
    <col min="13069" max="13069" width="4.85546875" style="1" customWidth="1"/>
    <col min="13070" max="13070" width="15.7109375" style="1" customWidth="1"/>
    <col min="13071" max="13071" width="11.42578125" style="1"/>
    <col min="13072" max="13072" width="13.28515625" style="1" customWidth="1"/>
    <col min="13073" max="13313" width="11.42578125" style="1"/>
    <col min="13314" max="13314" width="4.42578125" style="1" customWidth="1"/>
    <col min="13315" max="13315" width="11.42578125" style="1"/>
    <col min="13316" max="13316" width="24.42578125" style="1" customWidth="1"/>
    <col min="13317" max="13317" width="3" style="1" customWidth="1"/>
    <col min="13318" max="13318" width="4.85546875" style="1" customWidth="1"/>
    <col min="13319" max="13319" width="3" style="1" customWidth="1"/>
    <col min="13320" max="13320" width="11.42578125" style="1"/>
    <col min="13321" max="13321" width="3" style="1" customWidth="1"/>
    <col min="13322" max="13322" width="7" style="1" customWidth="1"/>
    <col min="13323" max="13324" width="3" style="1" customWidth="1"/>
    <col min="13325" max="13325" width="4.85546875" style="1" customWidth="1"/>
    <col min="13326" max="13326" width="15.7109375" style="1" customWidth="1"/>
    <col min="13327" max="13327" width="11.42578125" style="1"/>
    <col min="13328" max="13328" width="13.28515625" style="1" customWidth="1"/>
    <col min="13329" max="13569" width="11.42578125" style="1"/>
    <col min="13570" max="13570" width="4.42578125" style="1" customWidth="1"/>
    <col min="13571" max="13571" width="11.42578125" style="1"/>
    <col min="13572" max="13572" width="24.42578125" style="1" customWidth="1"/>
    <col min="13573" max="13573" width="3" style="1" customWidth="1"/>
    <col min="13574" max="13574" width="4.85546875" style="1" customWidth="1"/>
    <col min="13575" max="13575" width="3" style="1" customWidth="1"/>
    <col min="13576" max="13576" width="11.42578125" style="1"/>
    <col min="13577" max="13577" width="3" style="1" customWidth="1"/>
    <col min="13578" max="13578" width="7" style="1" customWidth="1"/>
    <col min="13579" max="13580" width="3" style="1" customWidth="1"/>
    <col min="13581" max="13581" width="4.85546875" style="1" customWidth="1"/>
    <col min="13582" max="13582" width="15.7109375" style="1" customWidth="1"/>
    <col min="13583" max="13583" width="11.42578125" style="1"/>
    <col min="13584" max="13584" width="13.28515625" style="1" customWidth="1"/>
    <col min="13585" max="13825" width="11.42578125" style="1"/>
    <col min="13826" max="13826" width="4.42578125" style="1" customWidth="1"/>
    <col min="13827" max="13827" width="11.42578125" style="1"/>
    <col min="13828" max="13828" width="24.42578125" style="1" customWidth="1"/>
    <col min="13829" max="13829" width="3" style="1" customWidth="1"/>
    <col min="13830" max="13830" width="4.85546875" style="1" customWidth="1"/>
    <col min="13831" max="13831" width="3" style="1" customWidth="1"/>
    <col min="13832" max="13832" width="11.42578125" style="1"/>
    <col min="13833" max="13833" width="3" style="1" customWidth="1"/>
    <col min="13834" max="13834" width="7" style="1" customWidth="1"/>
    <col min="13835" max="13836" width="3" style="1" customWidth="1"/>
    <col min="13837" max="13837" width="4.85546875" style="1" customWidth="1"/>
    <col min="13838" max="13838" width="15.7109375" style="1" customWidth="1"/>
    <col min="13839" max="13839" width="11.42578125" style="1"/>
    <col min="13840" max="13840" width="13.28515625" style="1" customWidth="1"/>
    <col min="13841" max="14081" width="11.42578125" style="1"/>
    <col min="14082" max="14082" width="4.42578125" style="1" customWidth="1"/>
    <col min="14083" max="14083" width="11.42578125" style="1"/>
    <col min="14084" max="14084" width="24.42578125" style="1" customWidth="1"/>
    <col min="14085" max="14085" width="3" style="1" customWidth="1"/>
    <col min="14086" max="14086" width="4.85546875" style="1" customWidth="1"/>
    <col min="14087" max="14087" width="3" style="1" customWidth="1"/>
    <col min="14088" max="14088" width="11.42578125" style="1"/>
    <col min="14089" max="14089" width="3" style="1" customWidth="1"/>
    <col min="14090" max="14090" width="7" style="1" customWidth="1"/>
    <col min="14091" max="14092" width="3" style="1" customWidth="1"/>
    <col min="14093" max="14093" width="4.85546875" style="1" customWidth="1"/>
    <col min="14094" max="14094" width="15.7109375" style="1" customWidth="1"/>
    <col min="14095" max="14095" width="11.42578125" style="1"/>
    <col min="14096" max="14096" width="13.28515625" style="1" customWidth="1"/>
    <col min="14097" max="14337" width="11.42578125" style="1"/>
    <col min="14338" max="14338" width="4.42578125" style="1" customWidth="1"/>
    <col min="14339" max="14339" width="11.42578125" style="1"/>
    <col min="14340" max="14340" width="24.42578125" style="1" customWidth="1"/>
    <col min="14341" max="14341" width="3" style="1" customWidth="1"/>
    <col min="14342" max="14342" width="4.85546875" style="1" customWidth="1"/>
    <col min="14343" max="14343" width="3" style="1" customWidth="1"/>
    <col min="14344" max="14344" width="11.42578125" style="1"/>
    <col min="14345" max="14345" width="3" style="1" customWidth="1"/>
    <col min="14346" max="14346" width="7" style="1" customWidth="1"/>
    <col min="14347" max="14348" width="3" style="1" customWidth="1"/>
    <col min="14349" max="14349" width="4.85546875" style="1" customWidth="1"/>
    <col min="14350" max="14350" width="15.7109375" style="1" customWidth="1"/>
    <col min="14351" max="14351" width="11.42578125" style="1"/>
    <col min="14352" max="14352" width="13.28515625" style="1" customWidth="1"/>
    <col min="14353" max="14593" width="11.42578125" style="1"/>
    <col min="14594" max="14594" width="4.42578125" style="1" customWidth="1"/>
    <col min="14595" max="14595" width="11.42578125" style="1"/>
    <col min="14596" max="14596" width="24.42578125" style="1" customWidth="1"/>
    <col min="14597" max="14597" width="3" style="1" customWidth="1"/>
    <col min="14598" max="14598" width="4.85546875" style="1" customWidth="1"/>
    <col min="14599" max="14599" width="3" style="1" customWidth="1"/>
    <col min="14600" max="14600" width="11.42578125" style="1"/>
    <col min="14601" max="14601" width="3" style="1" customWidth="1"/>
    <col min="14602" max="14602" width="7" style="1" customWidth="1"/>
    <col min="14603" max="14604" width="3" style="1" customWidth="1"/>
    <col min="14605" max="14605" width="4.85546875" style="1" customWidth="1"/>
    <col min="14606" max="14606" width="15.7109375" style="1" customWidth="1"/>
    <col min="14607" max="14607" width="11.42578125" style="1"/>
    <col min="14608" max="14608" width="13.28515625" style="1" customWidth="1"/>
    <col min="14609" max="14849" width="11.42578125" style="1"/>
    <col min="14850" max="14850" width="4.42578125" style="1" customWidth="1"/>
    <col min="14851" max="14851" width="11.42578125" style="1"/>
    <col min="14852" max="14852" width="24.42578125" style="1" customWidth="1"/>
    <col min="14853" max="14853" width="3" style="1" customWidth="1"/>
    <col min="14854" max="14854" width="4.85546875" style="1" customWidth="1"/>
    <col min="14855" max="14855" width="3" style="1" customWidth="1"/>
    <col min="14856" max="14856" width="11.42578125" style="1"/>
    <col min="14857" max="14857" width="3" style="1" customWidth="1"/>
    <col min="14858" max="14858" width="7" style="1" customWidth="1"/>
    <col min="14859" max="14860" width="3" style="1" customWidth="1"/>
    <col min="14861" max="14861" width="4.85546875" style="1" customWidth="1"/>
    <col min="14862" max="14862" width="15.7109375" style="1" customWidth="1"/>
    <col min="14863" max="14863" width="11.42578125" style="1"/>
    <col min="14864" max="14864" width="13.28515625" style="1" customWidth="1"/>
    <col min="14865" max="15105" width="11.42578125" style="1"/>
    <col min="15106" max="15106" width="4.42578125" style="1" customWidth="1"/>
    <col min="15107" max="15107" width="11.42578125" style="1"/>
    <col min="15108" max="15108" width="24.42578125" style="1" customWidth="1"/>
    <col min="15109" max="15109" width="3" style="1" customWidth="1"/>
    <col min="15110" max="15110" width="4.85546875" style="1" customWidth="1"/>
    <col min="15111" max="15111" width="3" style="1" customWidth="1"/>
    <col min="15112" max="15112" width="11.42578125" style="1"/>
    <col min="15113" max="15113" width="3" style="1" customWidth="1"/>
    <col min="15114" max="15114" width="7" style="1" customWidth="1"/>
    <col min="15115" max="15116" width="3" style="1" customWidth="1"/>
    <col min="15117" max="15117" width="4.85546875" style="1" customWidth="1"/>
    <col min="15118" max="15118" width="15.7109375" style="1" customWidth="1"/>
    <col min="15119" max="15119" width="11.42578125" style="1"/>
    <col min="15120" max="15120" width="13.28515625" style="1" customWidth="1"/>
    <col min="15121" max="15361" width="11.42578125" style="1"/>
    <col min="15362" max="15362" width="4.42578125" style="1" customWidth="1"/>
    <col min="15363" max="15363" width="11.42578125" style="1"/>
    <col min="15364" max="15364" width="24.42578125" style="1" customWidth="1"/>
    <col min="15365" max="15365" width="3" style="1" customWidth="1"/>
    <col min="15366" max="15366" width="4.85546875" style="1" customWidth="1"/>
    <col min="15367" max="15367" width="3" style="1" customWidth="1"/>
    <col min="15368" max="15368" width="11.42578125" style="1"/>
    <col min="15369" max="15369" width="3" style="1" customWidth="1"/>
    <col min="15370" max="15370" width="7" style="1" customWidth="1"/>
    <col min="15371" max="15372" width="3" style="1" customWidth="1"/>
    <col min="15373" max="15373" width="4.85546875" style="1" customWidth="1"/>
    <col min="15374" max="15374" width="15.7109375" style="1" customWidth="1"/>
    <col min="15375" max="15375" width="11.42578125" style="1"/>
    <col min="15376" max="15376" width="13.28515625" style="1" customWidth="1"/>
    <col min="15377" max="15617" width="11.42578125" style="1"/>
    <col min="15618" max="15618" width="4.42578125" style="1" customWidth="1"/>
    <col min="15619" max="15619" width="11.42578125" style="1"/>
    <col min="15620" max="15620" width="24.42578125" style="1" customWidth="1"/>
    <col min="15621" max="15621" width="3" style="1" customWidth="1"/>
    <col min="15622" max="15622" width="4.85546875" style="1" customWidth="1"/>
    <col min="15623" max="15623" width="3" style="1" customWidth="1"/>
    <col min="15624" max="15624" width="11.42578125" style="1"/>
    <col min="15625" max="15625" width="3" style="1" customWidth="1"/>
    <col min="15626" max="15626" width="7" style="1" customWidth="1"/>
    <col min="15627" max="15628" width="3" style="1" customWidth="1"/>
    <col min="15629" max="15629" width="4.85546875" style="1" customWidth="1"/>
    <col min="15630" max="15630" width="15.7109375" style="1" customWidth="1"/>
    <col min="15631" max="15631" width="11.42578125" style="1"/>
    <col min="15632" max="15632" width="13.28515625" style="1" customWidth="1"/>
    <col min="15633" max="15873" width="11.42578125" style="1"/>
    <col min="15874" max="15874" width="4.42578125" style="1" customWidth="1"/>
    <col min="15875" max="15875" width="11.42578125" style="1"/>
    <col min="15876" max="15876" width="24.42578125" style="1" customWidth="1"/>
    <col min="15877" max="15877" width="3" style="1" customWidth="1"/>
    <col min="15878" max="15878" width="4.85546875" style="1" customWidth="1"/>
    <col min="15879" max="15879" width="3" style="1" customWidth="1"/>
    <col min="15880" max="15880" width="11.42578125" style="1"/>
    <col min="15881" max="15881" width="3" style="1" customWidth="1"/>
    <col min="15882" max="15882" width="7" style="1" customWidth="1"/>
    <col min="15883" max="15884" width="3" style="1" customWidth="1"/>
    <col min="15885" max="15885" width="4.85546875" style="1" customWidth="1"/>
    <col min="15886" max="15886" width="15.7109375" style="1" customWidth="1"/>
    <col min="15887" max="15887" width="11.42578125" style="1"/>
    <col min="15888" max="15888" width="13.28515625" style="1" customWidth="1"/>
    <col min="15889" max="16129" width="11.42578125" style="1"/>
    <col min="16130" max="16130" width="4.42578125" style="1" customWidth="1"/>
    <col min="16131" max="16131" width="11.42578125" style="1"/>
    <col min="16132" max="16132" width="24.42578125" style="1" customWidth="1"/>
    <col min="16133" max="16133" width="3" style="1" customWidth="1"/>
    <col min="16134" max="16134" width="4.85546875" style="1" customWidth="1"/>
    <col min="16135" max="16135" width="3" style="1" customWidth="1"/>
    <col min="16136" max="16136" width="11.42578125" style="1"/>
    <col min="16137" max="16137" width="3" style="1" customWidth="1"/>
    <col min="16138" max="16138" width="7" style="1" customWidth="1"/>
    <col min="16139" max="16140" width="3" style="1" customWidth="1"/>
    <col min="16141" max="16141" width="4.85546875" style="1" customWidth="1"/>
    <col min="16142" max="16142" width="15.7109375" style="1" customWidth="1"/>
    <col min="16143" max="16143" width="11.42578125" style="1"/>
    <col min="16144" max="16144" width="13.28515625" style="1" customWidth="1"/>
    <col min="16145" max="16384" width="11.42578125" style="1"/>
  </cols>
  <sheetData>
    <row r="1" spans="3:18">
      <c r="C1" s="115"/>
      <c r="D1" s="115"/>
      <c r="E1" s="115"/>
      <c r="F1" s="115"/>
      <c r="G1" s="115"/>
      <c r="H1" s="115"/>
      <c r="I1" s="115"/>
      <c r="J1" s="115"/>
      <c r="K1" s="115"/>
      <c r="L1" s="115"/>
      <c r="M1" s="115"/>
      <c r="N1" s="115"/>
      <c r="O1" s="115"/>
      <c r="P1" s="115"/>
      <c r="R1" s="207" t="s">
        <v>168</v>
      </c>
    </row>
    <row r="2" spans="3:18" ht="18">
      <c r="C2" s="115"/>
      <c r="D2" s="116" t="s">
        <v>1</v>
      </c>
      <c r="E2" s="117"/>
      <c r="F2" s="117"/>
      <c r="G2" s="117"/>
      <c r="H2" s="117"/>
      <c r="I2" s="117"/>
      <c r="J2" s="117"/>
      <c r="K2" s="117"/>
      <c r="L2" s="117"/>
      <c r="M2" s="115"/>
      <c r="N2" s="115"/>
      <c r="O2" s="115"/>
      <c r="P2" s="115"/>
    </row>
    <row r="3" spans="3:18" ht="15">
      <c r="C3" s="115"/>
      <c r="D3" s="115"/>
      <c r="E3" s="115"/>
      <c r="F3" s="115"/>
      <c r="G3" s="115"/>
      <c r="H3" s="115"/>
      <c r="I3" s="115"/>
      <c r="J3" s="115"/>
      <c r="K3" s="115"/>
      <c r="L3" s="115"/>
      <c r="M3" s="115"/>
      <c r="N3" s="115"/>
      <c r="O3" s="115"/>
      <c r="P3" s="115"/>
      <c r="R3" s="3" t="s">
        <v>2</v>
      </c>
    </row>
    <row r="4" spans="3:18" ht="15">
      <c r="C4" s="115"/>
      <c r="D4" s="375" t="s">
        <v>3</v>
      </c>
      <c r="E4" s="375"/>
      <c r="F4" s="375"/>
      <c r="G4" s="375"/>
      <c r="H4" s="118"/>
      <c r="I4" s="119"/>
      <c r="J4" s="119"/>
      <c r="K4" s="119"/>
      <c r="L4" s="119"/>
      <c r="M4" s="120" t="s">
        <v>4</v>
      </c>
      <c r="N4" s="376">
        <v>2025</v>
      </c>
      <c r="O4" s="376"/>
      <c r="P4" s="115"/>
      <c r="R4" s="1" t="s">
        <v>5</v>
      </c>
    </row>
    <row r="5" spans="3:18" ht="18">
      <c r="C5" s="115"/>
      <c r="D5" s="375"/>
      <c r="E5" s="375"/>
      <c r="F5" s="375"/>
      <c r="G5" s="375"/>
      <c r="H5" s="377" t="s">
        <v>6</v>
      </c>
      <c r="I5" s="378"/>
      <c r="J5" s="378"/>
      <c r="K5" s="378"/>
      <c r="L5" s="378"/>
      <c r="M5" s="379"/>
      <c r="N5" s="380">
        <f>IF(ISERROR($N$68),0,$N$68)</f>
        <v>0</v>
      </c>
      <c r="O5" s="380"/>
      <c r="P5" s="115"/>
      <c r="R5" s="6" t="s">
        <v>7</v>
      </c>
    </row>
    <row r="6" spans="3:18" ht="15">
      <c r="C6" s="115"/>
      <c r="D6" s="115"/>
      <c r="E6" s="115"/>
      <c r="F6" s="115"/>
      <c r="G6" s="115"/>
      <c r="H6" s="115"/>
      <c r="I6" s="115"/>
      <c r="J6" s="115"/>
      <c r="K6" s="115"/>
      <c r="L6" s="115"/>
      <c r="M6" s="115"/>
      <c r="N6" s="115"/>
      <c r="O6" s="115"/>
      <c r="P6" s="115"/>
      <c r="R6" s="6" t="s">
        <v>8</v>
      </c>
    </row>
    <row r="7" spans="3:18" ht="15">
      <c r="C7" s="115"/>
      <c r="D7" s="115"/>
      <c r="E7" s="115"/>
      <c r="F7" s="115"/>
      <c r="G7" s="115"/>
      <c r="H7" s="115"/>
      <c r="I7" s="115"/>
      <c r="J7" s="115"/>
      <c r="K7" s="115"/>
      <c r="L7" s="115"/>
      <c r="M7" s="115"/>
      <c r="N7" s="115"/>
      <c r="O7" s="115"/>
      <c r="P7" s="115"/>
      <c r="R7" s="6" t="s">
        <v>9</v>
      </c>
    </row>
    <row r="8" spans="3:18" ht="15">
      <c r="C8" s="121" t="s">
        <v>10</v>
      </c>
      <c r="D8" s="115" t="s">
        <v>11</v>
      </c>
      <c r="E8" s="115"/>
      <c r="F8" s="115"/>
      <c r="G8" s="115"/>
      <c r="H8" s="115"/>
      <c r="I8" s="115"/>
      <c r="J8" s="115"/>
      <c r="K8" s="115"/>
      <c r="L8" s="115"/>
      <c r="M8" s="115"/>
      <c r="N8" s="115"/>
      <c r="O8" s="115"/>
      <c r="P8" s="115"/>
      <c r="R8" s="6" t="s">
        <v>12</v>
      </c>
    </row>
    <row r="9" spans="3:18" ht="20.100000000000001" customHeight="1" thickBot="1">
      <c r="C9" s="115"/>
      <c r="D9" s="115"/>
      <c r="E9" s="115"/>
      <c r="F9" s="115"/>
      <c r="G9" s="115"/>
      <c r="H9" s="115"/>
      <c r="I9" s="115"/>
      <c r="J9" s="115"/>
      <c r="K9" s="115"/>
      <c r="L9" s="115"/>
      <c r="M9" s="122" t="s">
        <v>13</v>
      </c>
      <c r="N9" s="123">
        <f>N4</f>
        <v>2025</v>
      </c>
      <c r="O9" s="115"/>
      <c r="P9" s="115"/>
    </row>
    <row r="10" spans="3:18" ht="20.100000000000001" customHeight="1">
      <c r="C10" s="115"/>
      <c r="D10" s="124" t="s">
        <v>14</v>
      </c>
      <c r="E10" s="125"/>
      <c r="F10" s="125"/>
      <c r="G10" s="125"/>
      <c r="H10" s="125"/>
      <c r="I10" s="125"/>
      <c r="J10" s="125"/>
      <c r="K10" s="125"/>
      <c r="L10" s="125"/>
      <c r="M10" s="125"/>
      <c r="N10" s="164"/>
      <c r="O10" s="115"/>
      <c r="P10" s="115"/>
    </row>
    <row r="11" spans="3:18" ht="20.100000000000001" customHeight="1">
      <c r="C11" s="115"/>
      <c r="D11" s="126" t="s">
        <v>15</v>
      </c>
      <c r="E11" s="127"/>
      <c r="F11" s="127"/>
      <c r="G11" s="127"/>
      <c r="H11" s="127"/>
      <c r="I11" s="127"/>
      <c r="J11" s="127"/>
      <c r="K11" s="127"/>
      <c r="L11" s="127"/>
      <c r="M11" s="125"/>
      <c r="N11" s="165">
        <v>0</v>
      </c>
      <c r="O11" s="115"/>
      <c r="P11" s="115"/>
    </row>
    <row r="12" spans="3:18">
      <c r="C12" s="115"/>
      <c r="D12" s="128" t="s">
        <v>16</v>
      </c>
      <c r="E12" s="129"/>
      <c r="F12" s="129"/>
      <c r="G12" s="129"/>
      <c r="H12" s="129"/>
      <c r="I12" s="129"/>
      <c r="J12" s="129"/>
      <c r="K12" s="129"/>
      <c r="L12" s="129"/>
      <c r="M12" s="129"/>
      <c r="N12" s="381"/>
      <c r="O12" s="115"/>
      <c r="P12" s="115"/>
    </row>
    <row r="13" spans="3:18" ht="14.25" customHeight="1">
      <c r="C13" s="115"/>
      <c r="D13" s="130" t="s">
        <v>17</v>
      </c>
      <c r="E13" s="131"/>
      <c r="F13" s="131"/>
      <c r="G13" s="131"/>
      <c r="H13" s="131"/>
      <c r="I13" s="131"/>
      <c r="J13" s="131"/>
      <c r="K13" s="131"/>
      <c r="L13" s="131"/>
      <c r="M13" s="115"/>
      <c r="N13" s="382"/>
      <c r="O13" s="115"/>
      <c r="P13" s="115"/>
    </row>
    <row r="14" spans="3:18" ht="15" thickBot="1">
      <c r="C14" s="115"/>
      <c r="D14" s="132" t="s">
        <v>18</v>
      </c>
      <c r="E14" s="133"/>
      <c r="F14" s="133"/>
      <c r="G14" s="133"/>
      <c r="H14" s="133"/>
      <c r="I14" s="133"/>
      <c r="J14" s="133"/>
      <c r="K14" s="133"/>
      <c r="L14" s="133"/>
      <c r="M14" s="134"/>
      <c r="N14" s="383"/>
      <c r="O14" s="115"/>
      <c r="P14" s="115"/>
    </row>
    <row r="15" spans="3:18" ht="20.100000000000001" customHeight="1" thickBot="1">
      <c r="C15" s="115"/>
      <c r="D15" s="115"/>
      <c r="E15" s="115"/>
      <c r="F15" s="115"/>
      <c r="G15" s="115"/>
      <c r="H15" s="115"/>
      <c r="I15" s="115"/>
      <c r="J15" s="115"/>
      <c r="K15" s="115"/>
      <c r="L15" s="115"/>
      <c r="M15" s="122" t="s">
        <v>19</v>
      </c>
      <c r="N15" s="123">
        <f>N4</f>
        <v>2025</v>
      </c>
      <c r="O15" s="115"/>
      <c r="P15" s="115"/>
    </row>
    <row r="16" spans="3:18" ht="14.25" customHeight="1">
      <c r="C16" s="115"/>
      <c r="D16" s="128" t="s">
        <v>20</v>
      </c>
      <c r="E16" s="129"/>
      <c r="F16" s="129"/>
      <c r="G16" s="129"/>
      <c r="H16" s="129"/>
      <c r="I16" s="129"/>
      <c r="J16" s="129"/>
      <c r="K16" s="129"/>
      <c r="L16" s="129"/>
      <c r="M16" s="129"/>
      <c r="N16" s="373"/>
      <c r="O16" s="115"/>
      <c r="P16" s="115"/>
    </row>
    <row r="17" spans="3:16" ht="14.25" customHeight="1" thickBot="1">
      <c r="C17" s="115"/>
      <c r="D17" s="135" t="s">
        <v>21</v>
      </c>
      <c r="E17" s="134"/>
      <c r="F17" s="134"/>
      <c r="G17" s="134"/>
      <c r="H17" s="134"/>
      <c r="I17" s="134"/>
      <c r="J17" s="134"/>
      <c r="K17" s="134"/>
      <c r="L17" s="134"/>
      <c r="M17" s="134"/>
      <c r="N17" s="374"/>
      <c r="O17" s="115"/>
      <c r="P17" s="115"/>
    </row>
    <row r="18" spans="3:16">
      <c r="C18" s="115"/>
      <c r="D18" s="115"/>
      <c r="E18" s="115"/>
      <c r="F18" s="115"/>
      <c r="G18" s="115"/>
      <c r="H18" s="115"/>
      <c r="I18" s="115"/>
      <c r="J18" s="115"/>
      <c r="K18" s="115"/>
      <c r="L18" s="115"/>
      <c r="M18" s="115"/>
      <c r="N18" s="115"/>
      <c r="O18" s="115"/>
      <c r="P18" s="115"/>
    </row>
    <row r="19" spans="3:16">
      <c r="C19" s="115"/>
      <c r="D19" s="115"/>
      <c r="E19" s="115"/>
      <c r="F19" s="115"/>
      <c r="G19" s="115"/>
      <c r="H19" s="115"/>
      <c r="I19" s="115"/>
      <c r="J19" s="115"/>
      <c r="K19" s="115"/>
      <c r="L19" s="115"/>
      <c r="M19" s="115"/>
      <c r="N19" s="115"/>
      <c r="O19" s="115"/>
      <c r="P19" s="115"/>
    </row>
    <row r="20" spans="3:16" ht="15">
      <c r="C20" s="121" t="s">
        <v>22</v>
      </c>
      <c r="D20" s="121" t="s">
        <v>23</v>
      </c>
      <c r="E20" s="115"/>
      <c r="F20" s="115"/>
      <c r="G20" s="115"/>
      <c r="H20" s="115"/>
      <c r="I20" s="115"/>
      <c r="J20" s="115"/>
      <c r="K20" s="115"/>
      <c r="L20" s="115"/>
      <c r="M20" s="115"/>
      <c r="N20" s="115"/>
      <c r="O20" s="115"/>
      <c r="P20" s="115"/>
    </row>
    <row r="21" spans="3:16">
      <c r="C21" s="115"/>
      <c r="D21" s="115"/>
      <c r="E21" s="115"/>
      <c r="F21" s="115"/>
      <c r="G21" s="115"/>
      <c r="H21" s="115"/>
      <c r="I21" s="115"/>
      <c r="J21" s="115"/>
      <c r="K21" s="115"/>
      <c r="L21" s="115"/>
      <c r="M21" s="115"/>
      <c r="N21" s="115"/>
      <c r="O21" s="115"/>
      <c r="P21" s="115"/>
    </row>
    <row r="22" spans="3:16" ht="20.100000000000001" customHeight="1" thickBot="1">
      <c r="C22" s="115"/>
      <c r="D22" s="136" t="s">
        <v>24</v>
      </c>
      <c r="E22" s="341"/>
      <c r="F22" s="371"/>
      <c r="G22" s="341" t="s">
        <v>25</v>
      </c>
      <c r="H22" s="137">
        <f>$N$11</f>
        <v>0</v>
      </c>
      <c r="I22" s="341"/>
      <c r="J22" s="341"/>
      <c r="K22" s="341" t="s">
        <v>25</v>
      </c>
      <c r="L22" s="138"/>
      <c r="M22" s="139"/>
      <c r="N22" s="360">
        <f>IF(ISERROR($N$11/$N$10),0,$N$11/$N$10)</f>
        <v>0</v>
      </c>
      <c r="O22" s="115"/>
      <c r="P22" s="115"/>
    </row>
    <row r="23" spans="3:16" ht="20.100000000000001" customHeight="1">
      <c r="C23" s="115"/>
      <c r="D23" s="140" t="s">
        <v>26</v>
      </c>
      <c r="E23" s="342"/>
      <c r="F23" s="372"/>
      <c r="G23" s="342"/>
      <c r="H23" s="141">
        <f>$N$10</f>
        <v>0</v>
      </c>
      <c r="I23" s="342"/>
      <c r="J23" s="342"/>
      <c r="K23" s="342"/>
      <c r="L23" s="142"/>
      <c r="M23" s="143"/>
      <c r="N23" s="361"/>
      <c r="O23" s="115"/>
      <c r="P23" s="115"/>
    </row>
    <row r="24" spans="3:16">
      <c r="C24" s="115"/>
      <c r="D24" s="115"/>
      <c r="E24" s="115"/>
      <c r="F24" s="115"/>
      <c r="G24" s="115"/>
      <c r="H24" s="115"/>
      <c r="I24" s="115"/>
      <c r="J24" s="115"/>
      <c r="K24" s="115"/>
      <c r="L24" s="115"/>
      <c r="M24" s="115"/>
      <c r="N24" s="115"/>
      <c r="O24" s="115"/>
      <c r="P24" s="115"/>
    </row>
    <row r="25" spans="3:16">
      <c r="C25" s="115"/>
      <c r="D25" s="115"/>
      <c r="E25" s="115"/>
      <c r="F25" s="115"/>
      <c r="G25" s="115"/>
      <c r="H25" s="115"/>
      <c r="I25" s="115"/>
      <c r="J25" s="115"/>
      <c r="K25" s="115"/>
      <c r="L25" s="115"/>
      <c r="M25" s="115"/>
      <c r="N25" s="115"/>
      <c r="O25" s="115"/>
      <c r="P25" s="115"/>
    </row>
    <row r="26" spans="3:16" ht="15">
      <c r="C26" s="121" t="s">
        <v>27</v>
      </c>
      <c r="D26" s="121" t="s">
        <v>28</v>
      </c>
      <c r="E26" s="115"/>
      <c r="F26" s="115"/>
      <c r="G26" s="115"/>
      <c r="H26" s="115"/>
      <c r="I26" s="115"/>
      <c r="J26" s="115"/>
      <c r="K26" s="115"/>
      <c r="L26" s="115"/>
      <c r="M26" s="115"/>
      <c r="N26" s="115"/>
      <c r="O26" s="115"/>
      <c r="P26" s="115"/>
    </row>
    <row r="27" spans="3:16" ht="15">
      <c r="C27" s="121"/>
      <c r="D27" s="121"/>
      <c r="E27" s="115"/>
      <c r="F27" s="115"/>
      <c r="G27" s="115"/>
      <c r="H27" s="115"/>
      <c r="I27" s="115"/>
      <c r="J27" s="115"/>
      <c r="K27" s="115"/>
      <c r="L27" s="115"/>
      <c r="M27" s="115"/>
      <c r="N27" s="115"/>
      <c r="O27" s="115"/>
      <c r="P27" s="115"/>
    </row>
    <row r="28" spans="3:16" ht="14.25" customHeight="1">
      <c r="C28" s="121"/>
      <c r="D28" s="121" t="s">
        <v>29</v>
      </c>
      <c r="E28" s="115"/>
      <c r="F28" s="115"/>
      <c r="G28" s="115"/>
      <c r="H28" s="115"/>
      <c r="I28" s="115"/>
      <c r="J28" s="115"/>
      <c r="K28" s="115"/>
      <c r="L28" s="115"/>
      <c r="M28" s="115"/>
      <c r="N28" s="115"/>
      <c r="O28" s="115"/>
      <c r="P28" s="115"/>
    </row>
    <row r="29" spans="3:16" ht="20.100000000000001" customHeight="1" thickBot="1">
      <c r="C29" s="115"/>
      <c r="D29" s="362" t="s">
        <v>30</v>
      </c>
      <c r="E29" s="363"/>
      <c r="F29" s="363"/>
      <c r="G29" s="363"/>
      <c r="H29" s="363"/>
      <c r="I29" s="341" t="s">
        <v>25</v>
      </c>
      <c r="J29" s="364">
        <f>$N$16</f>
        <v>0</v>
      </c>
      <c r="K29" s="364"/>
      <c r="L29" s="364"/>
      <c r="M29" s="365" t="s">
        <v>25</v>
      </c>
      <c r="N29" s="367">
        <f>IF(ISERROR($N$16/$N$12),0,$N$16/$N$12)</f>
        <v>0</v>
      </c>
      <c r="O29" s="115"/>
      <c r="P29" s="115"/>
    </row>
    <row r="30" spans="3:16" ht="20.100000000000001" customHeight="1">
      <c r="C30" s="115"/>
      <c r="D30" s="369" t="s">
        <v>16</v>
      </c>
      <c r="E30" s="370"/>
      <c r="F30" s="370"/>
      <c r="G30" s="370"/>
      <c r="H30" s="370"/>
      <c r="I30" s="342"/>
      <c r="J30" s="144">
        <f>$N$12</f>
        <v>0</v>
      </c>
      <c r="K30" s="134"/>
      <c r="L30" s="134"/>
      <c r="M30" s="366"/>
      <c r="N30" s="368"/>
      <c r="O30" s="115"/>
      <c r="P30" s="115"/>
    </row>
    <row r="31" spans="3:16" ht="2.1" customHeight="1">
      <c r="C31" s="115"/>
      <c r="D31" s="115"/>
      <c r="E31" s="115"/>
      <c r="F31" s="115"/>
      <c r="G31" s="115"/>
      <c r="H31" s="115"/>
      <c r="I31" s="115"/>
      <c r="J31" s="115"/>
      <c r="K31" s="115"/>
      <c r="L31" s="115"/>
      <c r="M31" s="115"/>
      <c r="N31" s="115"/>
      <c r="O31" s="115"/>
      <c r="P31" s="115"/>
    </row>
    <row r="32" spans="3:16" ht="14.25" customHeight="1">
      <c r="C32" s="115"/>
      <c r="D32" s="121" t="s">
        <v>31</v>
      </c>
      <c r="E32" s="115"/>
      <c r="F32" s="115"/>
      <c r="G32" s="115"/>
      <c r="H32" s="115"/>
      <c r="I32" s="115"/>
      <c r="J32" s="115"/>
      <c r="K32" s="115"/>
      <c r="L32" s="115"/>
      <c r="M32" s="115"/>
      <c r="N32" s="115"/>
      <c r="O32" s="115"/>
      <c r="P32" s="115"/>
    </row>
    <row r="33" spans="3:16" ht="20.100000000000001" customHeight="1">
      <c r="C33" s="115"/>
      <c r="D33" s="351" t="s">
        <v>32</v>
      </c>
      <c r="E33" s="352"/>
      <c r="F33" s="352"/>
      <c r="G33" s="352"/>
      <c r="H33" s="353"/>
      <c r="I33" s="351" t="s">
        <v>33</v>
      </c>
      <c r="J33" s="352"/>
      <c r="K33" s="352"/>
      <c r="L33" s="352"/>
      <c r="M33" s="352"/>
      <c r="N33" s="352"/>
      <c r="O33" s="352"/>
      <c r="P33" s="353"/>
    </row>
    <row r="34" spans="3:16" ht="20.100000000000001" customHeight="1">
      <c r="C34" s="115"/>
      <c r="D34" s="350" t="s">
        <v>34</v>
      </c>
      <c r="E34" s="350"/>
      <c r="F34" s="350"/>
      <c r="G34" s="350"/>
      <c r="H34" s="145" t="s">
        <v>35</v>
      </c>
      <c r="I34" s="350" t="s">
        <v>34</v>
      </c>
      <c r="J34" s="350"/>
      <c r="K34" s="350"/>
      <c r="L34" s="350"/>
      <c r="M34" s="350"/>
      <c r="N34" s="350"/>
      <c r="O34" s="350"/>
      <c r="P34" s="145" t="s">
        <v>35</v>
      </c>
    </row>
    <row r="35" spans="3:16" ht="20.100000000000001" customHeight="1">
      <c r="C35" s="115"/>
      <c r="D35" s="332" t="s">
        <v>36</v>
      </c>
      <c r="E35" s="332"/>
      <c r="F35" s="332"/>
      <c r="G35" s="332"/>
      <c r="H35" s="333">
        <f>$N$22</f>
        <v>0</v>
      </c>
      <c r="I35" s="354">
        <v>22030</v>
      </c>
      <c r="J35" s="354"/>
      <c r="K35" s="354"/>
      <c r="L35" s="354"/>
      <c r="M35" s="354"/>
      <c r="N35" s="354"/>
      <c r="O35" s="354"/>
      <c r="P35" s="355">
        <f>IF($H$35=0%,0,IF($N$22&gt;=7.5%,$I$35,IF($N$22&gt;=5%,8812+($N$22*176236),IF($N$22&lt;5%,$I$37))))</f>
        <v>0</v>
      </c>
    </row>
    <row r="36" spans="3:16" ht="20.100000000000001" customHeight="1">
      <c r="C36" s="115"/>
      <c r="D36" s="332" t="s">
        <v>37</v>
      </c>
      <c r="E36" s="332"/>
      <c r="F36" s="332"/>
      <c r="G36" s="332"/>
      <c r="H36" s="334"/>
      <c r="I36" s="358" t="s">
        <v>161</v>
      </c>
      <c r="J36" s="358"/>
      <c r="K36" s="358"/>
      <c r="L36" s="358"/>
      <c r="M36" s="358"/>
      <c r="N36" s="358"/>
      <c r="O36" s="358"/>
      <c r="P36" s="356"/>
    </row>
    <row r="37" spans="3:16" ht="20.100000000000001" customHeight="1">
      <c r="C37" s="115"/>
      <c r="D37" s="332" t="s">
        <v>38</v>
      </c>
      <c r="E37" s="332"/>
      <c r="F37" s="332"/>
      <c r="G37" s="332"/>
      <c r="H37" s="335"/>
      <c r="I37" s="354">
        <v>17624</v>
      </c>
      <c r="J37" s="354"/>
      <c r="K37" s="354"/>
      <c r="L37" s="354"/>
      <c r="M37" s="354"/>
      <c r="N37" s="354"/>
      <c r="O37" s="354"/>
      <c r="P37" s="357"/>
    </row>
    <row r="38" spans="3:16" ht="35.25" customHeight="1">
      <c r="C38" s="115"/>
      <c r="D38" s="359" t="s">
        <v>39</v>
      </c>
      <c r="E38" s="359"/>
      <c r="F38" s="359"/>
      <c r="G38" s="359"/>
      <c r="H38" s="359"/>
      <c r="I38" s="359"/>
      <c r="J38" s="359"/>
      <c r="K38" s="359"/>
      <c r="L38" s="359"/>
      <c r="M38" s="359"/>
      <c r="N38" s="359"/>
      <c r="O38" s="115"/>
      <c r="P38" s="115"/>
    </row>
    <row r="39" spans="3:16" ht="20.100000000000001" customHeight="1">
      <c r="C39" s="115"/>
      <c r="D39" s="146" t="s">
        <v>40</v>
      </c>
      <c r="E39" s="125"/>
      <c r="F39" s="125"/>
      <c r="G39" s="125"/>
      <c r="H39" s="125"/>
      <c r="I39" s="125"/>
      <c r="J39" s="125"/>
      <c r="K39" s="125"/>
      <c r="L39" s="125"/>
      <c r="M39" s="147"/>
      <c r="N39" s="148">
        <f>MIN($N$29,$P$35)</f>
        <v>0</v>
      </c>
      <c r="O39" s="115"/>
      <c r="P39" s="115"/>
    </row>
    <row r="40" spans="3:16">
      <c r="C40" s="115"/>
      <c r="D40" s="115"/>
      <c r="E40" s="115"/>
      <c r="F40" s="115"/>
      <c r="G40" s="115"/>
      <c r="H40" s="115"/>
      <c r="I40" s="115"/>
      <c r="J40" s="115"/>
      <c r="K40" s="115"/>
      <c r="L40" s="115"/>
      <c r="M40" s="115"/>
      <c r="N40" s="115"/>
      <c r="O40" s="115"/>
      <c r="P40" s="115"/>
    </row>
    <row r="41" spans="3:16" ht="15">
      <c r="C41" s="121" t="s">
        <v>41</v>
      </c>
      <c r="D41" s="121" t="s">
        <v>42</v>
      </c>
      <c r="E41" s="115"/>
      <c r="F41" s="115"/>
      <c r="G41" s="115"/>
      <c r="H41" s="115"/>
      <c r="I41" s="115"/>
      <c r="J41" s="115"/>
      <c r="K41" s="115"/>
      <c r="L41" s="115"/>
      <c r="M41" s="115"/>
      <c r="N41" s="115"/>
      <c r="O41" s="115"/>
      <c r="P41" s="115"/>
    </row>
    <row r="42" spans="3:16">
      <c r="C42" s="115"/>
      <c r="D42" s="115"/>
      <c r="E42" s="115"/>
      <c r="F42" s="115"/>
      <c r="G42" s="115"/>
      <c r="H42" s="115"/>
      <c r="I42" s="115"/>
      <c r="J42" s="115"/>
      <c r="K42" s="115"/>
      <c r="L42" s="115"/>
      <c r="M42" s="115"/>
      <c r="N42" s="115"/>
      <c r="O42" s="115"/>
      <c r="P42" s="115"/>
    </row>
    <row r="43" spans="3:16" ht="20.100000000000001" customHeight="1">
      <c r="C43" s="115"/>
      <c r="D43" s="351" t="s">
        <v>32</v>
      </c>
      <c r="E43" s="352"/>
      <c r="F43" s="352"/>
      <c r="G43" s="352"/>
      <c r="H43" s="353"/>
      <c r="I43" s="329" t="s">
        <v>43</v>
      </c>
      <c r="J43" s="330"/>
      <c r="K43" s="330"/>
      <c r="L43" s="330"/>
      <c r="M43" s="330"/>
      <c r="N43" s="331"/>
      <c r="O43" s="115"/>
      <c r="P43" s="115"/>
    </row>
    <row r="44" spans="3:16" ht="20.100000000000001" customHeight="1">
      <c r="C44" s="115"/>
      <c r="D44" s="350" t="s">
        <v>34</v>
      </c>
      <c r="E44" s="350"/>
      <c r="F44" s="350"/>
      <c r="G44" s="350"/>
      <c r="H44" s="145" t="s">
        <v>35</v>
      </c>
      <c r="I44" s="329" t="s">
        <v>34</v>
      </c>
      <c r="J44" s="330"/>
      <c r="K44" s="330"/>
      <c r="L44" s="330"/>
      <c r="M44" s="331"/>
      <c r="N44" s="145" t="s">
        <v>35</v>
      </c>
      <c r="O44" s="115"/>
      <c r="P44" s="115"/>
    </row>
    <row r="45" spans="3:16" ht="20.100000000000001" customHeight="1">
      <c r="C45" s="115"/>
      <c r="D45" s="332" t="s">
        <v>36</v>
      </c>
      <c r="E45" s="332"/>
      <c r="F45" s="332"/>
      <c r="G45" s="332"/>
      <c r="H45" s="333">
        <f>$N$22</f>
        <v>0</v>
      </c>
      <c r="I45" s="336">
        <v>0.45</v>
      </c>
      <c r="J45" s="337"/>
      <c r="K45" s="337"/>
      <c r="L45" s="337"/>
      <c r="M45" s="338"/>
      <c r="N45" s="347">
        <f>IF(H45=0%,0,IF($N$22&gt;=7.5%,$I$45,IF($N$22&gt;=5%,$I$46,IF($N$22&lt;5%,$I$47))))</f>
        <v>0</v>
      </c>
      <c r="O45" s="115"/>
      <c r="P45" s="115"/>
    </row>
    <row r="46" spans="3:16" ht="20.100000000000001" customHeight="1">
      <c r="C46" s="115"/>
      <c r="D46" s="332" t="s">
        <v>37</v>
      </c>
      <c r="E46" s="332"/>
      <c r="F46" s="332"/>
      <c r="G46" s="332"/>
      <c r="H46" s="334"/>
      <c r="I46" s="336">
        <v>0.3</v>
      </c>
      <c r="J46" s="337"/>
      <c r="K46" s="337"/>
      <c r="L46" s="337"/>
      <c r="M46" s="338"/>
      <c r="N46" s="348"/>
      <c r="O46" s="115"/>
      <c r="P46" s="115"/>
    </row>
    <row r="47" spans="3:16" ht="20.100000000000001" customHeight="1">
      <c r="C47" s="115"/>
      <c r="D47" s="332" t="s">
        <v>38</v>
      </c>
      <c r="E47" s="332"/>
      <c r="F47" s="332"/>
      <c r="G47" s="332"/>
      <c r="H47" s="335"/>
      <c r="I47" s="336">
        <v>0.15</v>
      </c>
      <c r="J47" s="337"/>
      <c r="K47" s="337"/>
      <c r="L47" s="337"/>
      <c r="M47" s="338"/>
      <c r="N47" s="349"/>
      <c r="O47" s="115"/>
      <c r="P47" s="115"/>
    </row>
    <row r="48" spans="3:16" ht="2.1" customHeight="1">
      <c r="C48" s="115"/>
      <c r="D48" s="115"/>
      <c r="E48" s="115"/>
      <c r="F48" s="115"/>
      <c r="G48" s="115"/>
      <c r="H48" s="115"/>
      <c r="I48" s="115"/>
      <c r="J48" s="115"/>
      <c r="K48" s="115"/>
      <c r="L48" s="115"/>
      <c r="M48" s="115"/>
      <c r="N48" s="115"/>
      <c r="O48" s="115"/>
      <c r="P48" s="115"/>
    </row>
    <row r="49" spans="3:16" ht="20.100000000000001" customHeight="1">
      <c r="C49" s="115"/>
      <c r="D49" s="146" t="s">
        <v>44</v>
      </c>
      <c r="E49" s="125"/>
      <c r="F49" s="125"/>
      <c r="G49" s="125"/>
      <c r="H49" s="125"/>
      <c r="I49" s="125"/>
      <c r="J49" s="125"/>
      <c r="K49" s="125"/>
      <c r="L49" s="125"/>
      <c r="M49" s="147"/>
      <c r="N49" s="149">
        <f>N45</f>
        <v>0</v>
      </c>
      <c r="O49" s="115"/>
      <c r="P49" s="115"/>
    </row>
    <row r="50" spans="3:16">
      <c r="C50" s="115"/>
      <c r="D50" s="115"/>
      <c r="E50" s="115"/>
      <c r="F50" s="115"/>
      <c r="G50" s="115"/>
      <c r="H50" s="115"/>
      <c r="I50" s="115"/>
      <c r="J50" s="115"/>
      <c r="K50" s="115"/>
      <c r="L50" s="115"/>
      <c r="M50" s="115"/>
      <c r="N50" s="115"/>
      <c r="O50" s="115"/>
      <c r="P50" s="115"/>
    </row>
    <row r="51" spans="3:16" ht="15">
      <c r="C51" s="121" t="s">
        <v>45</v>
      </c>
      <c r="D51" s="121" t="s">
        <v>46</v>
      </c>
      <c r="E51" s="115"/>
      <c r="F51" s="115"/>
      <c r="G51" s="115"/>
      <c r="H51" s="115"/>
      <c r="I51" s="115"/>
      <c r="J51" s="115"/>
      <c r="K51" s="115"/>
      <c r="L51" s="115"/>
      <c r="M51" s="115"/>
      <c r="N51" s="115"/>
      <c r="O51" s="115"/>
      <c r="P51" s="115"/>
    </row>
    <row r="52" spans="3:16">
      <c r="C52" s="115"/>
      <c r="D52" s="115"/>
      <c r="E52" s="115"/>
      <c r="F52" s="115"/>
      <c r="G52" s="115"/>
      <c r="H52" s="115"/>
      <c r="I52" s="115"/>
      <c r="J52" s="115"/>
      <c r="K52" s="115"/>
      <c r="L52" s="115"/>
      <c r="M52" s="115"/>
      <c r="N52" s="115"/>
      <c r="O52" s="115"/>
      <c r="P52" s="115"/>
    </row>
    <row r="53" spans="3:16" ht="15">
      <c r="C53" s="115"/>
      <c r="D53" s="124" t="s">
        <v>47</v>
      </c>
      <c r="E53" s="125"/>
      <c r="F53" s="125"/>
      <c r="G53" s="125"/>
      <c r="H53" s="125"/>
      <c r="I53" s="125"/>
      <c r="J53" s="125"/>
      <c r="K53" s="125"/>
      <c r="L53" s="125"/>
      <c r="M53" s="147"/>
      <c r="N53" s="255">
        <v>1432</v>
      </c>
      <c r="O53" s="115"/>
      <c r="P53" s="115"/>
    </row>
    <row r="54" spans="3:16" ht="2.1" customHeight="1">
      <c r="C54" s="115"/>
      <c r="D54" s="115"/>
      <c r="E54" s="115"/>
      <c r="F54" s="115"/>
      <c r="G54" s="115"/>
      <c r="H54" s="115"/>
      <c r="I54" s="115"/>
      <c r="J54" s="115"/>
      <c r="K54" s="115"/>
      <c r="L54" s="115"/>
      <c r="M54" s="115"/>
      <c r="N54" s="115"/>
      <c r="O54" s="115"/>
      <c r="P54" s="115"/>
    </row>
    <row r="55" spans="3:16" ht="20.100000000000001" customHeight="1" thickBot="1">
      <c r="C55" s="115"/>
      <c r="D55" s="136" t="s">
        <v>24</v>
      </c>
      <c r="E55" s="341" t="s">
        <v>48</v>
      </c>
      <c r="F55" s="343" t="s">
        <v>49</v>
      </c>
      <c r="G55" s="343"/>
      <c r="H55" s="343"/>
      <c r="I55" s="343"/>
      <c r="J55" s="343"/>
      <c r="K55" s="341" t="s">
        <v>48</v>
      </c>
      <c r="L55" s="341" t="s">
        <v>40</v>
      </c>
      <c r="M55" s="341"/>
      <c r="N55" s="341"/>
      <c r="O55" s="341"/>
      <c r="P55" s="339" t="s">
        <v>25</v>
      </c>
    </row>
    <row r="56" spans="3:16" ht="20.100000000000001" customHeight="1">
      <c r="C56" s="115"/>
      <c r="D56" s="140" t="s">
        <v>26</v>
      </c>
      <c r="E56" s="342"/>
      <c r="F56" s="344"/>
      <c r="G56" s="344"/>
      <c r="H56" s="344"/>
      <c r="I56" s="344"/>
      <c r="J56" s="344"/>
      <c r="K56" s="342"/>
      <c r="L56" s="342"/>
      <c r="M56" s="342"/>
      <c r="N56" s="342"/>
      <c r="O56" s="342"/>
      <c r="P56" s="340"/>
    </row>
    <row r="57" spans="3:16" ht="2.1" customHeight="1">
      <c r="C57" s="115"/>
      <c r="D57" s="115"/>
      <c r="E57" s="115"/>
      <c r="F57" s="115"/>
      <c r="G57" s="115"/>
      <c r="H57" s="115"/>
      <c r="I57" s="115"/>
      <c r="J57" s="115"/>
      <c r="K57" s="115"/>
      <c r="L57" s="115"/>
      <c r="M57" s="115"/>
      <c r="N57" s="115"/>
      <c r="O57" s="115"/>
      <c r="P57" s="115"/>
    </row>
    <row r="58" spans="3:16" ht="20.100000000000001" customHeight="1" thickBot="1">
      <c r="C58" s="115"/>
      <c r="D58" s="150">
        <f>$N$11</f>
        <v>0</v>
      </c>
      <c r="E58" s="341" t="s">
        <v>48</v>
      </c>
      <c r="F58" s="343">
        <f>$N$49</f>
        <v>0</v>
      </c>
      <c r="G58" s="343"/>
      <c r="H58" s="343"/>
      <c r="I58" s="343"/>
      <c r="J58" s="343"/>
      <c r="K58" s="341" t="s">
        <v>48</v>
      </c>
      <c r="L58" s="345">
        <f>$N$39</f>
        <v>0</v>
      </c>
      <c r="M58" s="341"/>
      <c r="N58" s="341"/>
      <c r="O58" s="341"/>
      <c r="P58" s="339" t="s">
        <v>25</v>
      </c>
    </row>
    <row r="59" spans="3:16" ht="20.100000000000001" customHeight="1">
      <c r="C59" s="115"/>
      <c r="D59" s="151">
        <f>$N$10</f>
        <v>0</v>
      </c>
      <c r="E59" s="342"/>
      <c r="F59" s="344"/>
      <c r="G59" s="344"/>
      <c r="H59" s="344"/>
      <c r="I59" s="344"/>
      <c r="J59" s="344"/>
      <c r="K59" s="342"/>
      <c r="L59" s="342"/>
      <c r="M59" s="342"/>
      <c r="N59" s="342"/>
      <c r="O59" s="342"/>
      <c r="P59" s="340"/>
    </row>
    <row r="60" spans="3:16" ht="2.1" customHeight="1">
      <c r="C60" s="115"/>
      <c r="D60" s="115"/>
      <c r="E60" s="115"/>
      <c r="F60" s="115"/>
      <c r="G60" s="115"/>
      <c r="H60" s="115"/>
      <c r="I60" s="115"/>
      <c r="J60" s="115"/>
      <c r="K60" s="115"/>
      <c r="L60" s="115"/>
      <c r="M60" s="115"/>
      <c r="N60" s="115"/>
      <c r="O60" s="115"/>
      <c r="P60" s="115"/>
    </row>
    <row r="61" spans="3:16" ht="20.100000000000001" customHeight="1">
      <c r="C61" s="115"/>
      <c r="D61" s="152" t="s">
        <v>50</v>
      </c>
      <c r="E61" s="125"/>
      <c r="F61" s="125"/>
      <c r="G61" s="125"/>
      <c r="H61" s="125"/>
      <c r="I61" s="125"/>
      <c r="J61" s="125"/>
      <c r="K61" s="125"/>
      <c r="L61" s="125"/>
      <c r="M61" s="147"/>
      <c r="N61" s="153">
        <f>IF(ISERROR(($D$58/$D$59)*$F$58*$L$58),0,($D$58/$D$59)*$F$58*$L$58)</f>
        <v>0</v>
      </c>
      <c r="O61" s="115"/>
      <c r="P61" s="115"/>
    </row>
    <row r="62" spans="3:16" ht="20.100000000000001" customHeight="1">
      <c r="C62" s="115"/>
      <c r="D62" s="146" t="s">
        <v>51</v>
      </c>
      <c r="E62" s="125"/>
      <c r="F62" s="125"/>
      <c r="G62" s="125"/>
      <c r="H62" s="125"/>
      <c r="I62" s="125"/>
      <c r="J62" s="125"/>
      <c r="K62" s="125"/>
      <c r="L62" s="125"/>
      <c r="M62" s="147"/>
      <c r="N62" s="154">
        <f>MIN($N$61,$N$53)</f>
        <v>0</v>
      </c>
      <c r="O62" s="115"/>
      <c r="P62" s="115"/>
    </row>
    <row r="63" spans="3:16">
      <c r="C63" s="115"/>
      <c r="D63" s="115"/>
      <c r="E63" s="115"/>
      <c r="F63" s="115"/>
      <c r="G63" s="115"/>
      <c r="H63" s="115"/>
      <c r="I63" s="115"/>
      <c r="J63" s="115"/>
      <c r="K63" s="115"/>
      <c r="L63" s="115"/>
      <c r="M63" s="115"/>
      <c r="N63" s="115"/>
      <c r="O63" s="115"/>
      <c r="P63" s="115"/>
    </row>
    <row r="64" spans="3:16" ht="15">
      <c r="C64" s="121" t="s">
        <v>52</v>
      </c>
      <c r="D64" s="121" t="s">
        <v>53</v>
      </c>
      <c r="E64" s="115"/>
      <c r="F64" s="115"/>
      <c r="G64" s="346">
        <f>$N$4</f>
        <v>2025</v>
      </c>
      <c r="H64" s="346"/>
      <c r="I64" s="115"/>
      <c r="J64" s="115"/>
      <c r="K64" s="115"/>
      <c r="L64" s="115"/>
      <c r="M64" s="115"/>
      <c r="N64" s="115"/>
      <c r="O64" s="115"/>
      <c r="P64" s="115"/>
    </row>
    <row r="65" spans="3:16">
      <c r="C65" s="115"/>
      <c r="D65" s="115"/>
      <c r="E65" s="115"/>
      <c r="F65" s="115"/>
      <c r="G65" s="115"/>
      <c r="H65" s="115"/>
      <c r="I65" s="115"/>
      <c r="J65" s="115"/>
      <c r="K65" s="115"/>
      <c r="L65" s="115"/>
      <c r="M65" s="115"/>
      <c r="N65" s="115"/>
      <c r="O65" s="115"/>
      <c r="P65" s="115"/>
    </row>
    <row r="66" spans="3:16" ht="20.100000000000001" customHeight="1">
      <c r="C66" s="115"/>
      <c r="D66" s="128" t="s">
        <v>50</v>
      </c>
      <c r="E66" s="129"/>
      <c r="F66" s="129"/>
      <c r="G66" s="129"/>
      <c r="H66" s="129"/>
      <c r="I66" s="129"/>
      <c r="J66" s="129"/>
      <c r="K66" s="129"/>
      <c r="L66" s="129"/>
      <c r="M66" s="129"/>
      <c r="N66" s="155">
        <f>$N$62</f>
        <v>0</v>
      </c>
      <c r="O66" s="115"/>
      <c r="P66" s="115"/>
    </row>
    <row r="67" spans="3:16" ht="20.100000000000001" customHeight="1" thickBot="1">
      <c r="C67" s="115"/>
      <c r="D67" s="156" t="s">
        <v>16</v>
      </c>
      <c r="E67" s="157"/>
      <c r="F67" s="157"/>
      <c r="G67" s="157"/>
      <c r="H67" s="157"/>
      <c r="I67" s="157"/>
      <c r="J67" s="157"/>
      <c r="K67" s="157"/>
      <c r="L67" s="157"/>
      <c r="M67" s="157" t="s">
        <v>48</v>
      </c>
      <c r="N67" s="158">
        <f>$N$12</f>
        <v>0</v>
      </c>
      <c r="O67" s="115"/>
      <c r="P67" s="115"/>
    </row>
    <row r="68" spans="3:16" ht="20.100000000000001" customHeight="1">
      <c r="C68" s="115"/>
      <c r="D68" s="159" t="s">
        <v>53</v>
      </c>
      <c r="E68" s="160"/>
      <c r="F68" s="160"/>
      <c r="G68" s="134"/>
      <c r="H68" s="161">
        <f>$N$4</f>
        <v>2025</v>
      </c>
      <c r="I68" s="160"/>
      <c r="J68" s="160"/>
      <c r="K68" s="162"/>
      <c r="L68" s="160"/>
      <c r="M68" s="160" t="s">
        <v>25</v>
      </c>
      <c r="N68" s="163">
        <f>IF(ISERROR($N$62*$N$12),0,$N$62*$N$12)</f>
        <v>0</v>
      </c>
      <c r="O68" s="115"/>
      <c r="P68" s="115"/>
    </row>
  </sheetData>
  <sheetProtection algorithmName="SHA-512" hashValue="6JSW0IHQU60YRrcAKQwEFMY+xMOvNHR/68DF94520XXXb0i+MmbXKBefvoc3UgFKxQW7l9q/or/4eSCQYZJF/Q==" saltValue="ML+0VR0MvqHprJztnrmpwg==" spinCount="100000" sheet="1" objects="1" scenarios="1"/>
  <mergeCells count="55">
    <mergeCell ref="N16:N17"/>
    <mergeCell ref="D4:G5"/>
    <mergeCell ref="N4:O4"/>
    <mergeCell ref="H5:M5"/>
    <mergeCell ref="N5:O5"/>
    <mergeCell ref="N12:N14"/>
    <mergeCell ref="D38:N38"/>
    <mergeCell ref="D43:H43"/>
    <mergeCell ref="D33:H33"/>
    <mergeCell ref="N22:N23"/>
    <mergeCell ref="D29:H29"/>
    <mergeCell ref="I29:I30"/>
    <mergeCell ref="J29:L29"/>
    <mergeCell ref="M29:M30"/>
    <mergeCell ref="N29:N30"/>
    <mergeCell ref="D30:H30"/>
    <mergeCell ref="E22:E23"/>
    <mergeCell ref="F22:F23"/>
    <mergeCell ref="G22:G23"/>
    <mergeCell ref="I22:I23"/>
    <mergeCell ref="J22:J23"/>
    <mergeCell ref="K22:K23"/>
    <mergeCell ref="I33:P33"/>
    <mergeCell ref="D34:G34"/>
    <mergeCell ref="I34:O34"/>
    <mergeCell ref="D35:G35"/>
    <mergeCell ref="H35:H37"/>
    <mergeCell ref="I35:O35"/>
    <mergeCell ref="P35:P37"/>
    <mergeCell ref="D36:G36"/>
    <mergeCell ref="I36:O36"/>
    <mergeCell ref="D37:G37"/>
    <mergeCell ref="I37:O37"/>
    <mergeCell ref="G64:H64"/>
    <mergeCell ref="E55:E56"/>
    <mergeCell ref="F55:J56"/>
    <mergeCell ref="K55:K56"/>
    <mergeCell ref="L55:O56"/>
    <mergeCell ref="E58:E59"/>
    <mergeCell ref="F58:J59"/>
    <mergeCell ref="K58:K59"/>
    <mergeCell ref="L58:O59"/>
    <mergeCell ref="P58:P59"/>
    <mergeCell ref="I43:N43"/>
    <mergeCell ref="D45:G45"/>
    <mergeCell ref="H45:H47"/>
    <mergeCell ref="I45:M45"/>
    <mergeCell ref="P55:P56"/>
    <mergeCell ref="N45:N47"/>
    <mergeCell ref="D46:G46"/>
    <mergeCell ref="I46:M46"/>
    <mergeCell ref="D47:G47"/>
    <mergeCell ref="I47:M47"/>
    <mergeCell ref="D44:G44"/>
    <mergeCell ref="I44:M44"/>
  </mergeCells>
  <pageMargins left="0.70866141732283472" right="0.70866141732283472" top="0.74803149606299213" bottom="0.74803149606299213" header="0.31496062992125984" footer="0.31496062992125984"/>
  <pageSetup paperSize="9" scale="64" orientation="portrait" r:id="rId1"/>
  <headerFooter>
    <oddFooter>&amp;L&amp;8IMPRIME CNAF</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C1D4-01A6-4289-88FF-3F95351F54F0}">
  <sheetPr codeName="Feuil6"/>
  <dimension ref="C1:R42"/>
  <sheetViews>
    <sheetView showGridLines="0" zoomScaleNormal="100" workbookViewId="0">
      <selection activeCell="T20" sqref="T20"/>
    </sheetView>
  </sheetViews>
  <sheetFormatPr baseColWidth="10" defaultRowHeight="14.25"/>
  <cols>
    <col min="1" max="1" width="11.42578125" style="1"/>
    <col min="2" max="2" width="4.42578125" style="1" customWidth="1"/>
    <col min="3" max="3" width="11.42578125" style="1"/>
    <col min="4" max="4" width="24.42578125" style="1" customWidth="1"/>
    <col min="5" max="5" width="3" style="1" customWidth="1"/>
    <col min="6" max="6" width="4.85546875" style="1" customWidth="1"/>
    <col min="7" max="7" width="3" style="1" customWidth="1"/>
    <col min="8" max="8" width="11.42578125" style="1" customWidth="1"/>
    <col min="9" max="9" width="3" style="1" customWidth="1"/>
    <col min="10" max="10" width="7" style="1" customWidth="1"/>
    <col min="11" max="12" width="3" style="1" customWidth="1"/>
    <col min="13" max="13" width="4.7109375" style="1" customWidth="1"/>
    <col min="14" max="14" width="15.7109375" style="1" customWidth="1"/>
    <col min="15" max="15" width="3" style="1" customWidth="1"/>
    <col min="16" max="16" width="13.28515625" style="1" customWidth="1"/>
    <col min="17" max="257" width="11.42578125" style="1"/>
    <col min="258" max="258" width="4.42578125" style="1" customWidth="1"/>
    <col min="259" max="259" width="11.42578125" style="1"/>
    <col min="260" max="260" width="24.42578125" style="1" customWidth="1"/>
    <col min="261" max="261" width="3" style="1" customWidth="1"/>
    <col min="262" max="262" width="4.85546875" style="1" customWidth="1"/>
    <col min="263" max="263" width="3" style="1" customWidth="1"/>
    <col min="264" max="264" width="11.42578125" style="1"/>
    <col min="265" max="265" width="3" style="1" customWidth="1"/>
    <col min="266" max="266" width="7" style="1" customWidth="1"/>
    <col min="267" max="268" width="3" style="1" customWidth="1"/>
    <col min="269" max="269" width="4.7109375" style="1" customWidth="1"/>
    <col min="270" max="270" width="15.7109375" style="1" customWidth="1"/>
    <col min="271" max="271" width="3" style="1" customWidth="1"/>
    <col min="272" max="272" width="13.28515625" style="1" customWidth="1"/>
    <col min="273" max="513" width="11.42578125" style="1"/>
    <col min="514" max="514" width="4.42578125" style="1" customWidth="1"/>
    <col min="515" max="515" width="11.42578125" style="1"/>
    <col min="516" max="516" width="24.42578125" style="1" customWidth="1"/>
    <col min="517" max="517" width="3" style="1" customWidth="1"/>
    <col min="518" max="518" width="4.85546875" style="1" customWidth="1"/>
    <col min="519" max="519" width="3" style="1" customWidth="1"/>
    <col min="520" max="520" width="11.42578125" style="1"/>
    <col min="521" max="521" width="3" style="1" customWidth="1"/>
    <col min="522" max="522" width="7" style="1" customWidth="1"/>
    <col min="523" max="524" width="3" style="1" customWidth="1"/>
    <col min="525" max="525" width="4.7109375" style="1" customWidth="1"/>
    <col min="526" max="526" width="15.7109375" style="1" customWidth="1"/>
    <col min="527" max="527" width="3" style="1" customWidth="1"/>
    <col min="528" max="528" width="13.28515625" style="1" customWidth="1"/>
    <col min="529" max="769" width="11.42578125" style="1"/>
    <col min="770" max="770" width="4.42578125" style="1" customWidth="1"/>
    <col min="771" max="771" width="11.42578125" style="1"/>
    <col min="772" max="772" width="24.42578125" style="1" customWidth="1"/>
    <col min="773" max="773" width="3" style="1" customWidth="1"/>
    <col min="774" max="774" width="4.85546875" style="1" customWidth="1"/>
    <col min="775" max="775" width="3" style="1" customWidth="1"/>
    <col min="776" max="776" width="11.42578125" style="1"/>
    <col min="777" max="777" width="3" style="1" customWidth="1"/>
    <col min="778" max="778" width="7" style="1" customWidth="1"/>
    <col min="779" max="780" width="3" style="1" customWidth="1"/>
    <col min="781" max="781" width="4.7109375" style="1" customWidth="1"/>
    <col min="782" max="782" width="15.7109375" style="1" customWidth="1"/>
    <col min="783" max="783" width="3" style="1" customWidth="1"/>
    <col min="784" max="784" width="13.28515625" style="1" customWidth="1"/>
    <col min="785" max="1025" width="11.42578125" style="1"/>
    <col min="1026" max="1026" width="4.42578125" style="1" customWidth="1"/>
    <col min="1027" max="1027" width="11.42578125" style="1"/>
    <col min="1028" max="1028" width="24.42578125" style="1" customWidth="1"/>
    <col min="1029" max="1029" width="3" style="1" customWidth="1"/>
    <col min="1030" max="1030" width="4.85546875" style="1" customWidth="1"/>
    <col min="1031" max="1031" width="3" style="1" customWidth="1"/>
    <col min="1032" max="1032" width="11.42578125" style="1"/>
    <col min="1033" max="1033" width="3" style="1" customWidth="1"/>
    <col min="1034" max="1034" width="7" style="1" customWidth="1"/>
    <col min="1035" max="1036" width="3" style="1" customWidth="1"/>
    <col min="1037" max="1037" width="4.7109375" style="1" customWidth="1"/>
    <col min="1038" max="1038" width="15.7109375" style="1" customWidth="1"/>
    <col min="1039" max="1039" width="3" style="1" customWidth="1"/>
    <col min="1040" max="1040" width="13.28515625" style="1" customWidth="1"/>
    <col min="1041" max="1281" width="11.42578125" style="1"/>
    <col min="1282" max="1282" width="4.42578125" style="1" customWidth="1"/>
    <col min="1283" max="1283" width="11.42578125" style="1"/>
    <col min="1284" max="1284" width="24.42578125" style="1" customWidth="1"/>
    <col min="1285" max="1285" width="3" style="1" customWidth="1"/>
    <col min="1286" max="1286" width="4.85546875" style="1" customWidth="1"/>
    <col min="1287" max="1287" width="3" style="1" customWidth="1"/>
    <col min="1288" max="1288" width="11.42578125" style="1"/>
    <col min="1289" max="1289" width="3" style="1" customWidth="1"/>
    <col min="1290" max="1290" width="7" style="1" customWidth="1"/>
    <col min="1291" max="1292" width="3" style="1" customWidth="1"/>
    <col min="1293" max="1293" width="4.7109375" style="1" customWidth="1"/>
    <col min="1294" max="1294" width="15.7109375" style="1" customWidth="1"/>
    <col min="1295" max="1295" width="3" style="1" customWidth="1"/>
    <col min="1296" max="1296" width="13.28515625" style="1" customWidth="1"/>
    <col min="1297" max="1537" width="11.42578125" style="1"/>
    <col min="1538" max="1538" width="4.42578125" style="1" customWidth="1"/>
    <col min="1539" max="1539" width="11.42578125" style="1"/>
    <col min="1540" max="1540" width="24.42578125" style="1" customWidth="1"/>
    <col min="1541" max="1541" width="3" style="1" customWidth="1"/>
    <col min="1542" max="1542" width="4.85546875" style="1" customWidth="1"/>
    <col min="1543" max="1543" width="3" style="1" customWidth="1"/>
    <col min="1544" max="1544" width="11.42578125" style="1"/>
    <col min="1545" max="1545" width="3" style="1" customWidth="1"/>
    <col min="1546" max="1546" width="7" style="1" customWidth="1"/>
    <col min="1547" max="1548" width="3" style="1" customWidth="1"/>
    <col min="1549" max="1549" width="4.7109375" style="1" customWidth="1"/>
    <col min="1550" max="1550" width="15.7109375" style="1" customWidth="1"/>
    <col min="1551" max="1551" width="3" style="1" customWidth="1"/>
    <col min="1552" max="1552" width="13.28515625" style="1" customWidth="1"/>
    <col min="1553" max="1793" width="11.42578125" style="1"/>
    <col min="1794" max="1794" width="4.42578125" style="1" customWidth="1"/>
    <col min="1795" max="1795" width="11.42578125" style="1"/>
    <col min="1796" max="1796" width="24.42578125" style="1" customWidth="1"/>
    <col min="1797" max="1797" width="3" style="1" customWidth="1"/>
    <col min="1798" max="1798" width="4.85546875" style="1" customWidth="1"/>
    <col min="1799" max="1799" width="3" style="1" customWidth="1"/>
    <col min="1800" max="1800" width="11.42578125" style="1"/>
    <col min="1801" max="1801" width="3" style="1" customWidth="1"/>
    <col min="1802" max="1802" width="7" style="1" customWidth="1"/>
    <col min="1803" max="1804" width="3" style="1" customWidth="1"/>
    <col min="1805" max="1805" width="4.7109375" style="1" customWidth="1"/>
    <col min="1806" max="1806" width="15.7109375" style="1" customWidth="1"/>
    <col min="1807" max="1807" width="3" style="1" customWidth="1"/>
    <col min="1808" max="1808" width="13.28515625" style="1" customWidth="1"/>
    <col min="1809" max="2049" width="11.42578125" style="1"/>
    <col min="2050" max="2050" width="4.42578125" style="1" customWidth="1"/>
    <col min="2051" max="2051" width="11.42578125" style="1"/>
    <col min="2052" max="2052" width="24.42578125" style="1" customWidth="1"/>
    <col min="2053" max="2053" width="3" style="1" customWidth="1"/>
    <col min="2054" max="2054" width="4.85546875" style="1" customWidth="1"/>
    <col min="2055" max="2055" width="3" style="1" customWidth="1"/>
    <col min="2056" max="2056" width="11.42578125" style="1"/>
    <col min="2057" max="2057" width="3" style="1" customWidth="1"/>
    <col min="2058" max="2058" width="7" style="1" customWidth="1"/>
    <col min="2059" max="2060" width="3" style="1" customWidth="1"/>
    <col min="2061" max="2061" width="4.7109375" style="1" customWidth="1"/>
    <col min="2062" max="2062" width="15.7109375" style="1" customWidth="1"/>
    <col min="2063" max="2063" width="3" style="1" customWidth="1"/>
    <col min="2064" max="2064" width="13.28515625" style="1" customWidth="1"/>
    <col min="2065" max="2305" width="11.42578125" style="1"/>
    <col min="2306" max="2306" width="4.42578125" style="1" customWidth="1"/>
    <col min="2307" max="2307" width="11.42578125" style="1"/>
    <col min="2308" max="2308" width="24.42578125" style="1" customWidth="1"/>
    <col min="2309" max="2309" width="3" style="1" customWidth="1"/>
    <col min="2310" max="2310" width="4.85546875" style="1" customWidth="1"/>
    <col min="2311" max="2311" width="3" style="1" customWidth="1"/>
    <col min="2312" max="2312" width="11.42578125" style="1"/>
    <col min="2313" max="2313" width="3" style="1" customWidth="1"/>
    <col min="2314" max="2314" width="7" style="1" customWidth="1"/>
    <col min="2315" max="2316" width="3" style="1" customWidth="1"/>
    <col min="2317" max="2317" width="4.7109375" style="1" customWidth="1"/>
    <col min="2318" max="2318" width="15.7109375" style="1" customWidth="1"/>
    <col min="2319" max="2319" width="3" style="1" customWidth="1"/>
    <col min="2320" max="2320" width="13.28515625" style="1" customWidth="1"/>
    <col min="2321" max="2561" width="11.42578125" style="1"/>
    <col min="2562" max="2562" width="4.42578125" style="1" customWidth="1"/>
    <col min="2563" max="2563" width="11.42578125" style="1"/>
    <col min="2564" max="2564" width="24.42578125" style="1" customWidth="1"/>
    <col min="2565" max="2565" width="3" style="1" customWidth="1"/>
    <col min="2566" max="2566" width="4.85546875" style="1" customWidth="1"/>
    <col min="2567" max="2567" width="3" style="1" customWidth="1"/>
    <col min="2568" max="2568" width="11.42578125" style="1"/>
    <col min="2569" max="2569" width="3" style="1" customWidth="1"/>
    <col min="2570" max="2570" width="7" style="1" customWidth="1"/>
    <col min="2571" max="2572" width="3" style="1" customWidth="1"/>
    <col min="2573" max="2573" width="4.7109375" style="1" customWidth="1"/>
    <col min="2574" max="2574" width="15.7109375" style="1" customWidth="1"/>
    <col min="2575" max="2575" width="3" style="1" customWidth="1"/>
    <col min="2576" max="2576" width="13.28515625" style="1" customWidth="1"/>
    <col min="2577" max="2817" width="11.42578125" style="1"/>
    <col min="2818" max="2818" width="4.42578125" style="1" customWidth="1"/>
    <col min="2819" max="2819" width="11.42578125" style="1"/>
    <col min="2820" max="2820" width="24.42578125" style="1" customWidth="1"/>
    <col min="2821" max="2821" width="3" style="1" customWidth="1"/>
    <col min="2822" max="2822" width="4.85546875" style="1" customWidth="1"/>
    <col min="2823" max="2823" width="3" style="1" customWidth="1"/>
    <col min="2824" max="2824" width="11.42578125" style="1"/>
    <col min="2825" max="2825" width="3" style="1" customWidth="1"/>
    <col min="2826" max="2826" width="7" style="1" customWidth="1"/>
    <col min="2827" max="2828" width="3" style="1" customWidth="1"/>
    <col min="2829" max="2829" width="4.7109375" style="1" customWidth="1"/>
    <col min="2830" max="2830" width="15.7109375" style="1" customWidth="1"/>
    <col min="2831" max="2831" width="3" style="1" customWidth="1"/>
    <col min="2832" max="2832" width="13.28515625" style="1" customWidth="1"/>
    <col min="2833" max="3073" width="11.42578125" style="1"/>
    <col min="3074" max="3074" width="4.42578125" style="1" customWidth="1"/>
    <col min="3075" max="3075" width="11.42578125" style="1"/>
    <col min="3076" max="3076" width="24.42578125" style="1" customWidth="1"/>
    <col min="3077" max="3077" width="3" style="1" customWidth="1"/>
    <col min="3078" max="3078" width="4.85546875" style="1" customWidth="1"/>
    <col min="3079" max="3079" width="3" style="1" customWidth="1"/>
    <col min="3080" max="3080" width="11.42578125" style="1"/>
    <col min="3081" max="3081" width="3" style="1" customWidth="1"/>
    <col min="3082" max="3082" width="7" style="1" customWidth="1"/>
    <col min="3083" max="3084" width="3" style="1" customWidth="1"/>
    <col min="3085" max="3085" width="4.7109375" style="1" customWidth="1"/>
    <col min="3086" max="3086" width="15.7109375" style="1" customWidth="1"/>
    <col min="3087" max="3087" width="3" style="1" customWidth="1"/>
    <col min="3088" max="3088" width="13.28515625" style="1" customWidth="1"/>
    <col min="3089" max="3329" width="11.42578125" style="1"/>
    <col min="3330" max="3330" width="4.42578125" style="1" customWidth="1"/>
    <col min="3331" max="3331" width="11.42578125" style="1"/>
    <col min="3332" max="3332" width="24.42578125" style="1" customWidth="1"/>
    <col min="3333" max="3333" width="3" style="1" customWidth="1"/>
    <col min="3334" max="3334" width="4.85546875" style="1" customWidth="1"/>
    <col min="3335" max="3335" width="3" style="1" customWidth="1"/>
    <col min="3336" max="3336" width="11.42578125" style="1"/>
    <col min="3337" max="3337" width="3" style="1" customWidth="1"/>
    <col min="3338" max="3338" width="7" style="1" customWidth="1"/>
    <col min="3339" max="3340" width="3" style="1" customWidth="1"/>
    <col min="3341" max="3341" width="4.7109375" style="1" customWidth="1"/>
    <col min="3342" max="3342" width="15.7109375" style="1" customWidth="1"/>
    <col min="3343" max="3343" width="3" style="1" customWidth="1"/>
    <col min="3344" max="3344" width="13.28515625" style="1" customWidth="1"/>
    <col min="3345" max="3585" width="11.42578125" style="1"/>
    <col min="3586" max="3586" width="4.42578125" style="1" customWidth="1"/>
    <col min="3587" max="3587" width="11.42578125" style="1"/>
    <col min="3588" max="3588" width="24.42578125" style="1" customWidth="1"/>
    <col min="3589" max="3589" width="3" style="1" customWidth="1"/>
    <col min="3590" max="3590" width="4.85546875" style="1" customWidth="1"/>
    <col min="3591" max="3591" width="3" style="1" customWidth="1"/>
    <col min="3592" max="3592" width="11.42578125" style="1"/>
    <col min="3593" max="3593" width="3" style="1" customWidth="1"/>
    <col min="3594" max="3594" width="7" style="1" customWidth="1"/>
    <col min="3595" max="3596" width="3" style="1" customWidth="1"/>
    <col min="3597" max="3597" width="4.7109375" style="1" customWidth="1"/>
    <col min="3598" max="3598" width="15.7109375" style="1" customWidth="1"/>
    <col min="3599" max="3599" width="3" style="1" customWidth="1"/>
    <col min="3600" max="3600" width="13.28515625" style="1" customWidth="1"/>
    <col min="3601" max="3841" width="11.42578125" style="1"/>
    <col min="3842" max="3842" width="4.42578125" style="1" customWidth="1"/>
    <col min="3843" max="3843" width="11.42578125" style="1"/>
    <col min="3844" max="3844" width="24.42578125" style="1" customWidth="1"/>
    <col min="3845" max="3845" width="3" style="1" customWidth="1"/>
    <col min="3846" max="3846" width="4.85546875" style="1" customWidth="1"/>
    <col min="3847" max="3847" width="3" style="1" customWidth="1"/>
    <col min="3848" max="3848" width="11.42578125" style="1"/>
    <col min="3849" max="3849" width="3" style="1" customWidth="1"/>
    <col min="3850" max="3850" width="7" style="1" customWidth="1"/>
    <col min="3851" max="3852" width="3" style="1" customWidth="1"/>
    <col min="3853" max="3853" width="4.7109375" style="1" customWidth="1"/>
    <col min="3854" max="3854" width="15.7109375" style="1" customWidth="1"/>
    <col min="3855" max="3855" width="3" style="1" customWidth="1"/>
    <col min="3856" max="3856" width="13.28515625" style="1" customWidth="1"/>
    <col min="3857" max="4097" width="11.42578125" style="1"/>
    <col min="4098" max="4098" width="4.42578125" style="1" customWidth="1"/>
    <col min="4099" max="4099" width="11.42578125" style="1"/>
    <col min="4100" max="4100" width="24.42578125" style="1" customWidth="1"/>
    <col min="4101" max="4101" width="3" style="1" customWidth="1"/>
    <col min="4102" max="4102" width="4.85546875" style="1" customWidth="1"/>
    <col min="4103" max="4103" width="3" style="1" customWidth="1"/>
    <col min="4104" max="4104" width="11.42578125" style="1"/>
    <col min="4105" max="4105" width="3" style="1" customWidth="1"/>
    <col min="4106" max="4106" width="7" style="1" customWidth="1"/>
    <col min="4107" max="4108" width="3" style="1" customWidth="1"/>
    <col min="4109" max="4109" width="4.7109375" style="1" customWidth="1"/>
    <col min="4110" max="4110" width="15.7109375" style="1" customWidth="1"/>
    <col min="4111" max="4111" width="3" style="1" customWidth="1"/>
    <col min="4112" max="4112" width="13.28515625" style="1" customWidth="1"/>
    <col min="4113" max="4353" width="11.42578125" style="1"/>
    <col min="4354" max="4354" width="4.42578125" style="1" customWidth="1"/>
    <col min="4355" max="4355" width="11.42578125" style="1"/>
    <col min="4356" max="4356" width="24.42578125" style="1" customWidth="1"/>
    <col min="4357" max="4357" width="3" style="1" customWidth="1"/>
    <col min="4358" max="4358" width="4.85546875" style="1" customWidth="1"/>
    <col min="4359" max="4359" width="3" style="1" customWidth="1"/>
    <col min="4360" max="4360" width="11.42578125" style="1"/>
    <col min="4361" max="4361" width="3" style="1" customWidth="1"/>
    <col min="4362" max="4362" width="7" style="1" customWidth="1"/>
    <col min="4363" max="4364" width="3" style="1" customWidth="1"/>
    <col min="4365" max="4365" width="4.7109375" style="1" customWidth="1"/>
    <col min="4366" max="4366" width="15.7109375" style="1" customWidth="1"/>
    <col min="4367" max="4367" width="3" style="1" customWidth="1"/>
    <col min="4368" max="4368" width="13.28515625" style="1" customWidth="1"/>
    <col min="4369" max="4609" width="11.42578125" style="1"/>
    <col min="4610" max="4610" width="4.42578125" style="1" customWidth="1"/>
    <col min="4611" max="4611" width="11.42578125" style="1"/>
    <col min="4612" max="4612" width="24.42578125" style="1" customWidth="1"/>
    <col min="4613" max="4613" width="3" style="1" customWidth="1"/>
    <col min="4614" max="4614" width="4.85546875" style="1" customWidth="1"/>
    <col min="4615" max="4615" width="3" style="1" customWidth="1"/>
    <col min="4616" max="4616" width="11.42578125" style="1"/>
    <col min="4617" max="4617" width="3" style="1" customWidth="1"/>
    <col min="4618" max="4618" width="7" style="1" customWidth="1"/>
    <col min="4619" max="4620" width="3" style="1" customWidth="1"/>
    <col min="4621" max="4621" width="4.7109375" style="1" customWidth="1"/>
    <col min="4622" max="4622" width="15.7109375" style="1" customWidth="1"/>
    <col min="4623" max="4623" width="3" style="1" customWidth="1"/>
    <col min="4624" max="4624" width="13.28515625" style="1" customWidth="1"/>
    <col min="4625" max="4865" width="11.42578125" style="1"/>
    <col min="4866" max="4866" width="4.42578125" style="1" customWidth="1"/>
    <col min="4867" max="4867" width="11.42578125" style="1"/>
    <col min="4868" max="4868" width="24.42578125" style="1" customWidth="1"/>
    <col min="4869" max="4869" width="3" style="1" customWidth="1"/>
    <col min="4870" max="4870" width="4.85546875" style="1" customWidth="1"/>
    <col min="4871" max="4871" width="3" style="1" customWidth="1"/>
    <col min="4872" max="4872" width="11.42578125" style="1"/>
    <col min="4873" max="4873" width="3" style="1" customWidth="1"/>
    <col min="4874" max="4874" width="7" style="1" customWidth="1"/>
    <col min="4875" max="4876" width="3" style="1" customWidth="1"/>
    <col min="4877" max="4877" width="4.7109375" style="1" customWidth="1"/>
    <col min="4878" max="4878" width="15.7109375" style="1" customWidth="1"/>
    <col min="4879" max="4879" width="3" style="1" customWidth="1"/>
    <col min="4880" max="4880" width="13.28515625" style="1" customWidth="1"/>
    <col min="4881" max="5121" width="11.42578125" style="1"/>
    <col min="5122" max="5122" width="4.42578125" style="1" customWidth="1"/>
    <col min="5123" max="5123" width="11.42578125" style="1"/>
    <col min="5124" max="5124" width="24.42578125" style="1" customWidth="1"/>
    <col min="5125" max="5125" width="3" style="1" customWidth="1"/>
    <col min="5126" max="5126" width="4.85546875" style="1" customWidth="1"/>
    <col min="5127" max="5127" width="3" style="1" customWidth="1"/>
    <col min="5128" max="5128" width="11.42578125" style="1"/>
    <col min="5129" max="5129" width="3" style="1" customWidth="1"/>
    <col min="5130" max="5130" width="7" style="1" customWidth="1"/>
    <col min="5131" max="5132" width="3" style="1" customWidth="1"/>
    <col min="5133" max="5133" width="4.7109375" style="1" customWidth="1"/>
    <col min="5134" max="5134" width="15.7109375" style="1" customWidth="1"/>
    <col min="5135" max="5135" width="3" style="1" customWidth="1"/>
    <col min="5136" max="5136" width="13.28515625" style="1" customWidth="1"/>
    <col min="5137" max="5377" width="11.42578125" style="1"/>
    <col min="5378" max="5378" width="4.42578125" style="1" customWidth="1"/>
    <col min="5379" max="5379" width="11.42578125" style="1"/>
    <col min="5380" max="5380" width="24.42578125" style="1" customWidth="1"/>
    <col min="5381" max="5381" width="3" style="1" customWidth="1"/>
    <col min="5382" max="5382" width="4.85546875" style="1" customWidth="1"/>
    <col min="5383" max="5383" width="3" style="1" customWidth="1"/>
    <col min="5384" max="5384" width="11.42578125" style="1"/>
    <col min="5385" max="5385" width="3" style="1" customWidth="1"/>
    <col min="5386" max="5386" width="7" style="1" customWidth="1"/>
    <col min="5387" max="5388" width="3" style="1" customWidth="1"/>
    <col min="5389" max="5389" width="4.7109375" style="1" customWidth="1"/>
    <col min="5390" max="5390" width="15.7109375" style="1" customWidth="1"/>
    <col min="5391" max="5391" width="3" style="1" customWidth="1"/>
    <col min="5392" max="5392" width="13.28515625" style="1" customWidth="1"/>
    <col min="5393" max="5633" width="11.42578125" style="1"/>
    <col min="5634" max="5634" width="4.42578125" style="1" customWidth="1"/>
    <col min="5635" max="5635" width="11.42578125" style="1"/>
    <col min="5636" max="5636" width="24.42578125" style="1" customWidth="1"/>
    <col min="5637" max="5637" width="3" style="1" customWidth="1"/>
    <col min="5638" max="5638" width="4.85546875" style="1" customWidth="1"/>
    <col min="5639" max="5639" width="3" style="1" customWidth="1"/>
    <col min="5640" max="5640" width="11.42578125" style="1"/>
    <col min="5641" max="5641" width="3" style="1" customWidth="1"/>
    <col min="5642" max="5642" width="7" style="1" customWidth="1"/>
    <col min="5643" max="5644" width="3" style="1" customWidth="1"/>
    <col min="5645" max="5645" width="4.7109375" style="1" customWidth="1"/>
    <col min="5646" max="5646" width="15.7109375" style="1" customWidth="1"/>
    <col min="5647" max="5647" width="3" style="1" customWidth="1"/>
    <col min="5648" max="5648" width="13.28515625" style="1" customWidth="1"/>
    <col min="5649" max="5889" width="11.42578125" style="1"/>
    <col min="5890" max="5890" width="4.42578125" style="1" customWidth="1"/>
    <col min="5891" max="5891" width="11.42578125" style="1"/>
    <col min="5892" max="5892" width="24.42578125" style="1" customWidth="1"/>
    <col min="5893" max="5893" width="3" style="1" customWidth="1"/>
    <col min="5894" max="5894" width="4.85546875" style="1" customWidth="1"/>
    <col min="5895" max="5895" width="3" style="1" customWidth="1"/>
    <col min="5896" max="5896" width="11.42578125" style="1"/>
    <col min="5897" max="5897" width="3" style="1" customWidth="1"/>
    <col min="5898" max="5898" width="7" style="1" customWidth="1"/>
    <col min="5899" max="5900" width="3" style="1" customWidth="1"/>
    <col min="5901" max="5901" width="4.7109375" style="1" customWidth="1"/>
    <col min="5902" max="5902" width="15.7109375" style="1" customWidth="1"/>
    <col min="5903" max="5903" width="3" style="1" customWidth="1"/>
    <col min="5904" max="5904" width="13.28515625" style="1" customWidth="1"/>
    <col min="5905" max="6145" width="11.42578125" style="1"/>
    <col min="6146" max="6146" width="4.42578125" style="1" customWidth="1"/>
    <col min="6147" max="6147" width="11.42578125" style="1"/>
    <col min="6148" max="6148" width="24.42578125" style="1" customWidth="1"/>
    <col min="6149" max="6149" width="3" style="1" customWidth="1"/>
    <col min="6150" max="6150" width="4.85546875" style="1" customWidth="1"/>
    <col min="6151" max="6151" width="3" style="1" customWidth="1"/>
    <col min="6152" max="6152" width="11.42578125" style="1"/>
    <col min="6153" max="6153" width="3" style="1" customWidth="1"/>
    <col min="6154" max="6154" width="7" style="1" customWidth="1"/>
    <col min="6155" max="6156" width="3" style="1" customWidth="1"/>
    <col min="6157" max="6157" width="4.7109375" style="1" customWidth="1"/>
    <col min="6158" max="6158" width="15.7109375" style="1" customWidth="1"/>
    <col min="6159" max="6159" width="3" style="1" customWidth="1"/>
    <col min="6160" max="6160" width="13.28515625" style="1" customWidth="1"/>
    <col min="6161" max="6401" width="11.42578125" style="1"/>
    <col min="6402" max="6402" width="4.42578125" style="1" customWidth="1"/>
    <col min="6403" max="6403" width="11.42578125" style="1"/>
    <col min="6404" max="6404" width="24.42578125" style="1" customWidth="1"/>
    <col min="6405" max="6405" width="3" style="1" customWidth="1"/>
    <col min="6406" max="6406" width="4.85546875" style="1" customWidth="1"/>
    <col min="6407" max="6407" width="3" style="1" customWidth="1"/>
    <col min="6408" max="6408" width="11.42578125" style="1"/>
    <col min="6409" max="6409" width="3" style="1" customWidth="1"/>
    <col min="6410" max="6410" width="7" style="1" customWidth="1"/>
    <col min="6411" max="6412" width="3" style="1" customWidth="1"/>
    <col min="6413" max="6413" width="4.7109375" style="1" customWidth="1"/>
    <col min="6414" max="6414" width="15.7109375" style="1" customWidth="1"/>
    <col min="6415" max="6415" width="3" style="1" customWidth="1"/>
    <col min="6416" max="6416" width="13.28515625" style="1" customWidth="1"/>
    <col min="6417" max="6657" width="11.42578125" style="1"/>
    <col min="6658" max="6658" width="4.42578125" style="1" customWidth="1"/>
    <col min="6659" max="6659" width="11.42578125" style="1"/>
    <col min="6660" max="6660" width="24.42578125" style="1" customWidth="1"/>
    <col min="6661" max="6661" width="3" style="1" customWidth="1"/>
    <col min="6662" max="6662" width="4.85546875" style="1" customWidth="1"/>
    <col min="6663" max="6663" width="3" style="1" customWidth="1"/>
    <col min="6664" max="6664" width="11.42578125" style="1"/>
    <col min="6665" max="6665" width="3" style="1" customWidth="1"/>
    <col min="6666" max="6666" width="7" style="1" customWidth="1"/>
    <col min="6667" max="6668" width="3" style="1" customWidth="1"/>
    <col min="6669" max="6669" width="4.7109375" style="1" customWidth="1"/>
    <col min="6670" max="6670" width="15.7109375" style="1" customWidth="1"/>
    <col min="6671" max="6671" width="3" style="1" customWidth="1"/>
    <col min="6672" max="6672" width="13.28515625" style="1" customWidth="1"/>
    <col min="6673" max="6913" width="11.42578125" style="1"/>
    <col min="6914" max="6914" width="4.42578125" style="1" customWidth="1"/>
    <col min="6915" max="6915" width="11.42578125" style="1"/>
    <col min="6916" max="6916" width="24.42578125" style="1" customWidth="1"/>
    <col min="6917" max="6917" width="3" style="1" customWidth="1"/>
    <col min="6918" max="6918" width="4.85546875" style="1" customWidth="1"/>
    <col min="6919" max="6919" width="3" style="1" customWidth="1"/>
    <col min="6920" max="6920" width="11.42578125" style="1"/>
    <col min="6921" max="6921" width="3" style="1" customWidth="1"/>
    <col min="6922" max="6922" width="7" style="1" customWidth="1"/>
    <col min="6923" max="6924" width="3" style="1" customWidth="1"/>
    <col min="6925" max="6925" width="4.7109375" style="1" customWidth="1"/>
    <col min="6926" max="6926" width="15.7109375" style="1" customWidth="1"/>
    <col min="6927" max="6927" width="3" style="1" customWidth="1"/>
    <col min="6928" max="6928" width="13.28515625" style="1" customWidth="1"/>
    <col min="6929" max="7169" width="11.42578125" style="1"/>
    <col min="7170" max="7170" width="4.42578125" style="1" customWidth="1"/>
    <col min="7171" max="7171" width="11.42578125" style="1"/>
    <col min="7172" max="7172" width="24.42578125" style="1" customWidth="1"/>
    <col min="7173" max="7173" width="3" style="1" customWidth="1"/>
    <col min="7174" max="7174" width="4.85546875" style="1" customWidth="1"/>
    <col min="7175" max="7175" width="3" style="1" customWidth="1"/>
    <col min="7176" max="7176" width="11.42578125" style="1"/>
    <col min="7177" max="7177" width="3" style="1" customWidth="1"/>
    <col min="7178" max="7178" width="7" style="1" customWidth="1"/>
    <col min="7179" max="7180" width="3" style="1" customWidth="1"/>
    <col min="7181" max="7181" width="4.7109375" style="1" customWidth="1"/>
    <col min="7182" max="7182" width="15.7109375" style="1" customWidth="1"/>
    <col min="7183" max="7183" width="3" style="1" customWidth="1"/>
    <col min="7184" max="7184" width="13.28515625" style="1" customWidth="1"/>
    <col min="7185" max="7425" width="11.42578125" style="1"/>
    <col min="7426" max="7426" width="4.42578125" style="1" customWidth="1"/>
    <col min="7427" max="7427" width="11.42578125" style="1"/>
    <col min="7428" max="7428" width="24.42578125" style="1" customWidth="1"/>
    <col min="7429" max="7429" width="3" style="1" customWidth="1"/>
    <col min="7430" max="7430" width="4.85546875" style="1" customWidth="1"/>
    <col min="7431" max="7431" width="3" style="1" customWidth="1"/>
    <col min="7432" max="7432" width="11.42578125" style="1"/>
    <col min="7433" max="7433" width="3" style="1" customWidth="1"/>
    <col min="7434" max="7434" width="7" style="1" customWidth="1"/>
    <col min="7435" max="7436" width="3" style="1" customWidth="1"/>
    <col min="7437" max="7437" width="4.7109375" style="1" customWidth="1"/>
    <col min="7438" max="7438" width="15.7109375" style="1" customWidth="1"/>
    <col min="7439" max="7439" width="3" style="1" customWidth="1"/>
    <col min="7440" max="7440" width="13.28515625" style="1" customWidth="1"/>
    <col min="7441" max="7681" width="11.42578125" style="1"/>
    <col min="7682" max="7682" width="4.42578125" style="1" customWidth="1"/>
    <col min="7683" max="7683" width="11.42578125" style="1"/>
    <col min="7684" max="7684" width="24.42578125" style="1" customWidth="1"/>
    <col min="7685" max="7685" width="3" style="1" customWidth="1"/>
    <col min="7686" max="7686" width="4.85546875" style="1" customWidth="1"/>
    <col min="7687" max="7687" width="3" style="1" customWidth="1"/>
    <col min="7688" max="7688" width="11.42578125" style="1"/>
    <col min="7689" max="7689" width="3" style="1" customWidth="1"/>
    <col min="7690" max="7690" width="7" style="1" customWidth="1"/>
    <col min="7691" max="7692" width="3" style="1" customWidth="1"/>
    <col min="7693" max="7693" width="4.7109375" style="1" customWidth="1"/>
    <col min="7694" max="7694" width="15.7109375" style="1" customWidth="1"/>
    <col min="7695" max="7695" width="3" style="1" customWidth="1"/>
    <col min="7696" max="7696" width="13.28515625" style="1" customWidth="1"/>
    <col min="7697" max="7937" width="11.42578125" style="1"/>
    <col min="7938" max="7938" width="4.42578125" style="1" customWidth="1"/>
    <col min="7939" max="7939" width="11.42578125" style="1"/>
    <col min="7940" max="7940" width="24.42578125" style="1" customWidth="1"/>
    <col min="7941" max="7941" width="3" style="1" customWidth="1"/>
    <col min="7942" max="7942" width="4.85546875" style="1" customWidth="1"/>
    <col min="7943" max="7943" width="3" style="1" customWidth="1"/>
    <col min="7944" max="7944" width="11.42578125" style="1"/>
    <col min="7945" max="7945" width="3" style="1" customWidth="1"/>
    <col min="7946" max="7946" width="7" style="1" customWidth="1"/>
    <col min="7947" max="7948" width="3" style="1" customWidth="1"/>
    <col min="7949" max="7949" width="4.7109375" style="1" customWidth="1"/>
    <col min="7950" max="7950" width="15.7109375" style="1" customWidth="1"/>
    <col min="7951" max="7951" width="3" style="1" customWidth="1"/>
    <col min="7952" max="7952" width="13.28515625" style="1" customWidth="1"/>
    <col min="7953" max="8193" width="11.42578125" style="1"/>
    <col min="8194" max="8194" width="4.42578125" style="1" customWidth="1"/>
    <col min="8195" max="8195" width="11.42578125" style="1"/>
    <col min="8196" max="8196" width="24.42578125" style="1" customWidth="1"/>
    <col min="8197" max="8197" width="3" style="1" customWidth="1"/>
    <col min="8198" max="8198" width="4.85546875" style="1" customWidth="1"/>
    <col min="8199" max="8199" width="3" style="1" customWidth="1"/>
    <col min="8200" max="8200" width="11.42578125" style="1"/>
    <col min="8201" max="8201" width="3" style="1" customWidth="1"/>
    <col min="8202" max="8202" width="7" style="1" customWidth="1"/>
    <col min="8203" max="8204" width="3" style="1" customWidth="1"/>
    <col min="8205" max="8205" width="4.7109375" style="1" customWidth="1"/>
    <col min="8206" max="8206" width="15.7109375" style="1" customWidth="1"/>
    <col min="8207" max="8207" width="3" style="1" customWidth="1"/>
    <col min="8208" max="8208" width="13.28515625" style="1" customWidth="1"/>
    <col min="8209" max="8449" width="11.42578125" style="1"/>
    <col min="8450" max="8450" width="4.42578125" style="1" customWidth="1"/>
    <col min="8451" max="8451" width="11.42578125" style="1"/>
    <col min="8452" max="8452" width="24.42578125" style="1" customWidth="1"/>
    <col min="8453" max="8453" width="3" style="1" customWidth="1"/>
    <col min="8454" max="8454" width="4.85546875" style="1" customWidth="1"/>
    <col min="8455" max="8455" width="3" style="1" customWidth="1"/>
    <col min="8456" max="8456" width="11.42578125" style="1"/>
    <col min="8457" max="8457" width="3" style="1" customWidth="1"/>
    <col min="8458" max="8458" width="7" style="1" customWidth="1"/>
    <col min="8459" max="8460" width="3" style="1" customWidth="1"/>
    <col min="8461" max="8461" width="4.7109375" style="1" customWidth="1"/>
    <col min="8462" max="8462" width="15.7109375" style="1" customWidth="1"/>
    <col min="8463" max="8463" width="3" style="1" customWidth="1"/>
    <col min="8464" max="8464" width="13.28515625" style="1" customWidth="1"/>
    <col min="8465" max="8705" width="11.42578125" style="1"/>
    <col min="8706" max="8706" width="4.42578125" style="1" customWidth="1"/>
    <col min="8707" max="8707" width="11.42578125" style="1"/>
    <col min="8708" max="8708" width="24.42578125" style="1" customWidth="1"/>
    <col min="8709" max="8709" width="3" style="1" customWidth="1"/>
    <col min="8710" max="8710" width="4.85546875" style="1" customWidth="1"/>
    <col min="8711" max="8711" width="3" style="1" customWidth="1"/>
    <col min="8712" max="8712" width="11.42578125" style="1"/>
    <col min="8713" max="8713" width="3" style="1" customWidth="1"/>
    <col min="8714" max="8714" width="7" style="1" customWidth="1"/>
    <col min="8715" max="8716" width="3" style="1" customWidth="1"/>
    <col min="8717" max="8717" width="4.7109375" style="1" customWidth="1"/>
    <col min="8718" max="8718" width="15.7109375" style="1" customWidth="1"/>
    <col min="8719" max="8719" width="3" style="1" customWidth="1"/>
    <col min="8720" max="8720" width="13.28515625" style="1" customWidth="1"/>
    <col min="8721" max="8961" width="11.42578125" style="1"/>
    <col min="8962" max="8962" width="4.42578125" style="1" customWidth="1"/>
    <col min="8963" max="8963" width="11.42578125" style="1"/>
    <col min="8964" max="8964" width="24.42578125" style="1" customWidth="1"/>
    <col min="8965" max="8965" width="3" style="1" customWidth="1"/>
    <col min="8966" max="8966" width="4.85546875" style="1" customWidth="1"/>
    <col min="8967" max="8967" width="3" style="1" customWidth="1"/>
    <col min="8968" max="8968" width="11.42578125" style="1"/>
    <col min="8969" max="8969" width="3" style="1" customWidth="1"/>
    <col min="8970" max="8970" width="7" style="1" customWidth="1"/>
    <col min="8971" max="8972" width="3" style="1" customWidth="1"/>
    <col min="8973" max="8973" width="4.7109375" style="1" customWidth="1"/>
    <col min="8974" max="8974" width="15.7109375" style="1" customWidth="1"/>
    <col min="8975" max="8975" width="3" style="1" customWidth="1"/>
    <col min="8976" max="8976" width="13.28515625" style="1" customWidth="1"/>
    <col min="8977" max="9217" width="11.42578125" style="1"/>
    <col min="9218" max="9218" width="4.42578125" style="1" customWidth="1"/>
    <col min="9219" max="9219" width="11.42578125" style="1"/>
    <col min="9220" max="9220" width="24.42578125" style="1" customWidth="1"/>
    <col min="9221" max="9221" width="3" style="1" customWidth="1"/>
    <col min="9222" max="9222" width="4.85546875" style="1" customWidth="1"/>
    <col min="9223" max="9223" width="3" style="1" customWidth="1"/>
    <col min="9224" max="9224" width="11.42578125" style="1"/>
    <col min="9225" max="9225" width="3" style="1" customWidth="1"/>
    <col min="9226" max="9226" width="7" style="1" customWidth="1"/>
    <col min="9227" max="9228" width="3" style="1" customWidth="1"/>
    <col min="9229" max="9229" width="4.7109375" style="1" customWidth="1"/>
    <col min="9230" max="9230" width="15.7109375" style="1" customWidth="1"/>
    <col min="9231" max="9231" width="3" style="1" customWidth="1"/>
    <col min="9232" max="9232" width="13.28515625" style="1" customWidth="1"/>
    <col min="9233" max="9473" width="11.42578125" style="1"/>
    <col min="9474" max="9474" width="4.42578125" style="1" customWidth="1"/>
    <col min="9475" max="9475" width="11.42578125" style="1"/>
    <col min="9476" max="9476" width="24.42578125" style="1" customWidth="1"/>
    <col min="9477" max="9477" width="3" style="1" customWidth="1"/>
    <col min="9478" max="9478" width="4.85546875" style="1" customWidth="1"/>
    <col min="9479" max="9479" width="3" style="1" customWidth="1"/>
    <col min="9480" max="9480" width="11.42578125" style="1"/>
    <col min="9481" max="9481" width="3" style="1" customWidth="1"/>
    <col min="9482" max="9482" width="7" style="1" customWidth="1"/>
    <col min="9483" max="9484" width="3" style="1" customWidth="1"/>
    <col min="9485" max="9485" width="4.7109375" style="1" customWidth="1"/>
    <col min="9486" max="9486" width="15.7109375" style="1" customWidth="1"/>
    <col min="9487" max="9487" width="3" style="1" customWidth="1"/>
    <col min="9488" max="9488" width="13.28515625" style="1" customWidth="1"/>
    <col min="9489" max="9729" width="11.42578125" style="1"/>
    <col min="9730" max="9730" width="4.42578125" style="1" customWidth="1"/>
    <col min="9731" max="9731" width="11.42578125" style="1"/>
    <col min="9732" max="9732" width="24.42578125" style="1" customWidth="1"/>
    <col min="9733" max="9733" width="3" style="1" customWidth="1"/>
    <col min="9734" max="9734" width="4.85546875" style="1" customWidth="1"/>
    <col min="9735" max="9735" width="3" style="1" customWidth="1"/>
    <col min="9736" max="9736" width="11.42578125" style="1"/>
    <col min="9737" max="9737" width="3" style="1" customWidth="1"/>
    <col min="9738" max="9738" width="7" style="1" customWidth="1"/>
    <col min="9739" max="9740" width="3" style="1" customWidth="1"/>
    <col min="9741" max="9741" width="4.7109375" style="1" customWidth="1"/>
    <col min="9742" max="9742" width="15.7109375" style="1" customWidth="1"/>
    <col min="9743" max="9743" width="3" style="1" customWidth="1"/>
    <col min="9744" max="9744" width="13.28515625" style="1" customWidth="1"/>
    <col min="9745" max="9985" width="11.42578125" style="1"/>
    <col min="9986" max="9986" width="4.42578125" style="1" customWidth="1"/>
    <col min="9987" max="9987" width="11.42578125" style="1"/>
    <col min="9988" max="9988" width="24.42578125" style="1" customWidth="1"/>
    <col min="9989" max="9989" width="3" style="1" customWidth="1"/>
    <col min="9990" max="9990" width="4.85546875" style="1" customWidth="1"/>
    <col min="9991" max="9991" width="3" style="1" customWidth="1"/>
    <col min="9992" max="9992" width="11.42578125" style="1"/>
    <col min="9993" max="9993" width="3" style="1" customWidth="1"/>
    <col min="9994" max="9994" width="7" style="1" customWidth="1"/>
    <col min="9995" max="9996" width="3" style="1" customWidth="1"/>
    <col min="9997" max="9997" width="4.7109375" style="1" customWidth="1"/>
    <col min="9998" max="9998" width="15.7109375" style="1" customWidth="1"/>
    <col min="9999" max="9999" width="3" style="1" customWidth="1"/>
    <col min="10000" max="10000" width="13.28515625" style="1" customWidth="1"/>
    <col min="10001" max="10241" width="11.42578125" style="1"/>
    <col min="10242" max="10242" width="4.42578125" style="1" customWidth="1"/>
    <col min="10243" max="10243" width="11.42578125" style="1"/>
    <col min="10244" max="10244" width="24.42578125" style="1" customWidth="1"/>
    <col min="10245" max="10245" width="3" style="1" customWidth="1"/>
    <col min="10246" max="10246" width="4.85546875" style="1" customWidth="1"/>
    <col min="10247" max="10247" width="3" style="1" customWidth="1"/>
    <col min="10248" max="10248" width="11.42578125" style="1"/>
    <col min="10249" max="10249" width="3" style="1" customWidth="1"/>
    <col min="10250" max="10250" width="7" style="1" customWidth="1"/>
    <col min="10251" max="10252" width="3" style="1" customWidth="1"/>
    <col min="10253" max="10253" width="4.7109375" style="1" customWidth="1"/>
    <col min="10254" max="10254" width="15.7109375" style="1" customWidth="1"/>
    <col min="10255" max="10255" width="3" style="1" customWidth="1"/>
    <col min="10256" max="10256" width="13.28515625" style="1" customWidth="1"/>
    <col min="10257" max="10497" width="11.42578125" style="1"/>
    <col min="10498" max="10498" width="4.42578125" style="1" customWidth="1"/>
    <col min="10499" max="10499" width="11.42578125" style="1"/>
    <col min="10500" max="10500" width="24.42578125" style="1" customWidth="1"/>
    <col min="10501" max="10501" width="3" style="1" customWidth="1"/>
    <col min="10502" max="10502" width="4.85546875" style="1" customWidth="1"/>
    <col min="10503" max="10503" width="3" style="1" customWidth="1"/>
    <col min="10504" max="10504" width="11.42578125" style="1"/>
    <col min="10505" max="10505" width="3" style="1" customWidth="1"/>
    <col min="10506" max="10506" width="7" style="1" customWidth="1"/>
    <col min="10507" max="10508" width="3" style="1" customWidth="1"/>
    <col min="10509" max="10509" width="4.7109375" style="1" customWidth="1"/>
    <col min="10510" max="10510" width="15.7109375" style="1" customWidth="1"/>
    <col min="10511" max="10511" width="3" style="1" customWidth="1"/>
    <col min="10512" max="10512" width="13.28515625" style="1" customWidth="1"/>
    <col min="10513" max="10753" width="11.42578125" style="1"/>
    <col min="10754" max="10754" width="4.42578125" style="1" customWidth="1"/>
    <col min="10755" max="10755" width="11.42578125" style="1"/>
    <col min="10756" max="10756" width="24.42578125" style="1" customWidth="1"/>
    <col min="10757" max="10757" width="3" style="1" customWidth="1"/>
    <col min="10758" max="10758" width="4.85546875" style="1" customWidth="1"/>
    <col min="10759" max="10759" width="3" style="1" customWidth="1"/>
    <col min="10760" max="10760" width="11.42578125" style="1"/>
    <col min="10761" max="10761" width="3" style="1" customWidth="1"/>
    <col min="10762" max="10762" width="7" style="1" customWidth="1"/>
    <col min="10763" max="10764" width="3" style="1" customWidth="1"/>
    <col min="10765" max="10765" width="4.7109375" style="1" customWidth="1"/>
    <col min="10766" max="10766" width="15.7109375" style="1" customWidth="1"/>
    <col min="10767" max="10767" width="3" style="1" customWidth="1"/>
    <col min="10768" max="10768" width="13.28515625" style="1" customWidth="1"/>
    <col min="10769" max="11009" width="11.42578125" style="1"/>
    <col min="11010" max="11010" width="4.42578125" style="1" customWidth="1"/>
    <col min="11011" max="11011" width="11.42578125" style="1"/>
    <col min="11012" max="11012" width="24.42578125" style="1" customWidth="1"/>
    <col min="11013" max="11013" width="3" style="1" customWidth="1"/>
    <col min="11014" max="11014" width="4.85546875" style="1" customWidth="1"/>
    <col min="11015" max="11015" width="3" style="1" customWidth="1"/>
    <col min="11016" max="11016" width="11.42578125" style="1"/>
    <col min="11017" max="11017" width="3" style="1" customWidth="1"/>
    <col min="11018" max="11018" width="7" style="1" customWidth="1"/>
    <col min="11019" max="11020" width="3" style="1" customWidth="1"/>
    <col min="11021" max="11021" width="4.7109375" style="1" customWidth="1"/>
    <col min="11022" max="11022" width="15.7109375" style="1" customWidth="1"/>
    <col min="11023" max="11023" width="3" style="1" customWidth="1"/>
    <col min="11024" max="11024" width="13.28515625" style="1" customWidth="1"/>
    <col min="11025" max="11265" width="11.42578125" style="1"/>
    <col min="11266" max="11266" width="4.42578125" style="1" customWidth="1"/>
    <col min="11267" max="11267" width="11.42578125" style="1"/>
    <col min="11268" max="11268" width="24.42578125" style="1" customWidth="1"/>
    <col min="11269" max="11269" width="3" style="1" customWidth="1"/>
    <col min="11270" max="11270" width="4.85546875" style="1" customWidth="1"/>
    <col min="11271" max="11271" width="3" style="1" customWidth="1"/>
    <col min="11272" max="11272" width="11.42578125" style="1"/>
    <col min="11273" max="11273" width="3" style="1" customWidth="1"/>
    <col min="11274" max="11274" width="7" style="1" customWidth="1"/>
    <col min="11275" max="11276" width="3" style="1" customWidth="1"/>
    <col min="11277" max="11277" width="4.7109375" style="1" customWidth="1"/>
    <col min="11278" max="11278" width="15.7109375" style="1" customWidth="1"/>
    <col min="11279" max="11279" width="3" style="1" customWidth="1"/>
    <col min="11280" max="11280" width="13.28515625" style="1" customWidth="1"/>
    <col min="11281" max="11521" width="11.42578125" style="1"/>
    <col min="11522" max="11522" width="4.42578125" style="1" customWidth="1"/>
    <col min="11523" max="11523" width="11.42578125" style="1"/>
    <col min="11524" max="11524" width="24.42578125" style="1" customWidth="1"/>
    <col min="11525" max="11525" width="3" style="1" customWidth="1"/>
    <col min="11526" max="11526" width="4.85546875" style="1" customWidth="1"/>
    <col min="11527" max="11527" width="3" style="1" customWidth="1"/>
    <col min="11528" max="11528" width="11.42578125" style="1"/>
    <col min="11529" max="11529" width="3" style="1" customWidth="1"/>
    <col min="11530" max="11530" width="7" style="1" customWidth="1"/>
    <col min="11531" max="11532" width="3" style="1" customWidth="1"/>
    <col min="11533" max="11533" width="4.7109375" style="1" customWidth="1"/>
    <col min="11534" max="11534" width="15.7109375" style="1" customWidth="1"/>
    <col min="11535" max="11535" width="3" style="1" customWidth="1"/>
    <col min="11536" max="11536" width="13.28515625" style="1" customWidth="1"/>
    <col min="11537" max="11777" width="11.42578125" style="1"/>
    <col min="11778" max="11778" width="4.42578125" style="1" customWidth="1"/>
    <col min="11779" max="11779" width="11.42578125" style="1"/>
    <col min="11780" max="11780" width="24.42578125" style="1" customWidth="1"/>
    <col min="11781" max="11781" width="3" style="1" customWidth="1"/>
    <col min="11782" max="11782" width="4.85546875" style="1" customWidth="1"/>
    <col min="11783" max="11783" width="3" style="1" customWidth="1"/>
    <col min="11784" max="11784" width="11.42578125" style="1"/>
    <col min="11785" max="11785" width="3" style="1" customWidth="1"/>
    <col min="11786" max="11786" width="7" style="1" customWidth="1"/>
    <col min="11787" max="11788" width="3" style="1" customWidth="1"/>
    <col min="11789" max="11789" width="4.7109375" style="1" customWidth="1"/>
    <col min="11790" max="11790" width="15.7109375" style="1" customWidth="1"/>
    <col min="11791" max="11791" width="3" style="1" customWidth="1"/>
    <col min="11792" max="11792" width="13.28515625" style="1" customWidth="1"/>
    <col min="11793" max="12033" width="11.42578125" style="1"/>
    <col min="12034" max="12034" width="4.42578125" style="1" customWidth="1"/>
    <col min="12035" max="12035" width="11.42578125" style="1"/>
    <col min="12036" max="12036" width="24.42578125" style="1" customWidth="1"/>
    <col min="12037" max="12037" width="3" style="1" customWidth="1"/>
    <col min="12038" max="12038" width="4.85546875" style="1" customWidth="1"/>
    <col min="12039" max="12039" width="3" style="1" customWidth="1"/>
    <col min="12040" max="12040" width="11.42578125" style="1"/>
    <col min="12041" max="12041" width="3" style="1" customWidth="1"/>
    <col min="12042" max="12042" width="7" style="1" customWidth="1"/>
    <col min="12043" max="12044" width="3" style="1" customWidth="1"/>
    <col min="12045" max="12045" width="4.7109375" style="1" customWidth="1"/>
    <col min="12046" max="12046" width="15.7109375" style="1" customWidth="1"/>
    <col min="12047" max="12047" width="3" style="1" customWidth="1"/>
    <col min="12048" max="12048" width="13.28515625" style="1" customWidth="1"/>
    <col min="12049" max="12289" width="11.42578125" style="1"/>
    <col min="12290" max="12290" width="4.42578125" style="1" customWidth="1"/>
    <col min="12291" max="12291" width="11.42578125" style="1"/>
    <col min="12292" max="12292" width="24.42578125" style="1" customWidth="1"/>
    <col min="12293" max="12293" width="3" style="1" customWidth="1"/>
    <col min="12294" max="12294" width="4.85546875" style="1" customWidth="1"/>
    <col min="12295" max="12295" width="3" style="1" customWidth="1"/>
    <col min="12296" max="12296" width="11.42578125" style="1"/>
    <col min="12297" max="12297" width="3" style="1" customWidth="1"/>
    <col min="12298" max="12298" width="7" style="1" customWidth="1"/>
    <col min="12299" max="12300" width="3" style="1" customWidth="1"/>
    <col min="12301" max="12301" width="4.7109375" style="1" customWidth="1"/>
    <col min="12302" max="12302" width="15.7109375" style="1" customWidth="1"/>
    <col min="12303" max="12303" width="3" style="1" customWidth="1"/>
    <col min="12304" max="12304" width="13.28515625" style="1" customWidth="1"/>
    <col min="12305" max="12545" width="11.42578125" style="1"/>
    <col min="12546" max="12546" width="4.42578125" style="1" customWidth="1"/>
    <col min="12547" max="12547" width="11.42578125" style="1"/>
    <col min="12548" max="12548" width="24.42578125" style="1" customWidth="1"/>
    <col min="12549" max="12549" width="3" style="1" customWidth="1"/>
    <col min="12550" max="12550" width="4.85546875" style="1" customWidth="1"/>
    <col min="12551" max="12551" width="3" style="1" customWidth="1"/>
    <col min="12552" max="12552" width="11.42578125" style="1"/>
    <col min="12553" max="12553" width="3" style="1" customWidth="1"/>
    <col min="12554" max="12554" width="7" style="1" customWidth="1"/>
    <col min="12555" max="12556" width="3" style="1" customWidth="1"/>
    <col min="12557" max="12557" width="4.7109375" style="1" customWidth="1"/>
    <col min="12558" max="12558" width="15.7109375" style="1" customWidth="1"/>
    <col min="12559" max="12559" width="3" style="1" customWidth="1"/>
    <col min="12560" max="12560" width="13.28515625" style="1" customWidth="1"/>
    <col min="12561" max="12801" width="11.42578125" style="1"/>
    <col min="12802" max="12802" width="4.42578125" style="1" customWidth="1"/>
    <col min="12803" max="12803" width="11.42578125" style="1"/>
    <col min="12804" max="12804" width="24.42578125" style="1" customWidth="1"/>
    <col min="12805" max="12805" width="3" style="1" customWidth="1"/>
    <col min="12806" max="12806" width="4.85546875" style="1" customWidth="1"/>
    <col min="12807" max="12807" width="3" style="1" customWidth="1"/>
    <col min="12808" max="12808" width="11.42578125" style="1"/>
    <col min="12809" max="12809" width="3" style="1" customWidth="1"/>
    <col min="12810" max="12810" width="7" style="1" customWidth="1"/>
    <col min="12811" max="12812" width="3" style="1" customWidth="1"/>
    <col min="12813" max="12813" width="4.7109375" style="1" customWidth="1"/>
    <col min="12814" max="12814" width="15.7109375" style="1" customWidth="1"/>
    <col min="12815" max="12815" width="3" style="1" customWidth="1"/>
    <col min="12816" max="12816" width="13.28515625" style="1" customWidth="1"/>
    <col min="12817" max="13057" width="11.42578125" style="1"/>
    <col min="13058" max="13058" width="4.42578125" style="1" customWidth="1"/>
    <col min="13059" max="13059" width="11.42578125" style="1"/>
    <col min="13060" max="13060" width="24.42578125" style="1" customWidth="1"/>
    <col min="13061" max="13061" width="3" style="1" customWidth="1"/>
    <col min="13062" max="13062" width="4.85546875" style="1" customWidth="1"/>
    <col min="13063" max="13063" width="3" style="1" customWidth="1"/>
    <col min="13064" max="13064" width="11.42578125" style="1"/>
    <col min="13065" max="13065" width="3" style="1" customWidth="1"/>
    <col min="13066" max="13066" width="7" style="1" customWidth="1"/>
    <col min="13067" max="13068" width="3" style="1" customWidth="1"/>
    <col min="13069" max="13069" width="4.7109375" style="1" customWidth="1"/>
    <col min="13070" max="13070" width="15.7109375" style="1" customWidth="1"/>
    <col min="13071" max="13071" width="3" style="1" customWidth="1"/>
    <col min="13072" max="13072" width="13.28515625" style="1" customWidth="1"/>
    <col min="13073" max="13313" width="11.42578125" style="1"/>
    <col min="13314" max="13314" width="4.42578125" style="1" customWidth="1"/>
    <col min="13315" max="13315" width="11.42578125" style="1"/>
    <col min="13316" max="13316" width="24.42578125" style="1" customWidth="1"/>
    <col min="13317" max="13317" width="3" style="1" customWidth="1"/>
    <col min="13318" max="13318" width="4.85546875" style="1" customWidth="1"/>
    <col min="13319" max="13319" width="3" style="1" customWidth="1"/>
    <col min="13320" max="13320" width="11.42578125" style="1"/>
    <col min="13321" max="13321" width="3" style="1" customWidth="1"/>
    <col min="13322" max="13322" width="7" style="1" customWidth="1"/>
    <col min="13323" max="13324" width="3" style="1" customWidth="1"/>
    <col min="13325" max="13325" width="4.7109375" style="1" customWidth="1"/>
    <col min="13326" max="13326" width="15.7109375" style="1" customWidth="1"/>
    <col min="13327" max="13327" width="3" style="1" customWidth="1"/>
    <col min="13328" max="13328" width="13.28515625" style="1" customWidth="1"/>
    <col min="13329" max="13569" width="11.42578125" style="1"/>
    <col min="13570" max="13570" width="4.42578125" style="1" customWidth="1"/>
    <col min="13571" max="13571" width="11.42578125" style="1"/>
    <col min="13572" max="13572" width="24.42578125" style="1" customWidth="1"/>
    <col min="13573" max="13573" width="3" style="1" customWidth="1"/>
    <col min="13574" max="13574" width="4.85546875" style="1" customWidth="1"/>
    <col min="13575" max="13575" width="3" style="1" customWidth="1"/>
    <col min="13576" max="13576" width="11.42578125" style="1"/>
    <col min="13577" max="13577" width="3" style="1" customWidth="1"/>
    <col min="13578" max="13578" width="7" style="1" customWidth="1"/>
    <col min="13579" max="13580" width="3" style="1" customWidth="1"/>
    <col min="13581" max="13581" width="4.7109375" style="1" customWidth="1"/>
    <col min="13582" max="13582" width="15.7109375" style="1" customWidth="1"/>
    <col min="13583" max="13583" width="3" style="1" customWidth="1"/>
    <col min="13584" max="13584" width="13.28515625" style="1" customWidth="1"/>
    <col min="13585" max="13825" width="11.42578125" style="1"/>
    <col min="13826" max="13826" width="4.42578125" style="1" customWidth="1"/>
    <col min="13827" max="13827" width="11.42578125" style="1"/>
    <col min="13828" max="13828" width="24.42578125" style="1" customWidth="1"/>
    <col min="13829" max="13829" width="3" style="1" customWidth="1"/>
    <col min="13830" max="13830" width="4.85546875" style="1" customWidth="1"/>
    <col min="13831" max="13831" width="3" style="1" customWidth="1"/>
    <col min="13832" max="13832" width="11.42578125" style="1"/>
    <col min="13833" max="13833" width="3" style="1" customWidth="1"/>
    <col min="13834" max="13834" width="7" style="1" customWidth="1"/>
    <col min="13835" max="13836" width="3" style="1" customWidth="1"/>
    <col min="13837" max="13837" width="4.7109375" style="1" customWidth="1"/>
    <col min="13838" max="13838" width="15.7109375" style="1" customWidth="1"/>
    <col min="13839" max="13839" width="3" style="1" customWidth="1"/>
    <col min="13840" max="13840" width="13.28515625" style="1" customWidth="1"/>
    <col min="13841" max="14081" width="11.42578125" style="1"/>
    <col min="14082" max="14082" width="4.42578125" style="1" customWidth="1"/>
    <col min="14083" max="14083" width="11.42578125" style="1"/>
    <col min="14084" max="14084" width="24.42578125" style="1" customWidth="1"/>
    <col min="14085" max="14085" width="3" style="1" customWidth="1"/>
    <col min="14086" max="14086" width="4.85546875" style="1" customWidth="1"/>
    <col min="14087" max="14087" width="3" style="1" customWidth="1"/>
    <col min="14088" max="14088" width="11.42578125" style="1"/>
    <col min="14089" max="14089" width="3" style="1" customWidth="1"/>
    <col min="14090" max="14090" width="7" style="1" customWidth="1"/>
    <col min="14091" max="14092" width="3" style="1" customWidth="1"/>
    <col min="14093" max="14093" width="4.7109375" style="1" customWidth="1"/>
    <col min="14094" max="14094" width="15.7109375" style="1" customWidth="1"/>
    <col min="14095" max="14095" width="3" style="1" customWidth="1"/>
    <col min="14096" max="14096" width="13.28515625" style="1" customWidth="1"/>
    <col min="14097" max="14337" width="11.42578125" style="1"/>
    <col min="14338" max="14338" width="4.42578125" style="1" customWidth="1"/>
    <col min="14339" max="14339" width="11.42578125" style="1"/>
    <col min="14340" max="14340" width="24.42578125" style="1" customWidth="1"/>
    <col min="14341" max="14341" width="3" style="1" customWidth="1"/>
    <col min="14342" max="14342" width="4.85546875" style="1" customWidth="1"/>
    <col min="14343" max="14343" width="3" style="1" customWidth="1"/>
    <col min="14344" max="14344" width="11.42578125" style="1"/>
    <col min="14345" max="14345" width="3" style="1" customWidth="1"/>
    <col min="14346" max="14346" width="7" style="1" customWidth="1"/>
    <col min="14347" max="14348" width="3" style="1" customWidth="1"/>
    <col min="14349" max="14349" width="4.7109375" style="1" customWidth="1"/>
    <col min="14350" max="14350" width="15.7109375" style="1" customWidth="1"/>
    <col min="14351" max="14351" width="3" style="1" customWidth="1"/>
    <col min="14352" max="14352" width="13.28515625" style="1" customWidth="1"/>
    <col min="14353" max="14593" width="11.42578125" style="1"/>
    <col min="14594" max="14594" width="4.42578125" style="1" customWidth="1"/>
    <col min="14595" max="14595" width="11.42578125" style="1"/>
    <col min="14596" max="14596" width="24.42578125" style="1" customWidth="1"/>
    <col min="14597" max="14597" width="3" style="1" customWidth="1"/>
    <col min="14598" max="14598" width="4.85546875" style="1" customWidth="1"/>
    <col min="14599" max="14599" width="3" style="1" customWidth="1"/>
    <col min="14600" max="14600" width="11.42578125" style="1"/>
    <col min="14601" max="14601" width="3" style="1" customWidth="1"/>
    <col min="14602" max="14602" width="7" style="1" customWidth="1"/>
    <col min="14603" max="14604" width="3" style="1" customWidth="1"/>
    <col min="14605" max="14605" width="4.7109375" style="1" customWidth="1"/>
    <col min="14606" max="14606" width="15.7109375" style="1" customWidth="1"/>
    <col min="14607" max="14607" width="3" style="1" customWidth="1"/>
    <col min="14608" max="14608" width="13.28515625" style="1" customWidth="1"/>
    <col min="14609" max="14849" width="11.42578125" style="1"/>
    <col min="14850" max="14850" width="4.42578125" style="1" customWidth="1"/>
    <col min="14851" max="14851" width="11.42578125" style="1"/>
    <col min="14852" max="14852" width="24.42578125" style="1" customWidth="1"/>
    <col min="14853" max="14853" width="3" style="1" customWidth="1"/>
    <col min="14854" max="14854" width="4.85546875" style="1" customWidth="1"/>
    <col min="14855" max="14855" width="3" style="1" customWidth="1"/>
    <col min="14856" max="14856" width="11.42578125" style="1"/>
    <col min="14857" max="14857" width="3" style="1" customWidth="1"/>
    <col min="14858" max="14858" width="7" style="1" customWidth="1"/>
    <col min="14859" max="14860" width="3" style="1" customWidth="1"/>
    <col min="14861" max="14861" width="4.7109375" style="1" customWidth="1"/>
    <col min="14862" max="14862" width="15.7109375" style="1" customWidth="1"/>
    <col min="14863" max="14863" width="3" style="1" customWidth="1"/>
    <col min="14864" max="14864" width="13.28515625" style="1" customWidth="1"/>
    <col min="14865" max="15105" width="11.42578125" style="1"/>
    <col min="15106" max="15106" width="4.42578125" style="1" customWidth="1"/>
    <col min="15107" max="15107" width="11.42578125" style="1"/>
    <col min="15108" max="15108" width="24.42578125" style="1" customWidth="1"/>
    <col min="15109" max="15109" width="3" style="1" customWidth="1"/>
    <col min="15110" max="15110" width="4.85546875" style="1" customWidth="1"/>
    <col min="15111" max="15111" width="3" style="1" customWidth="1"/>
    <col min="15112" max="15112" width="11.42578125" style="1"/>
    <col min="15113" max="15113" width="3" style="1" customWidth="1"/>
    <col min="15114" max="15114" width="7" style="1" customWidth="1"/>
    <col min="15115" max="15116" width="3" style="1" customWidth="1"/>
    <col min="15117" max="15117" width="4.7109375" style="1" customWidth="1"/>
    <col min="15118" max="15118" width="15.7109375" style="1" customWidth="1"/>
    <col min="15119" max="15119" width="3" style="1" customWidth="1"/>
    <col min="15120" max="15120" width="13.28515625" style="1" customWidth="1"/>
    <col min="15121" max="15361" width="11.42578125" style="1"/>
    <col min="15362" max="15362" width="4.42578125" style="1" customWidth="1"/>
    <col min="15363" max="15363" width="11.42578125" style="1"/>
    <col min="15364" max="15364" width="24.42578125" style="1" customWidth="1"/>
    <col min="15365" max="15365" width="3" style="1" customWidth="1"/>
    <col min="15366" max="15366" width="4.85546875" style="1" customWidth="1"/>
    <col min="15367" max="15367" width="3" style="1" customWidth="1"/>
    <col min="15368" max="15368" width="11.42578125" style="1"/>
    <col min="15369" max="15369" width="3" style="1" customWidth="1"/>
    <col min="15370" max="15370" width="7" style="1" customWidth="1"/>
    <col min="15371" max="15372" width="3" style="1" customWidth="1"/>
    <col min="15373" max="15373" width="4.7109375" style="1" customWidth="1"/>
    <col min="15374" max="15374" width="15.7109375" style="1" customWidth="1"/>
    <col min="15375" max="15375" width="3" style="1" customWidth="1"/>
    <col min="15376" max="15376" width="13.28515625" style="1" customWidth="1"/>
    <col min="15377" max="15617" width="11.42578125" style="1"/>
    <col min="15618" max="15618" width="4.42578125" style="1" customWidth="1"/>
    <col min="15619" max="15619" width="11.42578125" style="1"/>
    <col min="15620" max="15620" width="24.42578125" style="1" customWidth="1"/>
    <col min="15621" max="15621" width="3" style="1" customWidth="1"/>
    <col min="15622" max="15622" width="4.85546875" style="1" customWidth="1"/>
    <col min="15623" max="15623" width="3" style="1" customWidth="1"/>
    <col min="15624" max="15624" width="11.42578125" style="1"/>
    <col min="15625" max="15625" width="3" style="1" customWidth="1"/>
    <col min="15626" max="15626" width="7" style="1" customWidth="1"/>
    <col min="15627" max="15628" width="3" style="1" customWidth="1"/>
    <col min="15629" max="15629" width="4.7109375" style="1" customWidth="1"/>
    <col min="15630" max="15630" width="15.7109375" style="1" customWidth="1"/>
    <col min="15631" max="15631" width="3" style="1" customWidth="1"/>
    <col min="15632" max="15632" width="13.28515625" style="1" customWidth="1"/>
    <col min="15633" max="15873" width="11.42578125" style="1"/>
    <col min="15874" max="15874" width="4.42578125" style="1" customWidth="1"/>
    <col min="15875" max="15875" width="11.42578125" style="1"/>
    <col min="15876" max="15876" width="24.42578125" style="1" customWidth="1"/>
    <col min="15877" max="15877" width="3" style="1" customWidth="1"/>
    <col min="15878" max="15878" width="4.85546875" style="1" customWidth="1"/>
    <col min="15879" max="15879" width="3" style="1" customWidth="1"/>
    <col min="15880" max="15880" width="11.42578125" style="1"/>
    <col min="15881" max="15881" width="3" style="1" customWidth="1"/>
    <col min="15882" max="15882" width="7" style="1" customWidth="1"/>
    <col min="15883" max="15884" width="3" style="1" customWidth="1"/>
    <col min="15885" max="15885" width="4.7109375" style="1" customWidth="1"/>
    <col min="15886" max="15886" width="15.7109375" style="1" customWidth="1"/>
    <col min="15887" max="15887" width="3" style="1" customWidth="1"/>
    <col min="15888" max="15888" width="13.28515625" style="1" customWidth="1"/>
    <col min="15889" max="16129" width="11.42578125" style="1"/>
    <col min="16130" max="16130" width="4.42578125" style="1" customWidth="1"/>
    <col min="16131" max="16131" width="11.42578125" style="1"/>
    <col min="16132" max="16132" width="24.42578125" style="1" customWidth="1"/>
    <col min="16133" max="16133" width="3" style="1" customWidth="1"/>
    <col min="16134" max="16134" width="4.85546875" style="1" customWidth="1"/>
    <col min="16135" max="16135" width="3" style="1" customWidth="1"/>
    <col min="16136" max="16136" width="11.42578125" style="1"/>
    <col min="16137" max="16137" width="3" style="1" customWidth="1"/>
    <col min="16138" max="16138" width="7" style="1" customWidth="1"/>
    <col min="16139" max="16140" width="3" style="1" customWidth="1"/>
    <col min="16141" max="16141" width="4.7109375" style="1" customWidth="1"/>
    <col min="16142" max="16142" width="15.7109375" style="1" customWidth="1"/>
    <col min="16143" max="16143" width="3" style="1" customWidth="1"/>
    <col min="16144" max="16144" width="13.28515625" style="1" customWidth="1"/>
    <col min="16145" max="16384" width="11.42578125" style="1"/>
  </cols>
  <sheetData>
    <row r="1" spans="3:18">
      <c r="R1" s="207" t="s">
        <v>168</v>
      </c>
    </row>
    <row r="2" spans="3:18" ht="18">
      <c r="D2" s="26" t="s">
        <v>54</v>
      </c>
      <c r="E2" s="2"/>
      <c r="F2" s="2"/>
      <c r="G2" s="2"/>
      <c r="H2" s="2"/>
      <c r="I2" s="2"/>
      <c r="J2" s="2"/>
      <c r="K2" s="2"/>
      <c r="L2" s="2"/>
    </row>
    <row r="3" spans="3:18" ht="15">
      <c r="R3" s="3" t="s">
        <v>2</v>
      </c>
    </row>
    <row r="4" spans="3:18" ht="15">
      <c r="D4" s="401" t="s">
        <v>3</v>
      </c>
      <c r="E4" s="401"/>
      <c r="F4" s="401"/>
      <c r="G4" s="401"/>
      <c r="H4" s="4"/>
      <c r="I4" s="113"/>
      <c r="J4" s="113"/>
      <c r="K4" s="113"/>
      <c r="L4" s="113"/>
      <c r="M4" s="5" t="s">
        <v>4</v>
      </c>
      <c r="N4" s="402">
        <v>2025</v>
      </c>
      <c r="O4" s="402"/>
      <c r="P4" s="402"/>
      <c r="R4" s="1" t="s">
        <v>5</v>
      </c>
    </row>
    <row r="5" spans="3:18" ht="18">
      <c r="D5" s="401"/>
      <c r="E5" s="401"/>
      <c r="F5" s="401"/>
      <c r="G5" s="401"/>
      <c r="H5" s="10"/>
      <c r="I5" s="11"/>
      <c r="J5" s="11"/>
      <c r="K5" s="11"/>
      <c r="L5" s="11"/>
      <c r="M5" s="27" t="s">
        <v>6</v>
      </c>
      <c r="N5" s="403">
        <f>IF(ISERROR($N$42),0,$N$42)</f>
        <v>0</v>
      </c>
      <c r="O5" s="403"/>
      <c r="P5" s="403"/>
      <c r="R5" s="6" t="s">
        <v>7</v>
      </c>
    </row>
    <row r="6" spans="3:18" ht="15">
      <c r="R6" s="6" t="s">
        <v>8</v>
      </c>
    </row>
    <row r="7" spans="3:18" ht="15">
      <c r="R7" s="6" t="s">
        <v>9</v>
      </c>
    </row>
    <row r="8" spans="3:18" ht="15">
      <c r="C8" s="28" t="s">
        <v>10</v>
      </c>
      <c r="D8" s="1" t="s">
        <v>11</v>
      </c>
      <c r="R8" s="6" t="s">
        <v>12</v>
      </c>
    </row>
    <row r="9" spans="3:18" ht="20.100000000000001" customHeight="1" thickBot="1">
      <c r="M9" s="8" t="s">
        <v>13</v>
      </c>
      <c r="N9" s="9">
        <f>N4</f>
        <v>2025</v>
      </c>
    </row>
    <row r="10" spans="3:18">
      <c r="D10" s="12" t="s">
        <v>16</v>
      </c>
      <c r="E10" s="13"/>
      <c r="F10" s="13"/>
      <c r="G10" s="13"/>
      <c r="H10" s="13"/>
      <c r="I10" s="13"/>
      <c r="J10" s="13"/>
      <c r="K10" s="13"/>
      <c r="L10" s="13"/>
      <c r="M10" s="13"/>
      <c r="N10" s="404"/>
    </row>
    <row r="11" spans="3:18">
      <c r="D11" s="14" t="s">
        <v>17</v>
      </c>
      <c r="E11" s="15"/>
      <c r="F11" s="15"/>
      <c r="G11" s="15"/>
      <c r="H11" s="15"/>
      <c r="I11" s="15"/>
      <c r="J11" s="15"/>
      <c r="K11" s="15"/>
      <c r="L11" s="15"/>
      <c r="N11" s="382"/>
    </row>
    <row r="12" spans="3:18" ht="15" thickBot="1">
      <c r="D12" s="16" t="s">
        <v>18</v>
      </c>
      <c r="E12" s="17"/>
      <c r="F12" s="17"/>
      <c r="G12" s="17"/>
      <c r="H12" s="17"/>
      <c r="I12" s="17"/>
      <c r="J12" s="17"/>
      <c r="K12" s="17"/>
      <c r="L12" s="17"/>
      <c r="M12" s="18"/>
      <c r="N12" s="383"/>
    </row>
    <row r="13" spans="3:18" ht="20.100000000000001" customHeight="1" thickBot="1">
      <c r="M13" s="8" t="s">
        <v>19</v>
      </c>
      <c r="N13" s="9">
        <f>N4</f>
        <v>2025</v>
      </c>
    </row>
    <row r="14" spans="3:18" ht="20.100000000000001" customHeight="1">
      <c r="D14" s="10" t="s">
        <v>55</v>
      </c>
      <c r="E14" s="11"/>
      <c r="F14" s="11"/>
      <c r="G14" s="11"/>
      <c r="H14" s="11"/>
      <c r="I14" s="11"/>
      <c r="J14" s="11"/>
      <c r="K14" s="11"/>
      <c r="L14" s="11"/>
      <c r="M14" s="11"/>
      <c r="N14" s="164"/>
    </row>
    <row r="15" spans="3:18" ht="20.100000000000001" customHeight="1">
      <c r="D15" s="12" t="s">
        <v>56</v>
      </c>
      <c r="E15" s="13"/>
      <c r="F15" s="13"/>
      <c r="G15" s="13"/>
      <c r="H15" s="13"/>
      <c r="I15" s="13"/>
      <c r="J15" s="13"/>
      <c r="K15" s="13"/>
      <c r="L15" s="13"/>
      <c r="M15" s="13"/>
      <c r="N15" s="405"/>
    </row>
    <row r="16" spans="3:18" ht="14.25" customHeight="1" thickBot="1">
      <c r="D16" s="19" t="s">
        <v>57</v>
      </c>
      <c r="E16" s="18"/>
      <c r="F16" s="18"/>
      <c r="G16" s="18"/>
      <c r="H16" s="18"/>
      <c r="I16" s="18"/>
      <c r="J16" s="18"/>
      <c r="K16" s="18"/>
      <c r="L16" s="18"/>
      <c r="M16" s="18"/>
      <c r="N16" s="406"/>
    </row>
    <row r="19" spans="3:16" ht="15">
      <c r="C19" s="28" t="s">
        <v>22</v>
      </c>
      <c r="D19" s="28" t="s">
        <v>58</v>
      </c>
    </row>
    <row r="21" spans="3:16" ht="20.100000000000001" customHeight="1" thickBot="1">
      <c r="D21" s="416" t="s">
        <v>59</v>
      </c>
      <c r="E21" s="417"/>
      <c r="F21" s="417"/>
      <c r="G21" s="417"/>
      <c r="H21" s="417"/>
      <c r="I21" s="417"/>
      <c r="J21" s="417"/>
      <c r="K21" s="29"/>
      <c r="L21" s="418" t="s">
        <v>25</v>
      </c>
      <c r="M21" s="420">
        <f>$N$15</f>
        <v>0</v>
      </c>
      <c r="N21" s="420"/>
      <c r="O21" s="421" t="s">
        <v>25</v>
      </c>
      <c r="P21" s="423">
        <f>IF(ISERROR($N$15/$N$14),0,$N$15/$N$14)</f>
        <v>0</v>
      </c>
    </row>
    <row r="22" spans="3:16" ht="20.100000000000001" customHeight="1">
      <c r="D22" s="425" t="s">
        <v>60</v>
      </c>
      <c r="E22" s="419"/>
      <c r="F22" s="419"/>
      <c r="G22" s="419"/>
      <c r="H22" s="419"/>
      <c r="I22" s="419"/>
      <c r="J22" s="419"/>
      <c r="K22" s="18"/>
      <c r="L22" s="419"/>
      <c r="M22" s="397">
        <f>$N$14</f>
        <v>0</v>
      </c>
      <c r="N22" s="397"/>
      <c r="O22" s="422"/>
      <c r="P22" s="424"/>
    </row>
    <row r="25" spans="3:16" ht="15">
      <c r="C25" s="28" t="s">
        <v>27</v>
      </c>
      <c r="D25" s="28" t="s">
        <v>46</v>
      </c>
    </row>
    <row r="26" spans="3:16" ht="15">
      <c r="C26" s="7"/>
      <c r="D26" s="7"/>
    </row>
    <row r="27" spans="3:16" ht="2.1" customHeight="1"/>
    <row r="28" spans="3:16" ht="14.25" customHeight="1">
      <c r="D28" s="28" t="s">
        <v>31</v>
      </c>
    </row>
    <row r="29" spans="3:16" ht="14.25" customHeight="1">
      <c r="D29" s="407" t="s">
        <v>61</v>
      </c>
      <c r="E29" s="408"/>
      <c r="F29" s="408"/>
      <c r="G29" s="408"/>
      <c r="H29" s="409"/>
      <c r="I29" s="410" t="s">
        <v>33</v>
      </c>
      <c r="J29" s="411"/>
      <c r="K29" s="411"/>
      <c r="L29" s="411"/>
      <c r="M29" s="411"/>
      <c r="N29" s="411"/>
      <c r="O29" s="411"/>
      <c r="P29" s="412"/>
    </row>
    <row r="30" spans="3:16" ht="19.5" customHeight="1">
      <c r="D30" s="398" t="s">
        <v>62</v>
      </c>
      <c r="E30" s="399"/>
      <c r="F30" s="399"/>
      <c r="G30" s="399"/>
      <c r="H30" s="400"/>
      <c r="I30" s="413"/>
      <c r="J30" s="414"/>
      <c r="K30" s="414"/>
      <c r="L30" s="414"/>
      <c r="M30" s="414"/>
      <c r="N30" s="414"/>
      <c r="O30" s="414"/>
      <c r="P30" s="415"/>
    </row>
    <row r="31" spans="3:16" ht="20.100000000000001" customHeight="1">
      <c r="D31" s="396" t="s">
        <v>34</v>
      </c>
      <c r="E31" s="396"/>
      <c r="F31" s="396"/>
      <c r="G31" s="396"/>
      <c r="H31" s="30" t="s">
        <v>35</v>
      </c>
      <c r="I31" s="396" t="s">
        <v>34</v>
      </c>
      <c r="J31" s="396"/>
      <c r="K31" s="396"/>
      <c r="L31" s="396"/>
      <c r="M31" s="396"/>
      <c r="N31" s="396"/>
      <c r="O31" s="396"/>
      <c r="P31" s="30" t="s">
        <v>35</v>
      </c>
    </row>
    <row r="32" spans="3:16" ht="20.100000000000001" customHeight="1">
      <c r="D32" s="391" t="s">
        <v>157</v>
      </c>
      <c r="E32" s="391"/>
      <c r="F32" s="391"/>
      <c r="G32" s="391"/>
      <c r="H32" s="393">
        <f>$P$21</f>
        <v>0</v>
      </c>
      <c r="I32" s="391">
        <v>2100</v>
      </c>
      <c r="J32" s="391"/>
      <c r="K32" s="391"/>
      <c r="L32" s="391"/>
      <c r="M32" s="391"/>
      <c r="N32" s="391"/>
      <c r="O32" s="391"/>
      <c r="P32" s="384">
        <f>IF($P$21&lt;=0.89,$I$32,IF($P$21&lt;=1.18,$I$33,IF($P$21&lt;=1.49,$I$34,IF($P$21&gt;1.49,$I$35,0))))</f>
        <v>2100</v>
      </c>
    </row>
    <row r="33" spans="3:16" ht="20.100000000000001" customHeight="1">
      <c r="D33" s="387" t="s">
        <v>158</v>
      </c>
      <c r="E33" s="387"/>
      <c r="F33" s="387"/>
      <c r="G33" s="387"/>
      <c r="H33" s="394"/>
      <c r="I33" s="387">
        <v>800</v>
      </c>
      <c r="J33" s="387"/>
      <c r="K33" s="387"/>
      <c r="L33" s="387"/>
      <c r="M33" s="387"/>
      <c r="N33" s="387"/>
      <c r="O33" s="387"/>
      <c r="P33" s="385"/>
    </row>
    <row r="34" spans="3:16" ht="20.100000000000001" customHeight="1">
      <c r="D34" s="388" t="s">
        <v>159</v>
      </c>
      <c r="E34" s="389"/>
      <c r="F34" s="389"/>
      <c r="G34" s="389"/>
      <c r="H34" s="394"/>
      <c r="I34" s="388">
        <v>300</v>
      </c>
      <c r="J34" s="389"/>
      <c r="K34" s="389"/>
      <c r="L34" s="389"/>
      <c r="M34" s="389"/>
      <c r="N34" s="389"/>
      <c r="O34" s="390"/>
      <c r="P34" s="385"/>
    </row>
    <row r="35" spans="3:16" ht="20.100000000000001" customHeight="1">
      <c r="D35" s="391" t="s">
        <v>160</v>
      </c>
      <c r="E35" s="391"/>
      <c r="F35" s="391"/>
      <c r="G35" s="391"/>
      <c r="H35" s="395"/>
      <c r="I35" s="391">
        <v>0</v>
      </c>
      <c r="J35" s="391"/>
      <c r="K35" s="391"/>
      <c r="L35" s="391"/>
      <c r="M35" s="391"/>
      <c r="N35" s="391"/>
      <c r="O35" s="391"/>
      <c r="P35" s="386"/>
    </row>
    <row r="36" spans="3:16" ht="14.25" customHeight="1">
      <c r="D36" s="31"/>
      <c r="E36" s="31"/>
      <c r="F36" s="31"/>
      <c r="G36" s="31"/>
      <c r="H36" s="32"/>
      <c r="I36" s="114"/>
      <c r="J36" s="114"/>
      <c r="K36" s="114"/>
      <c r="L36" s="114"/>
      <c r="M36" s="114"/>
      <c r="N36" s="114"/>
      <c r="O36" s="33"/>
      <c r="P36" s="34"/>
    </row>
    <row r="38" spans="3:16" ht="15">
      <c r="C38" s="28" t="s">
        <v>41</v>
      </c>
      <c r="D38" s="28" t="s">
        <v>53</v>
      </c>
      <c r="G38" s="392">
        <f>$N$4</f>
        <v>2025</v>
      </c>
      <c r="H38" s="392"/>
    </row>
    <row r="40" spans="3:16" ht="20.100000000000001" customHeight="1">
      <c r="D40" s="12" t="s">
        <v>50</v>
      </c>
      <c r="E40" s="13"/>
      <c r="F40" s="13"/>
      <c r="G40" s="13"/>
      <c r="H40" s="13"/>
      <c r="I40" s="13"/>
      <c r="J40" s="13"/>
      <c r="K40" s="13"/>
      <c r="L40" s="13"/>
      <c r="M40" s="13"/>
      <c r="N40" s="20">
        <f>$P$32</f>
        <v>2100</v>
      </c>
    </row>
    <row r="41" spans="3:16" ht="20.100000000000001" customHeight="1" thickBot="1">
      <c r="D41" s="21" t="s">
        <v>16</v>
      </c>
      <c r="E41" s="22"/>
      <c r="F41" s="22"/>
      <c r="G41" s="22"/>
      <c r="H41" s="22"/>
      <c r="I41" s="22"/>
      <c r="J41" s="22"/>
      <c r="K41" s="22"/>
      <c r="L41" s="22"/>
      <c r="M41" s="22" t="s">
        <v>48</v>
      </c>
      <c r="N41" s="23">
        <f>$N$10</f>
        <v>0</v>
      </c>
    </row>
    <row r="42" spans="3:16" ht="20.100000000000001" customHeight="1">
      <c r="D42" s="35" t="s">
        <v>53</v>
      </c>
      <c r="E42" s="24"/>
      <c r="F42" s="24"/>
      <c r="G42" s="18"/>
      <c r="H42" s="36">
        <f>$N$4</f>
        <v>2025</v>
      </c>
      <c r="I42" s="24"/>
      <c r="J42" s="24"/>
      <c r="K42" s="25"/>
      <c r="L42" s="24"/>
      <c r="M42" s="37" t="s">
        <v>25</v>
      </c>
      <c r="N42" s="38">
        <f>N40*N41</f>
        <v>0</v>
      </c>
    </row>
  </sheetData>
  <sheetProtection algorithmName="SHA-512" hashValue="RrVbk2mTH0zsw0oQfDg9lRQjjaz/UQDroxdILphW0xMzkegQuMdMN3wD8dPnLiUuWwKvBLoA0ORolFkapEGTrQ==" saltValue="PCf7UUsrnShio87Vznq4xg==" spinCount="100000" sheet="1" objects="1" scenarios="1"/>
  <mergeCells count="28">
    <mergeCell ref="M22:N22"/>
    <mergeCell ref="D30:H30"/>
    <mergeCell ref="D4:G5"/>
    <mergeCell ref="N4:P4"/>
    <mergeCell ref="N5:P5"/>
    <mergeCell ref="N10:N12"/>
    <mergeCell ref="N15:N16"/>
    <mergeCell ref="D29:H29"/>
    <mergeCell ref="I29:P30"/>
    <mergeCell ref="D21:J21"/>
    <mergeCell ref="L21:L22"/>
    <mergeCell ref="M21:N21"/>
    <mergeCell ref="O21:O22"/>
    <mergeCell ref="P21:P22"/>
    <mergeCell ref="D22:J22"/>
    <mergeCell ref="G38:H38"/>
    <mergeCell ref="D32:G32"/>
    <mergeCell ref="H32:H35"/>
    <mergeCell ref="I32:O32"/>
    <mergeCell ref="D31:G31"/>
    <mergeCell ref="I31:O31"/>
    <mergeCell ref="P32:P35"/>
    <mergeCell ref="D33:G33"/>
    <mergeCell ref="I33:O33"/>
    <mergeCell ref="D34:G34"/>
    <mergeCell ref="I34:O34"/>
    <mergeCell ref="D35:G35"/>
    <mergeCell ref="I35:O35"/>
  </mergeCells>
  <pageMargins left="0.70866141732283472" right="0.70866141732283472" top="0.74803149606299213" bottom="0.74803149606299213" header="0.31496062992125984" footer="0.31496062992125984"/>
  <pageSetup paperSize="9" scale="64" orientation="portrait" r:id="rId1"/>
  <headerFooter>
    <oddFooter>&amp;L&amp;8IMPRIME CNAF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9C10-383D-47F3-B0C5-447DE1F33499}">
  <dimension ref="C1:S44"/>
  <sheetViews>
    <sheetView showGridLines="0" zoomScaleNormal="100" workbookViewId="0">
      <selection activeCell="H49" sqref="H49"/>
    </sheetView>
  </sheetViews>
  <sheetFormatPr baseColWidth="10" defaultRowHeight="14.25"/>
  <cols>
    <col min="1" max="1" width="11.42578125" style="1"/>
    <col min="2" max="2" width="4.42578125" style="1" customWidth="1"/>
    <col min="3" max="3" width="11.42578125" style="1"/>
    <col min="4" max="4" width="24.42578125" style="1" customWidth="1"/>
    <col min="5" max="5" width="3" style="1" customWidth="1"/>
    <col min="6" max="6" width="4.85546875" style="1" customWidth="1"/>
    <col min="7" max="7" width="3" style="1" customWidth="1"/>
    <col min="8" max="8" width="11.42578125" style="1" customWidth="1"/>
    <col min="9" max="9" width="3" style="1" customWidth="1"/>
    <col min="10" max="10" width="7" style="1" customWidth="1"/>
    <col min="11" max="12" width="3" style="1" customWidth="1"/>
    <col min="13" max="13" width="4.7109375" style="1" customWidth="1"/>
    <col min="14" max="14" width="15.7109375" style="1" customWidth="1"/>
    <col min="15" max="15" width="3" style="1" customWidth="1"/>
    <col min="16" max="16" width="13.28515625" style="1" customWidth="1"/>
    <col min="17" max="17" width="11.42578125" style="1"/>
    <col min="18" max="18" width="11.85546875" style="1" bestFit="1" customWidth="1"/>
    <col min="19" max="257" width="11.42578125" style="1"/>
    <col min="258" max="258" width="4.42578125" style="1" customWidth="1"/>
    <col min="259" max="259" width="11.42578125" style="1"/>
    <col min="260" max="260" width="24.42578125" style="1" customWidth="1"/>
    <col min="261" max="261" width="3" style="1" customWidth="1"/>
    <col min="262" max="262" width="4.85546875" style="1" customWidth="1"/>
    <col min="263" max="263" width="3" style="1" customWidth="1"/>
    <col min="264" max="264" width="11.42578125" style="1"/>
    <col min="265" max="265" width="3" style="1" customWidth="1"/>
    <col min="266" max="266" width="7" style="1" customWidth="1"/>
    <col min="267" max="268" width="3" style="1" customWidth="1"/>
    <col min="269" max="269" width="4.7109375" style="1" customWidth="1"/>
    <col min="270" max="270" width="15.7109375" style="1" customWidth="1"/>
    <col min="271" max="271" width="3" style="1" customWidth="1"/>
    <col min="272" max="272" width="13.28515625" style="1" customWidth="1"/>
    <col min="273" max="513" width="11.42578125" style="1"/>
    <col min="514" max="514" width="4.42578125" style="1" customWidth="1"/>
    <col min="515" max="515" width="11.42578125" style="1"/>
    <col min="516" max="516" width="24.42578125" style="1" customWidth="1"/>
    <col min="517" max="517" width="3" style="1" customWidth="1"/>
    <col min="518" max="518" width="4.85546875" style="1" customWidth="1"/>
    <col min="519" max="519" width="3" style="1" customWidth="1"/>
    <col min="520" max="520" width="11.42578125" style="1"/>
    <col min="521" max="521" width="3" style="1" customWidth="1"/>
    <col min="522" max="522" width="7" style="1" customWidth="1"/>
    <col min="523" max="524" width="3" style="1" customWidth="1"/>
    <col min="525" max="525" width="4.7109375" style="1" customWidth="1"/>
    <col min="526" max="526" width="15.7109375" style="1" customWidth="1"/>
    <col min="527" max="527" width="3" style="1" customWidth="1"/>
    <col min="528" max="528" width="13.28515625" style="1" customWidth="1"/>
    <col min="529" max="769" width="11.42578125" style="1"/>
    <col min="770" max="770" width="4.42578125" style="1" customWidth="1"/>
    <col min="771" max="771" width="11.42578125" style="1"/>
    <col min="772" max="772" width="24.42578125" style="1" customWidth="1"/>
    <col min="773" max="773" width="3" style="1" customWidth="1"/>
    <col min="774" max="774" width="4.85546875" style="1" customWidth="1"/>
    <col min="775" max="775" width="3" style="1" customWidth="1"/>
    <col min="776" max="776" width="11.42578125" style="1"/>
    <col min="777" max="777" width="3" style="1" customWidth="1"/>
    <col min="778" max="778" width="7" style="1" customWidth="1"/>
    <col min="779" max="780" width="3" style="1" customWidth="1"/>
    <col min="781" max="781" width="4.7109375" style="1" customWidth="1"/>
    <col min="782" max="782" width="15.7109375" style="1" customWidth="1"/>
    <col min="783" max="783" width="3" style="1" customWidth="1"/>
    <col min="784" max="784" width="13.28515625" style="1" customWidth="1"/>
    <col min="785" max="1025" width="11.42578125" style="1"/>
    <col min="1026" max="1026" width="4.42578125" style="1" customWidth="1"/>
    <col min="1027" max="1027" width="11.42578125" style="1"/>
    <col min="1028" max="1028" width="24.42578125" style="1" customWidth="1"/>
    <col min="1029" max="1029" width="3" style="1" customWidth="1"/>
    <col min="1030" max="1030" width="4.85546875" style="1" customWidth="1"/>
    <col min="1031" max="1031" width="3" style="1" customWidth="1"/>
    <col min="1032" max="1032" width="11.42578125" style="1"/>
    <col min="1033" max="1033" width="3" style="1" customWidth="1"/>
    <col min="1034" max="1034" width="7" style="1" customWidth="1"/>
    <col min="1035" max="1036" width="3" style="1" customWidth="1"/>
    <col min="1037" max="1037" width="4.7109375" style="1" customWidth="1"/>
    <col min="1038" max="1038" width="15.7109375" style="1" customWidth="1"/>
    <col min="1039" max="1039" width="3" style="1" customWidth="1"/>
    <col min="1040" max="1040" width="13.28515625" style="1" customWidth="1"/>
    <col min="1041" max="1281" width="11.42578125" style="1"/>
    <col min="1282" max="1282" width="4.42578125" style="1" customWidth="1"/>
    <col min="1283" max="1283" width="11.42578125" style="1"/>
    <col min="1284" max="1284" width="24.42578125" style="1" customWidth="1"/>
    <col min="1285" max="1285" width="3" style="1" customWidth="1"/>
    <col min="1286" max="1286" width="4.85546875" style="1" customWidth="1"/>
    <col min="1287" max="1287" width="3" style="1" customWidth="1"/>
    <col min="1288" max="1288" width="11.42578125" style="1"/>
    <col min="1289" max="1289" width="3" style="1" customWidth="1"/>
    <col min="1290" max="1290" width="7" style="1" customWidth="1"/>
    <col min="1291" max="1292" width="3" style="1" customWidth="1"/>
    <col min="1293" max="1293" width="4.7109375" style="1" customWidth="1"/>
    <col min="1294" max="1294" width="15.7109375" style="1" customWidth="1"/>
    <col min="1295" max="1295" width="3" style="1" customWidth="1"/>
    <col min="1296" max="1296" width="13.28515625" style="1" customWidth="1"/>
    <col min="1297" max="1537" width="11.42578125" style="1"/>
    <col min="1538" max="1538" width="4.42578125" style="1" customWidth="1"/>
    <col min="1539" max="1539" width="11.42578125" style="1"/>
    <col min="1540" max="1540" width="24.42578125" style="1" customWidth="1"/>
    <col min="1541" max="1541" width="3" style="1" customWidth="1"/>
    <col min="1542" max="1542" width="4.85546875" style="1" customWidth="1"/>
    <col min="1543" max="1543" width="3" style="1" customWidth="1"/>
    <col min="1544" max="1544" width="11.42578125" style="1"/>
    <col min="1545" max="1545" width="3" style="1" customWidth="1"/>
    <col min="1546" max="1546" width="7" style="1" customWidth="1"/>
    <col min="1547" max="1548" width="3" style="1" customWidth="1"/>
    <col min="1549" max="1549" width="4.7109375" style="1" customWidth="1"/>
    <col min="1550" max="1550" width="15.7109375" style="1" customWidth="1"/>
    <col min="1551" max="1551" width="3" style="1" customWidth="1"/>
    <col min="1552" max="1552" width="13.28515625" style="1" customWidth="1"/>
    <col min="1553" max="1793" width="11.42578125" style="1"/>
    <col min="1794" max="1794" width="4.42578125" style="1" customWidth="1"/>
    <col min="1795" max="1795" width="11.42578125" style="1"/>
    <col min="1796" max="1796" width="24.42578125" style="1" customWidth="1"/>
    <col min="1797" max="1797" width="3" style="1" customWidth="1"/>
    <col min="1798" max="1798" width="4.85546875" style="1" customWidth="1"/>
    <col min="1799" max="1799" width="3" style="1" customWidth="1"/>
    <col min="1800" max="1800" width="11.42578125" style="1"/>
    <col min="1801" max="1801" width="3" style="1" customWidth="1"/>
    <col min="1802" max="1802" width="7" style="1" customWidth="1"/>
    <col min="1803" max="1804" width="3" style="1" customWidth="1"/>
    <col min="1805" max="1805" width="4.7109375" style="1" customWidth="1"/>
    <col min="1806" max="1806" width="15.7109375" style="1" customWidth="1"/>
    <col min="1807" max="1807" width="3" style="1" customWidth="1"/>
    <col min="1808" max="1808" width="13.28515625" style="1" customWidth="1"/>
    <col min="1809" max="2049" width="11.42578125" style="1"/>
    <col min="2050" max="2050" width="4.42578125" style="1" customWidth="1"/>
    <col min="2051" max="2051" width="11.42578125" style="1"/>
    <col min="2052" max="2052" width="24.42578125" style="1" customWidth="1"/>
    <col min="2053" max="2053" width="3" style="1" customWidth="1"/>
    <col min="2054" max="2054" width="4.85546875" style="1" customWidth="1"/>
    <col min="2055" max="2055" width="3" style="1" customWidth="1"/>
    <col min="2056" max="2056" width="11.42578125" style="1"/>
    <col min="2057" max="2057" width="3" style="1" customWidth="1"/>
    <col min="2058" max="2058" width="7" style="1" customWidth="1"/>
    <col min="2059" max="2060" width="3" style="1" customWidth="1"/>
    <col min="2061" max="2061" width="4.7109375" style="1" customWidth="1"/>
    <col min="2062" max="2062" width="15.7109375" style="1" customWidth="1"/>
    <col min="2063" max="2063" width="3" style="1" customWidth="1"/>
    <col min="2064" max="2064" width="13.28515625" style="1" customWidth="1"/>
    <col min="2065" max="2305" width="11.42578125" style="1"/>
    <col min="2306" max="2306" width="4.42578125" style="1" customWidth="1"/>
    <col min="2307" max="2307" width="11.42578125" style="1"/>
    <col min="2308" max="2308" width="24.42578125" style="1" customWidth="1"/>
    <col min="2309" max="2309" width="3" style="1" customWidth="1"/>
    <col min="2310" max="2310" width="4.85546875" style="1" customWidth="1"/>
    <col min="2311" max="2311" width="3" style="1" customWidth="1"/>
    <col min="2312" max="2312" width="11.42578125" style="1"/>
    <col min="2313" max="2313" width="3" style="1" customWidth="1"/>
    <col min="2314" max="2314" width="7" style="1" customWidth="1"/>
    <col min="2315" max="2316" width="3" style="1" customWidth="1"/>
    <col min="2317" max="2317" width="4.7109375" style="1" customWidth="1"/>
    <col min="2318" max="2318" width="15.7109375" style="1" customWidth="1"/>
    <col min="2319" max="2319" width="3" style="1" customWidth="1"/>
    <col min="2320" max="2320" width="13.28515625" style="1" customWidth="1"/>
    <col min="2321" max="2561" width="11.42578125" style="1"/>
    <col min="2562" max="2562" width="4.42578125" style="1" customWidth="1"/>
    <col min="2563" max="2563" width="11.42578125" style="1"/>
    <col min="2564" max="2564" width="24.42578125" style="1" customWidth="1"/>
    <col min="2565" max="2565" width="3" style="1" customWidth="1"/>
    <col min="2566" max="2566" width="4.85546875" style="1" customWidth="1"/>
    <col min="2567" max="2567" width="3" style="1" customWidth="1"/>
    <col min="2568" max="2568" width="11.42578125" style="1"/>
    <col min="2569" max="2569" width="3" style="1" customWidth="1"/>
    <col min="2570" max="2570" width="7" style="1" customWidth="1"/>
    <col min="2571" max="2572" width="3" style="1" customWidth="1"/>
    <col min="2573" max="2573" width="4.7109375" style="1" customWidth="1"/>
    <col min="2574" max="2574" width="15.7109375" style="1" customWidth="1"/>
    <col min="2575" max="2575" width="3" style="1" customWidth="1"/>
    <col min="2576" max="2576" width="13.28515625" style="1" customWidth="1"/>
    <col min="2577" max="2817" width="11.42578125" style="1"/>
    <col min="2818" max="2818" width="4.42578125" style="1" customWidth="1"/>
    <col min="2819" max="2819" width="11.42578125" style="1"/>
    <col min="2820" max="2820" width="24.42578125" style="1" customWidth="1"/>
    <col min="2821" max="2821" width="3" style="1" customWidth="1"/>
    <col min="2822" max="2822" width="4.85546875" style="1" customWidth="1"/>
    <col min="2823" max="2823" width="3" style="1" customWidth="1"/>
    <col min="2824" max="2824" width="11.42578125" style="1"/>
    <col min="2825" max="2825" width="3" style="1" customWidth="1"/>
    <col min="2826" max="2826" width="7" style="1" customWidth="1"/>
    <col min="2827" max="2828" width="3" style="1" customWidth="1"/>
    <col min="2829" max="2829" width="4.7109375" style="1" customWidth="1"/>
    <col min="2830" max="2830" width="15.7109375" style="1" customWidth="1"/>
    <col min="2831" max="2831" width="3" style="1" customWidth="1"/>
    <col min="2832" max="2832" width="13.28515625" style="1" customWidth="1"/>
    <col min="2833" max="3073" width="11.42578125" style="1"/>
    <col min="3074" max="3074" width="4.42578125" style="1" customWidth="1"/>
    <col min="3075" max="3075" width="11.42578125" style="1"/>
    <col min="3076" max="3076" width="24.42578125" style="1" customWidth="1"/>
    <col min="3077" max="3077" width="3" style="1" customWidth="1"/>
    <col min="3078" max="3078" width="4.85546875" style="1" customWidth="1"/>
    <col min="3079" max="3079" width="3" style="1" customWidth="1"/>
    <col min="3080" max="3080" width="11.42578125" style="1"/>
    <col min="3081" max="3081" width="3" style="1" customWidth="1"/>
    <col min="3082" max="3082" width="7" style="1" customWidth="1"/>
    <col min="3083" max="3084" width="3" style="1" customWidth="1"/>
    <col min="3085" max="3085" width="4.7109375" style="1" customWidth="1"/>
    <col min="3086" max="3086" width="15.7109375" style="1" customWidth="1"/>
    <col min="3087" max="3087" width="3" style="1" customWidth="1"/>
    <col min="3088" max="3088" width="13.28515625" style="1" customWidth="1"/>
    <col min="3089" max="3329" width="11.42578125" style="1"/>
    <col min="3330" max="3330" width="4.42578125" style="1" customWidth="1"/>
    <col min="3331" max="3331" width="11.42578125" style="1"/>
    <col min="3332" max="3332" width="24.42578125" style="1" customWidth="1"/>
    <col min="3333" max="3333" width="3" style="1" customWidth="1"/>
    <col min="3334" max="3334" width="4.85546875" style="1" customWidth="1"/>
    <col min="3335" max="3335" width="3" style="1" customWidth="1"/>
    <col min="3336" max="3336" width="11.42578125" style="1"/>
    <col min="3337" max="3337" width="3" style="1" customWidth="1"/>
    <col min="3338" max="3338" width="7" style="1" customWidth="1"/>
    <col min="3339" max="3340" width="3" style="1" customWidth="1"/>
    <col min="3341" max="3341" width="4.7109375" style="1" customWidth="1"/>
    <col min="3342" max="3342" width="15.7109375" style="1" customWidth="1"/>
    <col min="3343" max="3343" width="3" style="1" customWidth="1"/>
    <col min="3344" max="3344" width="13.28515625" style="1" customWidth="1"/>
    <col min="3345" max="3585" width="11.42578125" style="1"/>
    <col min="3586" max="3586" width="4.42578125" style="1" customWidth="1"/>
    <col min="3587" max="3587" width="11.42578125" style="1"/>
    <col min="3588" max="3588" width="24.42578125" style="1" customWidth="1"/>
    <col min="3589" max="3589" width="3" style="1" customWidth="1"/>
    <col min="3590" max="3590" width="4.85546875" style="1" customWidth="1"/>
    <col min="3591" max="3591" width="3" style="1" customWidth="1"/>
    <col min="3592" max="3592" width="11.42578125" style="1"/>
    <col min="3593" max="3593" width="3" style="1" customWidth="1"/>
    <col min="3594" max="3594" width="7" style="1" customWidth="1"/>
    <col min="3595" max="3596" width="3" style="1" customWidth="1"/>
    <col min="3597" max="3597" width="4.7109375" style="1" customWidth="1"/>
    <col min="3598" max="3598" width="15.7109375" style="1" customWidth="1"/>
    <col min="3599" max="3599" width="3" style="1" customWidth="1"/>
    <col min="3600" max="3600" width="13.28515625" style="1" customWidth="1"/>
    <col min="3601" max="3841" width="11.42578125" style="1"/>
    <col min="3842" max="3842" width="4.42578125" style="1" customWidth="1"/>
    <col min="3843" max="3843" width="11.42578125" style="1"/>
    <col min="3844" max="3844" width="24.42578125" style="1" customWidth="1"/>
    <col min="3845" max="3845" width="3" style="1" customWidth="1"/>
    <col min="3846" max="3846" width="4.85546875" style="1" customWidth="1"/>
    <col min="3847" max="3847" width="3" style="1" customWidth="1"/>
    <col min="3848" max="3848" width="11.42578125" style="1"/>
    <col min="3849" max="3849" width="3" style="1" customWidth="1"/>
    <col min="3850" max="3850" width="7" style="1" customWidth="1"/>
    <col min="3851" max="3852" width="3" style="1" customWidth="1"/>
    <col min="3853" max="3853" width="4.7109375" style="1" customWidth="1"/>
    <col min="3854" max="3854" width="15.7109375" style="1" customWidth="1"/>
    <col min="3855" max="3855" width="3" style="1" customWidth="1"/>
    <col min="3856" max="3856" width="13.28515625" style="1" customWidth="1"/>
    <col min="3857" max="4097" width="11.42578125" style="1"/>
    <col min="4098" max="4098" width="4.42578125" style="1" customWidth="1"/>
    <col min="4099" max="4099" width="11.42578125" style="1"/>
    <col min="4100" max="4100" width="24.42578125" style="1" customWidth="1"/>
    <col min="4101" max="4101" width="3" style="1" customWidth="1"/>
    <col min="4102" max="4102" width="4.85546875" style="1" customWidth="1"/>
    <col min="4103" max="4103" width="3" style="1" customWidth="1"/>
    <col min="4104" max="4104" width="11.42578125" style="1"/>
    <col min="4105" max="4105" width="3" style="1" customWidth="1"/>
    <col min="4106" max="4106" width="7" style="1" customWidth="1"/>
    <col min="4107" max="4108" width="3" style="1" customWidth="1"/>
    <col min="4109" max="4109" width="4.7109375" style="1" customWidth="1"/>
    <col min="4110" max="4110" width="15.7109375" style="1" customWidth="1"/>
    <col min="4111" max="4111" width="3" style="1" customWidth="1"/>
    <col min="4112" max="4112" width="13.28515625" style="1" customWidth="1"/>
    <col min="4113" max="4353" width="11.42578125" style="1"/>
    <col min="4354" max="4354" width="4.42578125" style="1" customWidth="1"/>
    <col min="4355" max="4355" width="11.42578125" style="1"/>
    <col min="4356" max="4356" width="24.42578125" style="1" customWidth="1"/>
    <col min="4357" max="4357" width="3" style="1" customWidth="1"/>
    <col min="4358" max="4358" width="4.85546875" style="1" customWidth="1"/>
    <col min="4359" max="4359" width="3" style="1" customWidth="1"/>
    <col min="4360" max="4360" width="11.42578125" style="1"/>
    <col min="4361" max="4361" width="3" style="1" customWidth="1"/>
    <col min="4362" max="4362" width="7" style="1" customWidth="1"/>
    <col min="4363" max="4364" width="3" style="1" customWidth="1"/>
    <col min="4365" max="4365" width="4.7109375" style="1" customWidth="1"/>
    <col min="4366" max="4366" width="15.7109375" style="1" customWidth="1"/>
    <col min="4367" max="4367" width="3" style="1" customWidth="1"/>
    <col min="4368" max="4368" width="13.28515625" style="1" customWidth="1"/>
    <col min="4369" max="4609" width="11.42578125" style="1"/>
    <col min="4610" max="4610" width="4.42578125" style="1" customWidth="1"/>
    <col min="4611" max="4611" width="11.42578125" style="1"/>
    <col min="4612" max="4612" width="24.42578125" style="1" customWidth="1"/>
    <col min="4613" max="4613" width="3" style="1" customWidth="1"/>
    <col min="4614" max="4614" width="4.85546875" style="1" customWidth="1"/>
    <col min="4615" max="4615" width="3" style="1" customWidth="1"/>
    <col min="4616" max="4616" width="11.42578125" style="1"/>
    <col min="4617" max="4617" width="3" style="1" customWidth="1"/>
    <col min="4618" max="4618" width="7" style="1" customWidth="1"/>
    <col min="4619" max="4620" width="3" style="1" customWidth="1"/>
    <col min="4621" max="4621" width="4.7109375" style="1" customWidth="1"/>
    <col min="4622" max="4622" width="15.7109375" style="1" customWidth="1"/>
    <col min="4623" max="4623" width="3" style="1" customWidth="1"/>
    <col min="4624" max="4624" width="13.28515625" style="1" customWidth="1"/>
    <col min="4625" max="4865" width="11.42578125" style="1"/>
    <col min="4866" max="4866" width="4.42578125" style="1" customWidth="1"/>
    <col min="4867" max="4867" width="11.42578125" style="1"/>
    <col min="4868" max="4868" width="24.42578125" style="1" customWidth="1"/>
    <col min="4869" max="4869" width="3" style="1" customWidth="1"/>
    <col min="4870" max="4870" width="4.85546875" style="1" customWidth="1"/>
    <col min="4871" max="4871" width="3" style="1" customWidth="1"/>
    <col min="4872" max="4872" width="11.42578125" style="1"/>
    <col min="4873" max="4873" width="3" style="1" customWidth="1"/>
    <col min="4874" max="4874" width="7" style="1" customWidth="1"/>
    <col min="4875" max="4876" width="3" style="1" customWidth="1"/>
    <col min="4877" max="4877" width="4.7109375" style="1" customWidth="1"/>
    <col min="4878" max="4878" width="15.7109375" style="1" customWidth="1"/>
    <col min="4879" max="4879" width="3" style="1" customWidth="1"/>
    <col min="4880" max="4880" width="13.28515625" style="1" customWidth="1"/>
    <col min="4881" max="5121" width="11.42578125" style="1"/>
    <col min="5122" max="5122" width="4.42578125" style="1" customWidth="1"/>
    <col min="5123" max="5123" width="11.42578125" style="1"/>
    <col min="5124" max="5124" width="24.42578125" style="1" customWidth="1"/>
    <col min="5125" max="5125" width="3" style="1" customWidth="1"/>
    <col min="5126" max="5126" width="4.85546875" style="1" customWidth="1"/>
    <col min="5127" max="5127" width="3" style="1" customWidth="1"/>
    <col min="5128" max="5128" width="11.42578125" style="1"/>
    <col min="5129" max="5129" width="3" style="1" customWidth="1"/>
    <col min="5130" max="5130" width="7" style="1" customWidth="1"/>
    <col min="5131" max="5132" width="3" style="1" customWidth="1"/>
    <col min="5133" max="5133" width="4.7109375" style="1" customWidth="1"/>
    <col min="5134" max="5134" width="15.7109375" style="1" customWidth="1"/>
    <col min="5135" max="5135" width="3" style="1" customWidth="1"/>
    <col min="5136" max="5136" width="13.28515625" style="1" customWidth="1"/>
    <col min="5137" max="5377" width="11.42578125" style="1"/>
    <col min="5378" max="5378" width="4.42578125" style="1" customWidth="1"/>
    <col min="5379" max="5379" width="11.42578125" style="1"/>
    <col min="5380" max="5380" width="24.42578125" style="1" customWidth="1"/>
    <col min="5381" max="5381" width="3" style="1" customWidth="1"/>
    <col min="5382" max="5382" width="4.85546875" style="1" customWidth="1"/>
    <col min="5383" max="5383" width="3" style="1" customWidth="1"/>
    <col min="5384" max="5384" width="11.42578125" style="1"/>
    <col min="5385" max="5385" width="3" style="1" customWidth="1"/>
    <col min="5386" max="5386" width="7" style="1" customWidth="1"/>
    <col min="5387" max="5388" width="3" style="1" customWidth="1"/>
    <col min="5389" max="5389" width="4.7109375" style="1" customWidth="1"/>
    <col min="5390" max="5390" width="15.7109375" style="1" customWidth="1"/>
    <col min="5391" max="5391" width="3" style="1" customWidth="1"/>
    <col min="5392" max="5392" width="13.28515625" style="1" customWidth="1"/>
    <col min="5393" max="5633" width="11.42578125" style="1"/>
    <col min="5634" max="5634" width="4.42578125" style="1" customWidth="1"/>
    <col min="5635" max="5635" width="11.42578125" style="1"/>
    <col min="5636" max="5636" width="24.42578125" style="1" customWidth="1"/>
    <col min="5637" max="5637" width="3" style="1" customWidth="1"/>
    <col min="5638" max="5638" width="4.85546875" style="1" customWidth="1"/>
    <col min="5639" max="5639" width="3" style="1" customWidth="1"/>
    <col min="5640" max="5640" width="11.42578125" style="1"/>
    <col min="5641" max="5641" width="3" style="1" customWidth="1"/>
    <col min="5642" max="5642" width="7" style="1" customWidth="1"/>
    <col min="5643" max="5644" width="3" style="1" customWidth="1"/>
    <col min="5645" max="5645" width="4.7109375" style="1" customWidth="1"/>
    <col min="5646" max="5646" width="15.7109375" style="1" customWidth="1"/>
    <col min="5647" max="5647" width="3" style="1" customWidth="1"/>
    <col min="5648" max="5648" width="13.28515625" style="1" customWidth="1"/>
    <col min="5649" max="5889" width="11.42578125" style="1"/>
    <col min="5890" max="5890" width="4.42578125" style="1" customWidth="1"/>
    <col min="5891" max="5891" width="11.42578125" style="1"/>
    <col min="5892" max="5892" width="24.42578125" style="1" customWidth="1"/>
    <col min="5893" max="5893" width="3" style="1" customWidth="1"/>
    <col min="5894" max="5894" width="4.85546875" style="1" customWidth="1"/>
    <col min="5895" max="5895" width="3" style="1" customWidth="1"/>
    <col min="5896" max="5896" width="11.42578125" style="1"/>
    <col min="5897" max="5897" width="3" style="1" customWidth="1"/>
    <col min="5898" max="5898" width="7" style="1" customWidth="1"/>
    <col min="5899" max="5900" width="3" style="1" customWidth="1"/>
    <col min="5901" max="5901" width="4.7109375" style="1" customWidth="1"/>
    <col min="5902" max="5902" width="15.7109375" style="1" customWidth="1"/>
    <col min="5903" max="5903" width="3" style="1" customWidth="1"/>
    <col min="5904" max="5904" width="13.28515625" style="1" customWidth="1"/>
    <col min="5905" max="6145" width="11.42578125" style="1"/>
    <col min="6146" max="6146" width="4.42578125" style="1" customWidth="1"/>
    <col min="6147" max="6147" width="11.42578125" style="1"/>
    <col min="6148" max="6148" width="24.42578125" style="1" customWidth="1"/>
    <col min="6149" max="6149" width="3" style="1" customWidth="1"/>
    <col min="6150" max="6150" width="4.85546875" style="1" customWidth="1"/>
    <col min="6151" max="6151" width="3" style="1" customWidth="1"/>
    <col min="6152" max="6152" width="11.42578125" style="1"/>
    <col min="6153" max="6153" width="3" style="1" customWidth="1"/>
    <col min="6154" max="6154" width="7" style="1" customWidth="1"/>
    <col min="6155" max="6156" width="3" style="1" customWidth="1"/>
    <col min="6157" max="6157" width="4.7109375" style="1" customWidth="1"/>
    <col min="6158" max="6158" width="15.7109375" style="1" customWidth="1"/>
    <col min="6159" max="6159" width="3" style="1" customWidth="1"/>
    <col min="6160" max="6160" width="13.28515625" style="1" customWidth="1"/>
    <col min="6161" max="6401" width="11.42578125" style="1"/>
    <col min="6402" max="6402" width="4.42578125" style="1" customWidth="1"/>
    <col min="6403" max="6403" width="11.42578125" style="1"/>
    <col min="6404" max="6404" width="24.42578125" style="1" customWidth="1"/>
    <col min="6405" max="6405" width="3" style="1" customWidth="1"/>
    <col min="6406" max="6406" width="4.85546875" style="1" customWidth="1"/>
    <col min="6407" max="6407" width="3" style="1" customWidth="1"/>
    <col min="6408" max="6408" width="11.42578125" style="1"/>
    <col min="6409" max="6409" width="3" style="1" customWidth="1"/>
    <col min="6410" max="6410" width="7" style="1" customWidth="1"/>
    <col min="6411" max="6412" width="3" style="1" customWidth="1"/>
    <col min="6413" max="6413" width="4.7109375" style="1" customWidth="1"/>
    <col min="6414" max="6414" width="15.7109375" style="1" customWidth="1"/>
    <col min="6415" max="6415" width="3" style="1" customWidth="1"/>
    <col min="6416" max="6416" width="13.28515625" style="1" customWidth="1"/>
    <col min="6417" max="6657" width="11.42578125" style="1"/>
    <col min="6658" max="6658" width="4.42578125" style="1" customWidth="1"/>
    <col min="6659" max="6659" width="11.42578125" style="1"/>
    <col min="6660" max="6660" width="24.42578125" style="1" customWidth="1"/>
    <col min="6661" max="6661" width="3" style="1" customWidth="1"/>
    <col min="6662" max="6662" width="4.85546875" style="1" customWidth="1"/>
    <col min="6663" max="6663" width="3" style="1" customWidth="1"/>
    <col min="6664" max="6664" width="11.42578125" style="1"/>
    <col min="6665" max="6665" width="3" style="1" customWidth="1"/>
    <col min="6666" max="6666" width="7" style="1" customWidth="1"/>
    <col min="6667" max="6668" width="3" style="1" customWidth="1"/>
    <col min="6669" max="6669" width="4.7109375" style="1" customWidth="1"/>
    <col min="6670" max="6670" width="15.7109375" style="1" customWidth="1"/>
    <col min="6671" max="6671" width="3" style="1" customWidth="1"/>
    <col min="6672" max="6672" width="13.28515625" style="1" customWidth="1"/>
    <col min="6673" max="6913" width="11.42578125" style="1"/>
    <col min="6914" max="6914" width="4.42578125" style="1" customWidth="1"/>
    <col min="6915" max="6915" width="11.42578125" style="1"/>
    <col min="6916" max="6916" width="24.42578125" style="1" customWidth="1"/>
    <col min="6917" max="6917" width="3" style="1" customWidth="1"/>
    <col min="6918" max="6918" width="4.85546875" style="1" customWidth="1"/>
    <col min="6919" max="6919" width="3" style="1" customWidth="1"/>
    <col min="6920" max="6920" width="11.42578125" style="1"/>
    <col min="6921" max="6921" width="3" style="1" customWidth="1"/>
    <col min="6922" max="6922" width="7" style="1" customWidth="1"/>
    <col min="6923" max="6924" width="3" style="1" customWidth="1"/>
    <col min="6925" max="6925" width="4.7109375" style="1" customWidth="1"/>
    <col min="6926" max="6926" width="15.7109375" style="1" customWidth="1"/>
    <col min="6927" max="6927" width="3" style="1" customWidth="1"/>
    <col min="6928" max="6928" width="13.28515625" style="1" customWidth="1"/>
    <col min="6929" max="7169" width="11.42578125" style="1"/>
    <col min="7170" max="7170" width="4.42578125" style="1" customWidth="1"/>
    <col min="7171" max="7171" width="11.42578125" style="1"/>
    <col min="7172" max="7172" width="24.42578125" style="1" customWidth="1"/>
    <col min="7173" max="7173" width="3" style="1" customWidth="1"/>
    <col min="7174" max="7174" width="4.85546875" style="1" customWidth="1"/>
    <col min="7175" max="7175" width="3" style="1" customWidth="1"/>
    <col min="7176" max="7176" width="11.42578125" style="1"/>
    <col min="7177" max="7177" width="3" style="1" customWidth="1"/>
    <col min="7178" max="7178" width="7" style="1" customWidth="1"/>
    <col min="7179" max="7180" width="3" style="1" customWidth="1"/>
    <col min="7181" max="7181" width="4.7109375" style="1" customWidth="1"/>
    <col min="7182" max="7182" width="15.7109375" style="1" customWidth="1"/>
    <col min="7183" max="7183" width="3" style="1" customWidth="1"/>
    <col min="7184" max="7184" width="13.28515625" style="1" customWidth="1"/>
    <col min="7185" max="7425" width="11.42578125" style="1"/>
    <col min="7426" max="7426" width="4.42578125" style="1" customWidth="1"/>
    <col min="7427" max="7427" width="11.42578125" style="1"/>
    <col min="7428" max="7428" width="24.42578125" style="1" customWidth="1"/>
    <col min="7429" max="7429" width="3" style="1" customWidth="1"/>
    <col min="7430" max="7430" width="4.85546875" style="1" customWidth="1"/>
    <col min="7431" max="7431" width="3" style="1" customWidth="1"/>
    <col min="7432" max="7432" width="11.42578125" style="1"/>
    <col min="7433" max="7433" width="3" style="1" customWidth="1"/>
    <col min="7434" max="7434" width="7" style="1" customWidth="1"/>
    <col min="7435" max="7436" width="3" style="1" customWidth="1"/>
    <col min="7437" max="7437" width="4.7109375" style="1" customWidth="1"/>
    <col min="7438" max="7438" width="15.7109375" style="1" customWidth="1"/>
    <col min="7439" max="7439" width="3" style="1" customWidth="1"/>
    <col min="7440" max="7440" width="13.28515625" style="1" customWidth="1"/>
    <col min="7441" max="7681" width="11.42578125" style="1"/>
    <col min="7682" max="7682" width="4.42578125" style="1" customWidth="1"/>
    <col min="7683" max="7683" width="11.42578125" style="1"/>
    <col min="7684" max="7684" width="24.42578125" style="1" customWidth="1"/>
    <col min="7685" max="7685" width="3" style="1" customWidth="1"/>
    <col min="7686" max="7686" width="4.85546875" style="1" customWidth="1"/>
    <col min="7687" max="7687" width="3" style="1" customWidth="1"/>
    <col min="7688" max="7688" width="11.42578125" style="1"/>
    <col min="7689" max="7689" width="3" style="1" customWidth="1"/>
    <col min="7690" max="7690" width="7" style="1" customWidth="1"/>
    <col min="7691" max="7692" width="3" style="1" customWidth="1"/>
    <col min="7693" max="7693" width="4.7109375" style="1" customWidth="1"/>
    <col min="7694" max="7694" width="15.7109375" style="1" customWidth="1"/>
    <col min="7695" max="7695" width="3" style="1" customWidth="1"/>
    <col min="7696" max="7696" width="13.28515625" style="1" customWidth="1"/>
    <col min="7697" max="7937" width="11.42578125" style="1"/>
    <col min="7938" max="7938" width="4.42578125" style="1" customWidth="1"/>
    <col min="7939" max="7939" width="11.42578125" style="1"/>
    <col min="7940" max="7940" width="24.42578125" style="1" customWidth="1"/>
    <col min="7941" max="7941" width="3" style="1" customWidth="1"/>
    <col min="7942" max="7942" width="4.85546875" style="1" customWidth="1"/>
    <col min="7943" max="7943" width="3" style="1" customWidth="1"/>
    <col min="7944" max="7944" width="11.42578125" style="1"/>
    <col min="7945" max="7945" width="3" style="1" customWidth="1"/>
    <col min="7946" max="7946" width="7" style="1" customWidth="1"/>
    <col min="7947" max="7948" width="3" style="1" customWidth="1"/>
    <col min="7949" max="7949" width="4.7109375" style="1" customWidth="1"/>
    <col min="7950" max="7950" width="15.7109375" style="1" customWidth="1"/>
    <col min="7951" max="7951" width="3" style="1" customWidth="1"/>
    <col min="7952" max="7952" width="13.28515625" style="1" customWidth="1"/>
    <col min="7953" max="8193" width="11.42578125" style="1"/>
    <col min="8194" max="8194" width="4.42578125" style="1" customWidth="1"/>
    <col min="8195" max="8195" width="11.42578125" style="1"/>
    <col min="8196" max="8196" width="24.42578125" style="1" customWidth="1"/>
    <col min="8197" max="8197" width="3" style="1" customWidth="1"/>
    <col min="8198" max="8198" width="4.85546875" style="1" customWidth="1"/>
    <col min="8199" max="8199" width="3" style="1" customWidth="1"/>
    <col min="8200" max="8200" width="11.42578125" style="1"/>
    <col min="8201" max="8201" width="3" style="1" customWidth="1"/>
    <col min="8202" max="8202" width="7" style="1" customWidth="1"/>
    <col min="8203" max="8204" width="3" style="1" customWidth="1"/>
    <col min="8205" max="8205" width="4.7109375" style="1" customWidth="1"/>
    <col min="8206" max="8206" width="15.7109375" style="1" customWidth="1"/>
    <col min="8207" max="8207" width="3" style="1" customWidth="1"/>
    <col min="8208" max="8208" width="13.28515625" style="1" customWidth="1"/>
    <col min="8209" max="8449" width="11.42578125" style="1"/>
    <col min="8450" max="8450" width="4.42578125" style="1" customWidth="1"/>
    <col min="8451" max="8451" width="11.42578125" style="1"/>
    <col min="8452" max="8452" width="24.42578125" style="1" customWidth="1"/>
    <col min="8453" max="8453" width="3" style="1" customWidth="1"/>
    <col min="8454" max="8454" width="4.85546875" style="1" customWidth="1"/>
    <col min="8455" max="8455" width="3" style="1" customWidth="1"/>
    <col min="8456" max="8456" width="11.42578125" style="1"/>
    <col min="8457" max="8457" width="3" style="1" customWidth="1"/>
    <col min="8458" max="8458" width="7" style="1" customWidth="1"/>
    <col min="8459" max="8460" width="3" style="1" customWidth="1"/>
    <col min="8461" max="8461" width="4.7109375" style="1" customWidth="1"/>
    <col min="8462" max="8462" width="15.7109375" style="1" customWidth="1"/>
    <col min="8463" max="8463" width="3" style="1" customWidth="1"/>
    <col min="8464" max="8464" width="13.28515625" style="1" customWidth="1"/>
    <col min="8465" max="8705" width="11.42578125" style="1"/>
    <col min="8706" max="8706" width="4.42578125" style="1" customWidth="1"/>
    <col min="8707" max="8707" width="11.42578125" style="1"/>
    <col min="8708" max="8708" width="24.42578125" style="1" customWidth="1"/>
    <col min="8709" max="8709" width="3" style="1" customWidth="1"/>
    <col min="8710" max="8710" width="4.85546875" style="1" customWidth="1"/>
    <col min="8711" max="8711" width="3" style="1" customWidth="1"/>
    <col min="8712" max="8712" width="11.42578125" style="1"/>
    <col min="8713" max="8713" width="3" style="1" customWidth="1"/>
    <col min="8714" max="8714" width="7" style="1" customWidth="1"/>
    <col min="8715" max="8716" width="3" style="1" customWidth="1"/>
    <col min="8717" max="8717" width="4.7109375" style="1" customWidth="1"/>
    <col min="8718" max="8718" width="15.7109375" style="1" customWidth="1"/>
    <col min="8719" max="8719" width="3" style="1" customWidth="1"/>
    <col min="8720" max="8720" width="13.28515625" style="1" customWidth="1"/>
    <col min="8721" max="8961" width="11.42578125" style="1"/>
    <col min="8962" max="8962" width="4.42578125" style="1" customWidth="1"/>
    <col min="8963" max="8963" width="11.42578125" style="1"/>
    <col min="8964" max="8964" width="24.42578125" style="1" customWidth="1"/>
    <col min="8965" max="8965" width="3" style="1" customWidth="1"/>
    <col min="8966" max="8966" width="4.85546875" style="1" customWidth="1"/>
    <col min="8967" max="8967" width="3" style="1" customWidth="1"/>
    <col min="8968" max="8968" width="11.42578125" style="1"/>
    <col min="8969" max="8969" width="3" style="1" customWidth="1"/>
    <col min="8970" max="8970" width="7" style="1" customWidth="1"/>
    <col min="8971" max="8972" width="3" style="1" customWidth="1"/>
    <col min="8973" max="8973" width="4.7109375" style="1" customWidth="1"/>
    <col min="8974" max="8974" width="15.7109375" style="1" customWidth="1"/>
    <col min="8975" max="8975" width="3" style="1" customWidth="1"/>
    <col min="8976" max="8976" width="13.28515625" style="1" customWidth="1"/>
    <col min="8977" max="9217" width="11.42578125" style="1"/>
    <col min="9218" max="9218" width="4.42578125" style="1" customWidth="1"/>
    <col min="9219" max="9219" width="11.42578125" style="1"/>
    <col min="9220" max="9220" width="24.42578125" style="1" customWidth="1"/>
    <col min="9221" max="9221" width="3" style="1" customWidth="1"/>
    <col min="9222" max="9222" width="4.85546875" style="1" customWidth="1"/>
    <col min="9223" max="9223" width="3" style="1" customWidth="1"/>
    <col min="9224" max="9224" width="11.42578125" style="1"/>
    <col min="9225" max="9225" width="3" style="1" customWidth="1"/>
    <col min="9226" max="9226" width="7" style="1" customWidth="1"/>
    <col min="9227" max="9228" width="3" style="1" customWidth="1"/>
    <col min="9229" max="9229" width="4.7109375" style="1" customWidth="1"/>
    <col min="9230" max="9230" width="15.7109375" style="1" customWidth="1"/>
    <col min="9231" max="9231" width="3" style="1" customWidth="1"/>
    <col min="9232" max="9232" width="13.28515625" style="1" customWidth="1"/>
    <col min="9233" max="9473" width="11.42578125" style="1"/>
    <col min="9474" max="9474" width="4.42578125" style="1" customWidth="1"/>
    <col min="9475" max="9475" width="11.42578125" style="1"/>
    <col min="9476" max="9476" width="24.42578125" style="1" customWidth="1"/>
    <col min="9477" max="9477" width="3" style="1" customWidth="1"/>
    <col min="9478" max="9478" width="4.85546875" style="1" customWidth="1"/>
    <col min="9479" max="9479" width="3" style="1" customWidth="1"/>
    <col min="9480" max="9480" width="11.42578125" style="1"/>
    <col min="9481" max="9481" width="3" style="1" customWidth="1"/>
    <col min="9482" max="9482" width="7" style="1" customWidth="1"/>
    <col min="9483" max="9484" width="3" style="1" customWidth="1"/>
    <col min="9485" max="9485" width="4.7109375" style="1" customWidth="1"/>
    <col min="9486" max="9486" width="15.7109375" style="1" customWidth="1"/>
    <col min="9487" max="9487" width="3" style="1" customWidth="1"/>
    <col min="9488" max="9488" width="13.28515625" style="1" customWidth="1"/>
    <col min="9489" max="9729" width="11.42578125" style="1"/>
    <col min="9730" max="9730" width="4.42578125" style="1" customWidth="1"/>
    <col min="9731" max="9731" width="11.42578125" style="1"/>
    <col min="9732" max="9732" width="24.42578125" style="1" customWidth="1"/>
    <col min="9733" max="9733" width="3" style="1" customWidth="1"/>
    <col min="9734" max="9734" width="4.85546875" style="1" customWidth="1"/>
    <col min="9735" max="9735" width="3" style="1" customWidth="1"/>
    <col min="9736" max="9736" width="11.42578125" style="1"/>
    <col min="9737" max="9737" width="3" style="1" customWidth="1"/>
    <col min="9738" max="9738" width="7" style="1" customWidth="1"/>
    <col min="9739" max="9740" width="3" style="1" customWidth="1"/>
    <col min="9741" max="9741" width="4.7109375" style="1" customWidth="1"/>
    <col min="9742" max="9742" width="15.7109375" style="1" customWidth="1"/>
    <col min="9743" max="9743" width="3" style="1" customWidth="1"/>
    <col min="9744" max="9744" width="13.28515625" style="1" customWidth="1"/>
    <col min="9745" max="9985" width="11.42578125" style="1"/>
    <col min="9986" max="9986" width="4.42578125" style="1" customWidth="1"/>
    <col min="9987" max="9987" width="11.42578125" style="1"/>
    <col min="9988" max="9988" width="24.42578125" style="1" customWidth="1"/>
    <col min="9989" max="9989" width="3" style="1" customWidth="1"/>
    <col min="9990" max="9990" width="4.85546875" style="1" customWidth="1"/>
    <col min="9991" max="9991" width="3" style="1" customWidth="1"/>
    <col min="9992" max="9992" width="11.42578125" style="1"/>
    <col min="9993" max="9993" width="3" style="1" customWidth="1"/>
    <col min="9994" max="9994" width="7" style="1" customWidth="1"/>
    <col min="9995" max="9996" width="3" style="1" customWidth="1"/>
    <col min="9997" max="9997" width="4.7109375" style="1" customWidth="1"/>
    <col min="9998" max="9998" width="15.7109375" style="1" customWidth="1"/>
    <col min="9999" max="9999" width="3" style="1" customWidth="1"/>
    <col min="10000" max="10000" width="13.28515625" style="1" customWidth="1"/>
    <col min="10001" max="10241" width="11.42578125" style="1"/>
    <col min="10242" max="10242" width="4.42578125" style="1" customWidth="1"/>
    <col min="10243" max="10243" width="11.42578125" style="1"/>
    <col min="10244" max="10244" width="24.42578125" style="1" customWidth="1"/>
    <col min="10245" max="10245" width="3" style="1" customWidth="1"/>
    <col min="10246" max="10246" width="4.85546875" style="1" customWidth="1"/>
    <col min="10247" max="10247" width="3" style="1" customWidth="1"/>
    <col min="10248" max="10248" width="11.42578125" style="1"/>
    <col min="10249" max="10249" width="3" style="1" customWidth="1"/>
    <col min="10250" max="10250" width="7" style="1" customWidth="1"/>
    <col min="10251" max="10252" width="3" style="1" customWidth="1"/>
    <col min="10253" max="10253" width="4.7109375" style="1" customWidth="1"/>
    <col min="10254" max="10254" width="15.7109375" style="1" customWidth="1"/>
    <col min="10255" max="10255" width="3" style="1" customWidth="1"/>
    <col min="10256" max="10256" width="13.28515625" style="1" customWidth="1"/>
    <col min="10257" max="10497" width="11.42578125" style="1"/>
    <col min="10498" max="10498" width="4.42578125" style="1" customWidth="1"/>
    <col min="10499" max="10499" width="11.42578125" style="1"/>
    <col min="10500" max="10500" width="24.42578125" style="1" customWidth="1"/>
    <col min="10501" max="10501" width="3" style="1" customWidth="1"/>
    <col min="10502" max="10502" width="4.85546875" style="1" customWidth="1"/>
    <col min="10503" max="10503" width="3" style="1" customWidth="1"/>
    <col min="10504" max="10504" width="11.42578125" style="1"/>
    <col min="10505" max="10505" width="3" style="1" customWidth="1"/>
    <col min="10506" max="10506" width="7" style="1" customWidth="1"/>
    <col min="10507" max="10508" width="3" style="1" customWidth="1"/>
    <col min="10509" max="10509" width="4.7109375" style="1" customWidth="1"/>
    <col min="10510" max="10510" width="15.7109375" style="1" customWidth="1"/>
    <col min="10511" max="10511" width="3" style="1" customWidth="1"/>
    <col min="10512" max="10512" width="13.28515625" style="1" customWidth="1"/>
    <col min="10513" max="10753" width="11.42578125" style="1"/>
    <col min="10754" max="10754" width="4.42578125" style="1" customWidth="1"/>
    <col min="10755" max="10755" width="11.42578125" style="1"/>
    <col min="10756" max="10756" width="24.42578125" style="1" customWidth="1"/>
    <col min="10757" max="10757" width="3" style="1" customWidth="1"/>
    <col min="10758" max="10758" width="4.85546875" style="1" customWidth="1"/>
    <col min="10759" max="10759" width="3" style="1" customWidth="1"/>
    <col min="10760" max="10760" width="11.42578125" style="1"/>
    <col min="10761" max="10761" width="3" style="1" customWidth="1"/>
    <col min="10762" max="10762" width="7" style="1" customWidth="1"/>
    <col min="10763" max="10764" width="3" style="1" customWidth="1"/>
    <col min="10765" max="10765" width="4.7109375" style="1" customWidth="1"/>
    <col min="10766" max="10766" width="15.7109375" style="1" customWidth="1"/>
    <col min="10767" max="10767" width="3" style="1" customWidth="1"/>
    <col min="10768" max="10768" width="13.28515625" style="1" customWidth="1"/>
    <col min="10769" max="11009" width="11.42578125" style="1"/>
    <col min="11010" max="11010" width="4.42578125" style="1" customWidth="1"/>
    <col min="11011" max="11011" width="11.42578125" style="1"/>
    <col min="11012" max="11012" width="24.42578125" style="1" customWidth="1"/>
    <col min="11013" max="11013" width="3" style="1" customWidth="1"/>
    <col min="11014" max="11014" width="4.85546875" style="1" customWidth="1"/>
    <col min="11015" max="11015" width="3" style="1" customWidth="1"/>
    <col min="11016" max="11016" width="11.42578125" style="1"/>
    <col min="11017" max="11017" width="3" style="1" customWidth="1"/>
    <col min="11018" max="11018" width="7" style="1" customWidth="1"/>
    <col min="11019" max="11020" width="3" style="1" customWidth="1"/>
    <col min="11021" max="11021" width="4.7109375" style="1" customWidth="1"/>
    <col min="11022" max="11022" width="15.7109375" style="1" customWidth="1"/>
    <col min="11023" max="11023" width="3" style="1" customWidth="1"/>
    <col min="11024" max="11024" width="13.28515625" style="1" customWidth="1"/>
    <col min="11025" max="11265" width="11.42578125" style="1"/>
    <col min="11266" max="11266" width="4.42578125" style="1" customWidth="1"/>
    <col min="11267" max="11267" width="11.42578125" style="1"/>
    <col min="11268" max="11268" width="24.42578125" style="1" customWidth="1"/>
    <col min="11269" max="11269" width="3" style="1" customWidth="1"/>
    <col min="11270" max="11270" width="4.85546875" style="1" customWidth="1"/>
    <col min="11271" max="11271" width="3" style="1" customWidth="1"/>
    <col min="11272" max="11272" width="11.42578125" style="1"/>
    <col min="11273" max="11273" width="3" style="1" customWidth="1"/>
    <col min="11274" max="11274" width="7" style="1" customWidth="1"/>
    <col min="11275" max="11276" width="3" style="1" customWidth="1"/>
    <col min="11277" max="11277" width="4.7109375" style="1" customWidth="1"/>
    <col min="11278" max="11278" width="15.7109375" style="1" customWidth="1"/>
    <col min="11279" max="11279" width="3" style="1" customWidth="1"/>
    <col min="11280" max="11280" width="13.28515625" style="1" customWidth="1"/>
    <col min="11281" max="11521" width="11.42578125" style="1"/>
    <col min="11522" max="11522" width="4.42578125" style="1" customWidth="1"/>
    <col min="11523" max="11523" width="11.42578125" style="1"/>
    <col min="11524" max="11524" width="24.42578125" style="1" customWidth="1"/>
    <col min="11525" max="11525" width="3" style="1" customWidth="1"/>
    <col min="11526" max="11526" width="4.85546875" style="1" customWidth="1"/>
    <col min="11527" max="11527" width="3" style="1" customWidth="1"/>
    <col min="11528" max="11528" width="11.42578125" style="1"/>
    <col min="11529" max="11529" width="3" style="1" customWidth="1"/>
    <col min="11530" max="11530" width="7" style="1" customWidth="1"/>
    <col min="11531" max="11532" width="3" style="1" customWidth="1"/>
    <col min="11533" max="11533" width="4.7109375" style="1" customWidth="1"/>
    <col min="11534" max="11534" width="15.7109375" style="1" customWidth="1"/>
    <col min="11535" max="11535" width="3" style="1" customWidth="1"/>
    <col min="11536" max="11536" width="13.28515625" style="1" customWidth="1"/>
    <col min="11537" max="11777" width="11.42578125" style="1"/>
    <col min="11778" max="11778" width="4.42578125" style="1" customWidth="1"/>
    <col min="11779" max="11779" width="11.42578125" style="1"/>
    <col min="11780" max="11780" width="24.42578125" style="1" customWidth="1"/>
    <col min="11781" max="11781" width="3" style="1" customWidth="1"/>
    <col min="11782" max="11782" width="4.85546875" style="1" customWidth="1"/>
    <col min="11783" max="11783" width="3" style="1" customWidth="1"/>
    <col min="11784" max="11784" width="11.42578125" style="1"/>
    <col min="11785" max="11785" width="3" style="1" customWidth="1"/>
    <col min="11786" max="11786" width="7" style="1" customWidth="1"/>
    <col min="11787" max="11788" width="3" style="1" customWidth="1"/>
    <col min="11789" max="11789" width="4.7109375" style="1" customWidth="1"/>
    <col min="11790" max="11790" width="15.7109375" style="1" customWidth="1"/>
    <col min="11791" max="11791" width="3" style="1" customWidth="1"/>
    <col min="11792" max="11792" width="13.28515625" style="1" customWidth="1"/>
    <col min="11793" max="12033" width="11.42578125" style="1"/>
    <col min="12034" max="12034" width="4.42578125" style="1" customWidth="1"/>
    <col min="12035" max="12035" width="11.42578125" style="1"/>
    <col min="12036" max="12036" width="24.42578125" style="1" customWidth="1"/>
    <col min="12037" max="12037" width="3" style="1" customWidth="1"/>
    <col min="12038" max="12038" width="4.85546875" style="1" customWidth="1"/>
    <col min="12039" max="12039" width="3" style="1" customWidth="1"/>
    <col min="12040" max="12040" width="11.42578125" style="1"/>
    <col min="12041" max="12041" width="3" style="1" customWidth="1"/>
    <col min="12042" max="12042" width="7" style="1" customWidth="1"/>
    <col min="12043" max="12044" width="3" style="1" customWidth="1"/>
    <col min="12045" max="12045" width="4.7109375" style="1" customWidth="1"/>
    <col min="12046" max="12046" width="15.7109375" style="1" customWidth="1"/>
    <col min="12047" max="12047" width="3" style="1" customWidth="1"/>
    <col min="12048" max="12048" width="13.28515625" style="1" customWidth="1"/>
    <col min="12049" max="12289" width="11.42578125" style="1"/>
    <col min="12290" max="12290" width="4.42578125" style="1" customWidth="1"/>
    <col min="12291" max="12291" width="11.42578125" style="1"/>
    <col min="12292" max="12292" width="24.42578125" style="1" customWidth="1"/>
    <col min="12293" max="12293" width="3" style="1" customWidth="1"/>
    <col min="12294" max="12294" width="4.85546875" style="1" customWidth="1"/>
    <col min="12295" max="12295" width="3" style="1" customWidth="1"/>
    <col min="12296" max="12296" width="11.42578125" style="1"/>
    <col min="12297" max="12297" width="3" style="1" customWidth="1"/>
    <col min="12298" max="12298" width="7" style="1" customWidth="1"/>
    <col min="12299" max="12300" width="3" style="1" customWidth="1"/>
    <col min="12301" max="12301" width="4.7109375" style="1" customWidth="1"/>
    <col min="12302" max="12302" width="15.7109375" style="1" customWidth="1"/>
    <col min="12303" max="12303" width="3" style="1" customWidth="1"/>
    <col min="12304" max="12304" width="13.28515625" style="1" customWidth="1"/>
    <col min="12305" max="12545" width="11.42578125" style="1"/>
    <col min="12546" max="12546" width="4.42578125" style="1" customWidth="1"/>
    <col min="12547" max="12547" width="11.42578125" style="1"/>
    <col min="12548" max="12548" width="24.42578125" style="1" customWidth="1"/>
    <col min="12549" max="12549" width="3" style="1" customWidth="1"/>
    <col min="12550" max="12550" width="4.85546875" style="1" customWidth="1"/>
    <col min="12551" max="12551" width="3" style="1" customWidth="1"/>
    <col min="12552" max="12552" width="11.42578125" style="1"/>
    <col min="12553" max="12553" width="3" style="1" customWidth="1"/>
    <col min="12554" max="12554" width="7" style="1" customWidth="1"/>
    <col min="12555" max="12556" width="3" style="1" customWidth="1"/>
    <col min="12557" max="12557" width="4.7109375" style="1" customWidth="1"/>
    <col min="12558" max="12558" width="15.7109375" style="1" customWidth="1"/>
    <col min="12559" max="12559" width="3" style="1" customWidth="1"/>
    <col min="12560" max="12560" width="13.28515625" style="1" customWidth="1"/>
    <col min="12561" max="12801" width="11.42578125" style="1"/>
    <col min="12802" max="12802" width="4.42578125" style="1" customWidth="1"/>
    <col min="12803" max="12803" width="11.42578125" style="1"/>
    <col min="12804" max="12804" width="24.42578125" style="1" customWidth="1"/>
    <col min="12805" max="12805" width="3" style="1" customWidth="1"/>
    <col min="12806" max="12806" width="4.85546875" style="1" customWidth="1"/>
    <col min="12807" max="12807" width="3" style="1" customWidth="1"/>
    <col min="12808" max="12808" width="11.42578125" style="1"/>
    <col min="12809" max="12809" width="3" style="1" customWidth="1"/>
    <col min="12810" max="12810" width="7" style="1" customWidth="1"/>
    <col min="12811" max="12812" width="3" style="1" customWidth="1"/>
    <col min="12813" max="12813" width="4.7109375" style="1" customWidth="1"/>
    <col min="12814" max="12814" width="15.7109375" style="1" customWidth="1"/>
    <col min="12815" max="12815" width="3" style="1" customWidth="1"/>
    <col min="12816" max="12816" width="13.28515625" style="1" customWidth="1"/>
    <col min="12817" max="13057" width="11.42578125" style="1"/>
    <col min="13058" max="13058" width="4.42578125" style="1" customWidth="1"/>
    <col min="13059" max="13059" width="11.42578125" style="1"/>
    <col min="13060" max="13060" width="24.42578125" style="1" customWidth="1"/>
    <col min="13061" max="13061" width="3" style="1" customWidth="1"/>
    <col min="13062" max="13062" width="4.85546875" style="1" customWidth="1"/>
    <col min="13063" max="13063" width="3" style="1" customWidth="1"/>
    <col min="13064" max="13064" width="11.42578125" style="1"/>
    <col min="13065" max="13065" width="3" style="1" customWidth="1"/>
    <col min="13066" max="13066" width="7" style="1" customWidth="1"/>
    <col min="13067" max="13068" width="3" style="1" customWidth="1"/>
    <col min="13069" max="13069" width="4.7109375" style="1" customWidth="1"/>
    <col min="13070" max="13070" width="15.7109375" style="1" customWidth="1"/>
    <col min="13071" max="13071" width="3" style="1" customWidth="1"/>
    <col min="13072" max="13072" width="13.28515625" style="1" customWidth="1"/>
    <col min="13073" max="13313" width="11.42578125" style="1"/>
    <col min="13314" max="13314" width="4.42578125" style="1" customWidth="1"/>
    <col min="13315" max="13315" width="11.42578125" style="1"/>
    <col min="13316" max="13316" width="24.42578125" style="1" customWidth="1"/>
    <col min="13317" max="13317" width="3" style="1" customWidth="1"/>
    <col min="13318" max="13318" width="4.85546875" style="1" customWidth="1"/>
    <col min="13319" max="13319" width="3" style="1" customWidth="1"/>
    <col min="13320" max="13320" width="11.42578125" style="1"/>
    <col min="13321" max="13321" width="3" style="1" customWidth="1"/>
    <col min="13322" max="13322" width="7" style="1" customWidth="1"/>
    <col min="13323" max="13324" width="3" style="1" customWidth="1"/>
    <col min="13325" max="13325" width="4.7109375" style="1" customWidth="1"/>
    <col min="13326" max="13326" width="15.7109375" style="1" customWidth="1"/>
    <col min="13327" max="13327" width="3" style="1" customWidth="1"/>
    <col min="13328" max="13328" width="13.28515625" style="1" customWidth="1"/>
    <col min="13329" max="13569" width="11.42578125" style="1"/>
    <col min="13570" max="13570" width="4.42578125" style="1" customWidth="1"/>
    <col min="13571" max="13571" width="11.42578125" style="1"/>
    <col min="13572" max="13572" width="24.42578125" style="1" customWidth="1"/>
    <col min="13573" max="13573" width="3" style="1" customWidth="1"/>
    <col min="13574" max="13574" width="4.85546875" style="1" customWidth="1"/>
    <col min="13575" max="13575" width="3" style="1" customWidth="1"/>
    <col min="13576" max="13576" width="11.42578125" style="1"/>
    <col min="13577" max="13577" width="3" style="1" customWidth="1"/>
    <col min="13578" max="13578" width="7" style="1" customWidth="1"/>
    <col min="13579" max="13580" width="3" style="1" customWidth="1"/>
    <col min="13581" max="13581" width="4.7109375" style="1" customWidth="1"/>
    <col min="13582" max="13582" width="15.7109375" style="1" customWidth="1"/>
    <col min="13583" max="13583" width="3" style="1" customWidth="1"/>
    <col min="13584" max="13584" width="13.28515625" style="1" customWidth="1"/>
    <col min="13585" max="13825" width="11.42578125" style="1"/>
    <col min="13826" max="13826" width="4.42578125" style="1" customWidth="1"/>
    <col min="13827" max="13827" width="11.42578125" style="1"/>
    <col min="13828" max="13828" width="24.42578125" style="1" customWidth="1"/>
    <col min="13829" max="13829" width="3" style="1" customWidth="1"/>
    <col min="13830" max="13830" width="4.85546875" style="1" customWidth="1"/>
    <col min="13831" max="13831" width="3" style="1" customWidth="1"/>
    <col min="13832" max="13832" width="11.42578125" style="1"/>
    <col min="13833" max="13833" width="3" style="1" customWidth="1"/>
    <col min="13834" max="13834" width="7" style="1" customWidth="1"/>
    <col min="13835" max="13836" width="3" style="1" customWidth="1"/>
    <col min="13837" max="13837" width="4.7109375" style="1" customWidth="1"/>
    <col min="13838" max="13838" width="15.7109375" style="1" customWidth="1"/>
    <col min="13839" max="13839" width="3" style="1" customWidth="1"/>
    <col min="13840" max="13840" width="13.28515625" style="1" customWidth="1"/>
    <col min="13841" max="14081" width="11.42578125" style="1"/>
    <col min="14082" max="14082" width="4.42578125" style="1" customWidth="1"/>
    <col min="14083" max="14083" width="11.42578125" style="1"/>
    <col min="14084" max="14084" width="24.42578125" style="1" customWidth="1"/>
    <col min="14085" max="14085" width="3" style="1" customWidth="1"/>
    <col min="14086" max="14086" width="4.85546875" style="1" customWidth="1"/>
    <col min="14087" max="14087" width="3" style="1" customWidth="1"/>
    <col min="14088" max="14088" width="11.42578125" style="1"/>
    <col min="14089" max="14089" width="3" style="1" customWidth="1"/>
    <col min="14090" max="14090" width="7" style="1" customWidth="1"/>
    <col min="14091" max="14092" width="3" style="1" customWidth="1"/>
    <col min="14093" max="14093" width="4.7109375" style="1" customWidth="1"/>
    <col min="14094" max="14094" width="15.7109375" style="1" customWidth="1"/>
    <col min="14095" max="14095" width="3" style="1" customWidth="1"/>
    <col min="14096" max="14096" width="13.28515625" style="1" customWidth="1"/>
    <col min="14097" max="14337" width="11.42578125" style="1"/>
    <col min="14338" max="14338" width="4.42578125" style="1" customWidth="1"/>
    <col min="14339" max="14339" width="11.42578125" style="1"/>
    <col min="14340" max="14340" width="24.42578125" style="1" customWidth="1"/>
    <col min="14341" max="14341" width="3" style="1" customWidth="1"/>
    <col min="14342" max="14342" width="4.85546875" style="1" customWidth="1"/>
    <col min="14343" max="14343" width="3" style="1" customWidth="1"/>
    <col min="14344" max="14344" width="11.42578125" style="1"/>
    <col min="14345" max="14345" width="3" style="1" customWidth="1"/>
    <col min="14346" max="14346" width="7" style="1" customWidth="1"/>
    <col min="14347" max="14348" width="3" style="1" customWidth="1"/>
    <col min="14349" max="14349" width="4.7109375" style="1" customWidth="1"/>
    <col min="14350" max="14350" width="15.7109375" style="1" customWidth="1"/>
    <col min="14351" max="14351" width="3" style="1" customWidth="1"/>
    <col min="14352" max="14352" width="13.28515625" style="1" customWidth="1"/>
    <col min="14353" max="14593" width="11.42578125" style="1"/>
    <col min="14594" max="14594" width="4.42578125" style="1" customWidth="1"/>
    <col min="14595" max="14595" width="11.42578125" style="1"/>
    <col min="14596" max="14596" width="24.42578125" style="1" customWidth="1"/>
    <col min="14597" max="14597" width="3" style="1" customWidth="1"/>
    <col min="14598" max="14598" width="4.85546875" style="1" customWidth="1"/>
    <col min="14599" max="14599" width="3" style="1" customWidth="1"/>
    <col min="14600" max="14600" width="11.42578125" style="1"/>
    <col min="14601" max="14601" width="3" style="1" customWidth="1"/>
    <col min="14602" max="14602" width="7" style="1" customWidth="1"/>
    <col min="14603" max="14604" width="3" style="1" customWidth="1"/>
    <col min="14605" max="14605" width="4.7109375" style="1" customWidth="1"/>
    <col min="14606" max="14606" width="15.7109375" style="1" customWidth="1"/>
    <col min="14607" max="14607" width="3" style="1" customWidth="1"/>
    <col min="14608" max="14608" width="13.28515625" style="1" customWidth="1"/>
    <col min="14609" max="14849" width="11.42578125" style="1"/>
    <col min="14850" max="14850" width="4.42578125" style="1" customWidth="1"/>
    <col min="14851" max="14851" width="11.42578125" style="1"/>
    <col min="14852" max="14852" width="24.42578125" style="1" customWidth="1"/>
    <col min="14853" max="14853" width="3" style="1" customWidth="1"/>
    <col min="14854" max="14854" width="4.85546875" style="1" customWidth="1"/>
    <col min="14855" max="14855" width="3" style="1" customWidth="1"/>
    <col min="14856" max="14856" width="11.42578125" style="1"/>
    <col min="14857" max="14857" width="3" style="1" customWidth="1"/>
    <col min="14858" max="14858" width="7" style="1" customWidth="1"/>
    <col min="14859" max="14860" width="3" style="1" customWidth="1"/>
    <col min="14861" max="14861" width="4.7109375" style="1" customWidth="1"/>
    <col min="14862" max="14862" width="15.7109375" style="1" customWidth="1"/>
    <col min="14863" max="14863" width="3" style="1" customWidth="1"/>
    <col min="14864" max="14864" width="13.28515625" style="1" customWidth="1"/>
    <col min="14865" max="15105" width="11.42578125" style="1"/>
    <col min="15106" max="15106" width="4.42578125" style="1" customWidth="1"/>
    <col min="15107" max="15107" width="11.42578125" style="1"/>
    <col min="15108" max="15108" width="24.42578125" style="1" customWidth="1"/>
    <col min="15109" max="15109" width="3" style="1" customWidth="1"/>
    <col min="15110" max="15110" width="4.85546875" style="1" customWidth="1"/>
    <col min="15111" max="15111" width="3" style="1" customWidth="1"/>
    <col min="15112" max="15112" width="11.42578125" style="1"/>
    <col min="15113" max="15113" width="3" style="1" customWidth="1"/>
    <col min="15114" max="15114" width="7" style="1" customWidth="1"/>
    <col min="15115" max="15116" width="3" style="1" customWidth="1"/>
    <col min="15117" max="15117" width="4.7109375" style="1" customWidth="1"/>
    <col min="15118" max="15118" width="15.7109375" style="1" customWidth="1"/>
    <col min="15119" max="15119" width="3" style="1" customWidth="1"/>
    <col min="15120" max="15120" width="13.28515625" style="1" customWidth="1"/>
    <col min="15121" max="15361" width="11.42578125" style="1"/>
    <col min="15362" max="15362" width="4.42578125" style="1" customWidth="1"/>
    <col min="15363" max="15363" width="11.42578125" style="1"/>
    <col min="15364" max="15364" width="24.42578125" style="1" customWidth="1"/>
    <col min="15365" max="15365" width="3" style="1" customWidth="1"/>
    <col min="15366" max="15366" width="4.85546875" style="1" customWidth="1"/>
    <col min="15367" max="15367" width="3" style="1" customWidth="1"/>
    <col min="15368" max="15368" width="11.42578125" style="1"/>
    <col min="15369" max="15369" width="3" style="1" customWidth="1"/>
    <col min="15370" max="15370" width="7" style="1" customWidth="1"/>
    <col min="15371" max="15372" width="3" style="1" customWidth="1"/>
    <col min="15373" max="15373" width="4.7109375" style="1" customWidth="1"/>
    <col min="15374" max="15374" width="15.7109375" style="1" customWidth="1"/>
    <col min="15375" max="15375" width="3" style="1" customWidth="1"/>
    <col min="15376" max="15376" width="13.28515625" style="1" customWidth="1"/>
    <col min="15377" max="15617" width="11.42578125" style="1"/>
    <col min="15618" max="15618" width="4.42578125" style="1" customWidth="1"/>
    <col min="15619" max="15619" width="11.42578125" style="1"/>
    <col min="15620" max="15620" width="24.42578125" style="1" customWidth="1"/>
    <col min="15621" max="15621" width="3" style="1" customWidth="1"/>
    <col min="15622" max="15622" width="4.85546875" style="1" customWidth="1"/>
    <col min="15623" max="15623" width="3" style="1" customWidth="1"/>
    <col min="15624" max="15624" width="11.42578125" style="1"/>
    <col min="15625" max="15625" width="3" style="1" customWidth="1"/>
    <col min="15626" max="15626" width="7" style="1" customWidth="1"/>
    <col min="15627" max="15628" width="3" style="1" customWidth="1"/>
    <col min="15629" max="15629" width="4.7109375" style="1" customWidth="1"/>
    <col min="15630" max="15630" width="15.7109375" style="1" customWidth="1"/>
    <col min="15631" max="15631" width="3" style="1" customWidth="1"/>
    <col min="15632" max="15632" width="13.28515625" style="1" customWidth="1"/>
    <col min="15633" max="15873" width="11.42578125" style="1"/>
    <col min="15874" max="15874" width="4.42578125" style="1" customWidth="1"/>
    <col min="15875" max="15875" width="11.42578125" style="1"/>
    <col min="15876" max="15876" width="24.42578125" style="1" customWidth="1"/>
    <col min="15877" max="15877" width="3" style="1" customWidth="1"/>
    <col min="15878" max="15878" width="4.85546875" style="1" customWidth="1"/>
    <col min="15879" max="15879" width="3" style="1" customWidth="1"/>
    <col min="15880" max="15880" width="11.42578125" style="1"/>
    <col min="15881" max="15881" width="3" style="1" customWidth="1"/>
    <col min="15882" max="15882" width="7" style="1" customWidth="1"/>
    <col min="15883" max="15884" width="3" style="1" customWidth="1"/>
    <col min="15885" max="15885" width="4.7109375" style="1" customWidth="1"/>
    <col min="15886" max="15886" width="15.7109375" style="1" customWidth="1"/>
    <col min="15887" max="15887" width="3" style="1" customWidth="1"/>
    <col min="15888" max="15888" width="13.28515625" style="1" customWidth="1"/>
    <col min="15889" max="16129" width="11.42578125" style="1"/>
    <col min="16130" max="16130" width="4.42578125" style="1" customWidth="1"/>
    <col min="16131" max="16131" width="11.42578125" style="1"/>
    <col min="16132" max="16132" width="24.42578125" style="1" customWidth="1"/>
    <col min="16133" max="16133" width="3" style="1" customWidth="1"/>
    <col min="16134" max="16134" width="4.85546875" style="1" customWidth="1"/>
    <col min="16135" max="16135" width="3" style="1" customWidth="1"/>
    <col min="16136" max="16136" width="11.42578125" style="1"/>
    <col min="16137" max="16137" width="3" style="1" customWidth="1"/>
    <col min="16138" max="16138" width="7" style="1" customWidth="1"/>
    <col min="16139" max="16140" width="3" style="1" customWidth="1"/>
    <col min="16141" max="16141" width="4.7109375" style="1" customWidth="1"/>
    <col min="16142" max="16142" width="15.7109375" style="1" customWidth="1"/>
    <col min="16143" max="16143" width="3" style="1" customWidth="1"/>
    <col min="16144" max="16144" width="13.28515625" style="1" customWidth="1"/>
    <col min="16145" max="16384" width="11.42578125" style="1"/>
  </cols>
  <sheetData>
    <row r="1" spans="3:19">
      <c r="R1" s="207"/>
    </row>
    <row r="2" spans="3:19" ht="18">
      <c r="D2" s="26" t="s">
        <v>135</v>
      </c>
      <c r="E2" s="2"/>
      <c r="F2" s="2"/>
      <c r="G2" s="2"/>
      <c r="H2" s="2"/>
      <c r="I2" s="2"/>
      <c r="J2" s="2"/>
      <c r="K2" s="2"/>
      <c r="L2" s="2"/>
    </row>
    <row r="3" spans="3:19" ht="15">
      <c r="R3" s="3" t="s">
        <v>2</v>
      </c>
    </row>
    <row r="4" spans="3:19" ht="15">
      <c r="D4" s="401" t="s">
        <v>3</v>
      </c>
      <c r="E4" s="401"/>
      <c r="F4" s="401"/>
      <c r="G4" s="401"/>
      <c r="H4" s="4"/>
      <c r="I4" s="113"/>
      <c r="J4" s="113"/>
      <c r="K4" s="113"/>
      <c r="L4" s="113"/>
      <c r="M4" s="5" t="s">
        <v>4</v>
      </c>
      <c r="N4" s="402">
        <v>2025</v>
      </c>
      <c r="O4" s="402"/>
      <c r="P4" s="402"/>
      <c r="R4" s="1" t="s">
        <v>5</v>
      </c>
    </row>
    <row r="5" spans="3:19" ht="18">
      <c r="D5" s="401"/>
      <c r="E5" s="401"/>
      <c r="F5" s="401"/>
      <c r="G5" s="401"/>
      <c r="H5" s="10"/>
      <c r="I5" s="11"/>
      <c r="J5" s="11"/>
      <c r="K5" s="11"/>
      <c r="L5" s="11"/>
      <c r="M5" s="27" t="s">
        <v>6</v>
      </c>
      <c r="N5" s="403">
        <f>IF(ISERROR($N$44),0,$N$44)</f>
        <v>0</v>
      </c>
      <c r="O5" s="403"/>
      <c r="P5" s="403"/>
      <c r="R5" s="6" t="s">
        <v>7</v>
      </c>
    </row>
    <row r="6" spans="3:19" ht="15">
      <c r="R6" s="6" t="s">
        <v>8</v>
      </c>
    </row>
    <row r="7" spans="3:19" ht="15">
      <c r="R7" s="6" t="s">
        <v>9</v>
      </c>
    </row>
    <row r="8" spans="3:19" ht="15">
      <c r="C8" s="28" t="s">
        <v>10</v>
      </c>
      <c r="D8" s="1" t="s">
        <v>11</v>
      </c>
      <c r="R8" s="6" t="s">
        <v>12</v>
      </c>
    </row>
    <row r="9" spans="3:19" ht="20.100000000000001" customHeight="1" thickBot="1">
      <c r="M9" s="8"/>
      <c r="N9" s="305">
        <f>N4</f>
        <v>2025</v>
      </c>
    </row>
    <row r="10" spans="3:19">
      <c r="D10" s="12" t="s">
        <v>16</v>
      </c>
      <c r="E10" s="13"/>
      <c r="F10" s="13"/>
      <c r="G10" s="13"/>
      <c r="H10" s="13"/>
      <c r="I10" s="13"/>
      <c r="J10" s="13"/>
      <c r="K10" s="13"/>
      <c r="L10" s="13"/>
      <c r="M10" s="13"/>
      <c r="N10" s="427"/>
      <c r="R10" s="310" t="s">
        <v>148</v>
      </c>
      <c r="S10" s="311" t="s">
        <v>153</v>
      </c>
    </row>
    <row r="11" spans="3:19">
      <c r="D11" s="14" t="s">
        <v>17</v>
      </c>
      <c r="E11" s="15"/>
      <c r="F11" s="15"/>
      <c r="G11" s="15"/>
      <c r="H11" s="15"/>
      <c r="I11" s="15"/>
      <c r="J11" s="15"/>
      <c r="K11" s="15"/>
      <c r="L11" s="15"/>
      <c r="N11" s="428"/>
      <c r="R11" s="312" t="s">
        <v>149</v>
      </c>
      <c r="S11" s="313" t="s">
        <v>154</v>
      </c>
    </row>
    <row r="12" spans="3:19" ht="15" thickBot="1">
      <c r="D12" s="16" t="s">
        <v>18</v>
      </c>
      <c r="E12" s="17"/>
      <c r="F12" s="17"/>
      <c r="G12" s="17"/>
      <c r="H12" s="17"/>
      <c r="I12" s="17"/>
      <c r="J12" s="17"/>
      <c r="K12" s="17"/>
      <c r="L12" s="17"/>
      <c r="M12" s="18"/>
      <c r="N12" s="429"/>
    </row>
    <row r="13" spans="3:19" ht="20.100000000000001" customHeight="1" thickBot="1">
      <c r="M13" s="8"/>
      <c r="N13" s="9"/>
    </row>
    <row r="14" spans="3:19" ht="20.100000000000001" customHeight="1" thickBot="1">
      <c r="D14" s="10" t="s">
        <v>137</v>
      </c>
      <c r="E14" s="11"/>
      <c r="F14" s="11"/>
      <c r="G14" s="11"/>
      <c r="H14" s="11"/>
      <c r="I14" s="11"/>
      <c r="J14" s="11"/>
      <c r="K14" s="11"/>
      <c r="L14" s="11"/>
      <c r="M14" s="11"/>
      <c r="N14" s="293"/>
    </row>
    <row r="15" spans="3:19" ht="20.100000000000001" customHeight="1">
      <c r="D15" s="11"/>
      <c r="E15" s="13"/>
      <c r="F15" s="13"/>
      <c r="G15" s="13"/>
      <c r="H15" s="13"/>
      <c r="I15" s="13"/>
      <c r="J15" s="13"/>
      <c r="K15" s="13"/>
      <c r="L15" s="13"/>
      <c r="M15" s="13"/>
    </row>
    <row r="16" spans="3:19" ht="20.100000000000001" customHeight="1">
      <c r="D16" s="433" t="s">
        <v>138</v>
      </c>
      <c r="E16" s="13" t="s">
        <v>140</v>
      </c>
      <c r="F16" s="13"/>
      <c r="G16" s="13"/>
      <c r="H16" s="13"/>
      <c r="I16" s="13"/>
      <c r="J16" s="13"/>
      <c r="K16" s="13"/>
      <c r="L16" s="13"/>
      <c r="M16" s="13"/>
      <c r="N16" s="290"/>
    </row>
    <row r="17" spans="3:15" ht="20.100000000000001" customHeight="1">
      <c r="D17" s="434"/>
      <c r="E17" s="13" t="s">
        <v>141</v>
      </c>
      <c r="F17" s="13"/>
      <c r="G17" s="13"/>
      <c r="H17" s="13"/>
      <c r="I17" s="13"/>
      <c r="J17" s="13"/>
      <c r="K17" s="13"/>
      <c r="L17" s="13"/>
      <c r="M17" s="13"/>
      <c r="N17" s="290"/>
    </row>
    <row r="18" spans="3:15" ht="20.100000000000001" customHeight="1">
      <c r="D18" s="434"/>
      <c r="E18" s="13" t="s">
        <v>142</v>
      </c>
      <c r="F18" s="13"/>
      <c r="G18" s="13"/>
      <c r="H18" s="13"/>
      <c r="I18" s="13"/>
      <c r="J18" s="13"/>
      <c r="K18" s="13"/>
      <c r="L18" s="13"/>
      <c r="M18" s="13"/>
      <c r="N18" s="290"/>
    </row>
    <row r="19" spans="3:15" ht="20.100000000000001" customHeight="1">
      <c r="D19" s="433" t="s">
        <v>139</v>
      </c>
      <c r="E19" s="13" t="s">
        <v>143</v>
      </c>
      <c r="F19" s="13"/>
      <c r="G19" s="13"/>
      <c r="H19" s="13"/>
      <c r="I19" s="13"/>
      <c r="J19" s="13"/>
      <c r="K19" s="13"/>
      <c r="L19" s="13"/>
      <c r="M19" s="13"/>
      <c r="N19" s="290"/>
    </row>
    <row r="20" spans="3:15" ht="20.100000000000001" customHeight="1">
      <c r="D20" s="434"/>
      <c r="E20" s="13" t="s">
        <v>144</v>
      </c>
      <c r="F20" s="13"/>
      <c r="G20" s="13"/>
      <c r="H20" s="13"/>
      <c r="I20" s="13"/>
      <c r="J20" s="13"/>
      <c r="K20" s="13"/>
      <c r="L20" s="13"/>
      <c r="M20" s="13"/>
      <c r="N20" s="290"/>
    </row>
    <row r="21" spans="3:15" ht="20.100000000000001" customHeight="1">
      <c r="D21" s="434"/>
      <c r="E21" s="13" t="s">
        <v>145</v>
      </c>
      <c r="F21" s="13"/>
      <c r="G21" s="13"/>
      <c r="H21" s="13"/>
      <c r="I21" s="13"/>
      <c r="J21" s="13"/>
      <c r="K21" s="13"/>
      <c r="L21" s="13"/>
      <c r="M21" s="13"/>
      <c r="N21" s="290"/>
    </row>
    <row r="22" spans="3:15" ht="20.100000000000001" customHeight="1">
      <c r="D22" s="434"/>
      <c r="E22" s="13" t="s">
        <v>146</v>
      </c>
      <c r="F22" s="13"/>
      <c r="G22" s="13"/>
      <c r="H22" s="13"/>
      <c r="I22" s="13"/>
      <c r="J22" s="13"/>
      <c r="K22" s="13"/>
      <c r="L22" s="13"/>
      <c r="M22" s="13"/>
      <c r="N22" s="290"/>
    </row>
    <row r="23" spans="3:15" ht="20.100000000000001" customHeight="1">
      <c r="D23" s="435"/>
      <c r="E23" s="11" t="s">
        <v>147</v>
      </c>
      <c r="F23" s="11"/>
      <c r="G23" s="11"/>
      <c r="H23" s="11"/>
      <c r="I23" s="11"/>
      <c r="J23" s="11"/>
      <c r="K23" s="11"/>
      <c r="L23" s="11"/>
      <c r="M23" s="11"/>
      <c r="N23" s="291"/>
    </row>
    <row r="24" spans="3:15" ht="20.100000000000001" customHeight="1" thickBot="1">
      <c r="D24" s="296"/>
      <c r="E24" s="289"/>
      <c r="F24" s="289"/>
      <c r="G24" s="289"/>
      <c r="H24" s="289"/>
      <c r="I24" s="289"/>
      <c r="J24" s="289"/>
      <c r="K24" s="289"/>
      <c r="L24" s="289"/>
      <c r="M24" s="289"/>
      <c r="N24" s="289"/>
    </row>
    <row r="25" spans="3:15" ht="20.100000000000001" customHeight="1" thickBot="1">
      <c r="D25" s="314" t="s">
        <v>166</v>
      </c>
      <c r="E25" s="11"/>
      <c r="F25" s="11"/>
      <c r="G25" s="11"/>
      <c r="H25" s="11"/>
      <c r="I25" s="11"/>
      <c r="J25" s="11"/>
      <c r="K25" s="11"/>
      <c r="L25" s="11"/>
      <c r="M25" s="315"/>
      <c r="N25" s="293"/>
    </row>
    <row r="26" spans="3:15" ht="20.100000000000001" customHeight="1" thickBot="1">
      <c r="M26" s="8"/>
      <c r="N26" s="9"/>
    </row>
    <row r="27" spans="3:15" ht="30.75" customHeight="1" thickBot="1">
      <c r="D27" s="430" t="s">
        <v>156</v>
      </c>
      <c r="E27" s="431"/>
      <c r="F27" s="431"/>
      <c r="G27" s="431"/>
      <c r="H27" s="431"/>
      <c r="I27" s="431"/>
      <c r="J27" s="431"/>
      <c r="K27" s="431"/>
      <c r="L27" s="431"/>
      <c r="M27" s="432"/>
      <c r="N27" s="293"/>
    </row>
    <row r="28" spans="3:15" ht="14.25" customHeight="1">
      <c r="D28" s="289"/>
      <c r="E28" s="289"/>
      <c r="F28" s="289"/>
      <c r="G28" s="289"/>
      <c r="H28" s="289"/>
      <c r="I28" s="289"/>
      <c r="J28" s="289"/>
      <c r="K28" s="289"/>
      <c r="L28" s="289"/>
      <c r="M28" s="289"/>
      <c r="N28" s="292"/>
      <c r="O28" s="289"/>
    </row>
    <row r="31" spans="3:15" ht="15">
      <c r="C31" s="28" t="s">
        <v>22</v>
      </c>
      <c r="D31" s="28" t="s">
        <v>136</v>
      </c>
    </row>
    <row r="33" spans="3:18" ht="28.5" customHeight="1">
      <c r="D33" s="436" t="s">
        <v>150</v>
      </c>
      <c r="E33" s="437"/>
      <c r="F33" s="437"/>
      <c r="G33" s="437"/>
      <c r="H33" s="437"/>
      <c r="I33" s="437"/>
      <c r="J33" s="437"/>
      <c r="K33" s="437"/>
      <c r="L33" s="437"/>
      <c r="M33" s="437"/>
      <c r="N33" s="437"/>
      <c r="O33" s="421"/>
      <c r="P33" s="30" t="s">
        <v>35</v>
      </c>
    </row>
    <row r="34" spans="3:18" ht="20.100000000000001" customHeight="1">
      <c r="D34" s="294" t="s">
        <v>151</v>
      </c>
      <c r="E34" s="289"/>
      <c r="F34" s="289"/>
      <c r="G34" s="289"/>
      <c r="H34" s="289"/>
      <c r="I34" s="289"/>
      <c r="J34" s="387">
        <v>970</v>
      </c>
      <c r="K34" s="387"/>
      <c r="L34" s="387"/>
      <c r="M34" s="387"/>
      <c r="N34" s="387"/>
      <c r="O34" s="426"/>
      <c r="P34" s="423" t="b">
        <f>IF(N14=R10,J34,IF(N14=R11,J35))</f>
        <v>0</v>
      </c>
    </row>
    <row r="35" spans="3:18" ht="20.100000000000001" customHeight="1">
      <c r="D35" s="19" t="s">
        <v>152</v>
      </c>
      <c r="E35" s="18"/>
      <c r="F35" s="18"/>
      <c r="G35" s="18"/>
      <c r="H35" s="18"/>
      <c r="I35" s="18"/>
      <c r="J35" s="387">
        <v>475</v>
      </c>
      <c r="K35" s="387"/>
      <c r="L35" s="387"/>
      <c r="M35" s="387"/>
      <c r="N35" s="387"/>
      <c r="O35" s="422"/>
      <c r="P35" s="424"/>
    </row>
    <row r="37" spans="3:18" ht="14.25" customHeight="1">
      <c r="D37" s="31"/>
      <c r="E37" s="31"/>
      <c r="F37" s="31"/>
      <c r="G37" s="31"/>
      <c r="H37" s="32"/>
      <c r="I37" s="114"/>
      <c r="J37" s="114"/>
      <c r="K37" s="114"/>
      <c r="L37" s="114"/>
      <c r="M37" s="114"/>
      <c r="N37" s="114"/>
      <c r="O37" s="33"/>
      <c r="P37" s="34"/>
    </row>
    <row r="39" spans="3:18" ht="15">
      <c r="C39" s="28" t="s">
        <v>41</v>
      </c>
      <c r="D39" s="28" t="s">
        <v>53</v>
      </c>
      <c r="G39" s="392">
        <f>$N$4</f>
        <v>2025</v>
      </c>
      <c r="H39" s="392"/>
    </row>
    <row r="41" spans="3:18" ht="20.100000000000001" customHeight="1">
      <c r="D41" s="12" t="s">
        <v>50</v>
      </c>
      <c r="E41" s="13"/>
      <c r="F41" s="13"/>
      <c r="G41" s="13"/>
      <c r="H41" s="13"/>
      <c r="I41" s="13"/>
      <c r="J41" s="13"/>
      <c r="K41" s="13"/>
      <c r="L41" s="13"/>
      <c r="M41" s="13"/>
      <c r="N41" s="309">
        <f>IF(P34=FALSE,0,P34)</f>
        <v>0</v>
      </c>
    </row>
    <row r="42" spans="3:18" ht="20.100000000000001" customHeight="1">
      <c r="D42" s="294" t="s">
        <v>16</v>
      </c>
      <c r="E42" s="289"/>
      <c r="F42" s="289"/>
      <c r="G42" s="289"/>
      <c r="H42" s="289"/>
      <c r="I42" s="289"/>
      <c r="J42" s="289"/>
      <c r="K42" s="289"/>
      <c r="L42" s="289"/>
      <c r="M42" s="289" t="s">
        <v>48</v>
      </c>
      <c r="N42" s="295">
        <f>$N$10</f>
        <v>0</v>
      </c>
    </row>
    <row r="43" spans="3:18" ht="20.100000000000001" customHeight="1" thickBot="1">
      <c r="D43" s="21" t="s">
        <v>155</v>
      </c>
      <c r="E43" s="22"/>
      <c r="F43" s="22"/>
      <c r="G43" s="22"/>
      <c r="H43" s="22"/>
      <c r="I43" s="22"/>
      <c r="J43" s="22"/>
      <c r="K43" s="22"/>
      <c r="L43" s="22"/>
      <c r="M43" s="22" t="s">
        <v>48</v>
      </c>
      <c r="N43" s="297">
        <f>N27/12</f>
        <v>0</v>
      </c>
    </row>
    <row r="44" spans="3:18" ht="20.100000000000001" customHeight="1">
      <c r="D44" s="35" t="s">
        <v>53</v>
      </c>
      <c r="E44" s="24"/>
      <c r="F44" s="24"/>
      <c r="G44" s="18"/>
      <c r="H44" s="36">
        <f>$N$4</f>
        <v>2025</v>
      </c>
      <c r="I44" s="24"/>
      <c r="J44" s="24"/>
      <c r="K44" s="18"/>
      <c r="L44" s="24"/>
      <c r="M44" s="37" t="s">
        <v>25</v>
      </c>
      <c r="N44" s="38">
        <f>(N41*N42*N43)</f>
        <v>0</v>
      </c>
      <c r="R44" s="306"/>
    </row>
  </sheetData>
  <sheetProtection algorithmName="SHA-512" hashValue="Vn1LfdFiWjJTqGRnfRXxs4AYlt6HoyOhY53NbvZ+Yz/imYijBbkVny4tQ4Jpdf/pBvJhcPzIsnewaIML8/RWUg==" saltValue="zWwjwfxt3a4E8QhYzhJSRg==" spinCount="100000" sheet="1" objects="1" scenarios="1"/>
  <mergeCells count="13">
    <mergeCell ref="G39:H39"/>
    <mergeCell ref="D16:D18"/>
    <mergeCell ref="D19:D23"/>
    <mergeCell ref="D33:N33"/>
    <mergeCell ref="J34:N34"/>
    <mergeCell ref="J35:N35"/>
    <mergeCell ref="O33:O35"/>
    <mergeCell ref="P34:P35"/>
    <mergeCell ref="D4:G5"/>
    <mergeCell ref="N4:P4"/>
    <mergeCell ref="N5:P5"/>
    <mergeCell ref="N10:N12"/>
    <mergeCell ref="D27:M27"/>
  </mergeCells>
  <dataValidations count="2">
    <dataValidation type="list" allowBlank="1" showInputMessage="1" showErrorMessage="1" sqref="N14" xr:uid="{C5A1E531-DEEB-4B0B-B2D5-DEF36A25F2F7}">
      <formula1>nature</formula1>
    </dataValidation>
    <dataValidation type="list" allowBlank="1" showInputMessage="1" showErrorMessage="1" sqref="N25" xr:uid="{F009D71C-DAB3-45DD-9EC1-6293A2A72803}">
      <formula1>OuiNon</formula1>
    </dataValidation>
  </dataValidations>
  <pageMargins left="0.70866141732283472" right="0.70866141732283472" top="0.74803149606299213" bottom="0.74803149606299213" header="0.31496062992125984" footer="0.31496062992125984"/>
  <pageSetup paperSize="9" scale="64" orientation="portrait" r:id="rId1"/>
  <headerFooter>
    <oddFooter>&amp;L&amp;8IMPRIME CNAF</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72CB8-C95E-48BE-992B-79120C26010E}">
  <dimension ref="A1:QO364"/>
  <sheetViews>
    <sheetView showGridLines="0" tabSelected="1" zoomScale="90" zoomScaleNormal="90" zoomScaleSheetLayoutView="100" workbookViewId="0">
      <selection activeCell="M12" sqref="M12"/>
    </sheetView>
  </sheetViews>
  <sheetFormatPr baseColWidth="10" defaultColWidth="25.140625" defaultRowHeight="12.75"/>
  <cols>
    <col min="1" max="1" width="3.28515625" style="45" customWidth="1"/>
    <col min="2" max="2" width="27.5703125" style="45" customWidth="1"/>
    <col min="3" max="3" width="7" style="45" customWidth="1"/>
    <col min="4" max="4" width="27.5703125" style="45" customWidth="1"/>
    <col min="5" max="5" width="7" style="45" customWidth="1"/>
    <col min="6" max="6" width="25.140625" style="45" customWidth="1"/>
    <col min="7" max="7" width="7" style="45" customWidth="1"/>
    <col min="8" max="8" width="28.7109375" style="45" customWidth="1"/>
    <col min="9" max="9" width="7" style="45" customWidth="1"/>
    <col min="10" max="10" width="25.28515625" style="45" customWidth="1"/>
    <col min="11" max="11" width="11.42578125" style="45" hidden="1" customWidth="1"/>
    <col min="12" max="12" width="7" style="45" customWidth="1"/>
    <col min="13" max="13" width="28.7109375" style="45" customWidth="1"/>
    <col min="14" max="14" width="11.42578125" style="45" customWidth="1"/>
    <col min="15" max="15" width="28.85546875" style="45" customWidth="1"/>
    <col min="16" max="248" width="11.42578125" style="45" customWidth="1"/>
    <col min="249" max="249" width="18.140625" style="45" bestFit="1" customWidth="1"/>
    <col min="250" max="250" width="11.42578125" style="45" customWidth="1"/>
    <col min="251" max="251" width="6.140625" style="45" customWidth="1"/>
    <col min="252" max="256" width="25.140625" style="45"/>
    <col min="257" max="257" width="3.28515625" style="45" customWidth="1"/>
    <col min="258" max="258" width="27.5703125" style="45" customWidth="1"/>
    <col min="259" max="259" width="8.7109375" style="45" customWidth="1"/>
    <col min="260" max="260" width="27.5703125" style="45" customWidth="1"/>
    <col min="261" max="261" width="8.7109375" style="45" customWidth="1"/>
    <col min="262" max="262" width="25.140625" style="45"/>
    <col min="263" max="263" width="8.7109375" style="45" customWidth="1"/>
    <col min="264" max="264" width="27.28515625" style="45" customWidth="1"/>
    <col min="265" max="265" width="8.7109375" style="45" customWidth="1"/>
    <col min="266" max="266" width="25.28515625" style="45" customWidth="1"/>
    <col min="267" max="504" width="11.42578125" style="45" customWidth="1"/>
    <col min="505" max="505" width="18.140625" style="45" bestFit="1" customWidth="1"/>
    <col min="506" max="506" width="11.42578125" style="45" customWidth="1"/>
    <col min="507" max="507" width="6.140625" style="45" customWidth="1"/>
    <col min="508" max="512" width="25.140625" style="45"/>
    <col min="513" max="513" width="3.28515625" style="45" customWidth="1"/>
    <col min="514" max="514" width="27.5703125" style="45" customWidth="1"/>
    <col min="515" max="515" width="8.7109375" style="45" customWidth="1"/>
    <col min="516" max="516" width="27.5703125" style="45" customWidth="1"/>
    <col min="517" max="517" width="8.7109375" style="45" customWidth="1"/>
    <col min="518" max="518" width="25.140625" style="45"/>
    <col min="519" max="519" width="8.7109375" style="45" customWidth="1"/>
    <col min="520" max="520" width="27.28515625" style="45" customWidth="1"/>
    <col min="521" max="521" width="8.7109375" style="45" customWidth="1"/>
    <col min="522" max="522" width="25.28515625" style="45" customWidth="1"/>
    <col min="523" max="760" width="11.42578125" style="45" customWidth="1"/>
    <col min="761" max="761" width="18.140625" style="45" bestFit="1" customWidth="1"/>
    <col min="762" max="762" width="11.42578125" style="45" customWidth="1"/>
    <col min="763" max="763" width="6.140625" style="45" customWidth="1"/>
    <col min="764" max="768" width="25.140625" style="45"/>
    <col min="769" max="769" width="3.28515625" style="45" customWidth="1"/>
    <col min="770" max="770" width="27.5703125" style="45" customWidth="1"/>
    <col min="771" max="771" width="8.7109375" style="45" customWidth="1"/>
    <col min="772" max="772" width="27.5703125" style="45" customWidth="1"/>
    <col min="773" max="773" width="8.7109375" style="45" customWidth="1"/>
    <col min="774" max="774" width="25.140625" style="45"/>
    <col min="775" max="775" width="8.7109375" style="45" customWidth="1"/>
    <col min="776" max="776" width="27.28515625" style="45" customWidth="1"/>
    <col min="777" max="777" width="8.7109375" style="45" customWidth="1"/>
    <col min="778" max="778" width="25.28515625" style="45" customWidth="1"/>
    <col min="779" max="1016" width="11.42578125" style="45" customWidth="1"/>
    <col min="1017" max="1017" width="18.140625" style="45" bestFit="1" customWidth="1"/>
    <col min="1018" max="1018" width="11.42578125" style="45" customWidth="1"/>
    <col min="1019" max="1019" width="6.140625" style="45" customWidth="1"/>
    <col min="1020" max="1024" width="25.140625" style="45"/>
    <col min="1025" max="1025" width="3.28515625" style="45" customWidth="1"/>
    <col min="1026" max="1026" width="27.5703125" style="45" customWidth="1"/>
    <col min="1027" max="1027" width="8.7109375" style="45" customWidth="1"/>
    <col min="1028" max="1028" width="27.5703125" style="45" customWidth="1"/>
    <col min="1029" max="1029" width="8.7109375" style="45" customWidth="1"/>
    <col min="1030" max="1030" width="25.140625" style="45"/>
    <col min="1031" max="1031" width="8.7109375" style="45" customWidth="1"/>
    <col min="1032" max="1032" width="27.28515625" style="45" customWidth="1"/>
    <col min="1033" max="1033" width="8.7109375" style="45" customWidth="1"/>
    <col min="1034" max="1034" width="25.28515625" style="45" customWidth="1"/>
    <col min="1035" max="1272" width="11.42578125" style="45" customWidth="1"/>
    <col min="1273" max="1273" width="18.140625" style="45" bestFit="1" customWidth="1"/>
    <col min="1274" max="1274" width="11.42578125" style="45" customWidth="1"/>
    <col min="1275" max="1275" width="6.140625" style="45" customWidth="1"/>
    <col min="1276" max="1280" width="25.140625" style="45"/>
    <col min="1281" max="1281" width="3.28515625" style="45" customWidth="1"/>
    <col min="1282" max="1282" width="27.5703125" style="45" customWidth="1"/>
    <col min="1283" max="1283" width="8.7109375" style="45" customWidth="1"/>
    <col min="1284" max="1284" width="27.5703125" style="45" customWidth="1"/>
    <col min="1285" max="1285" width="8.7109375" style="45" customWidth="1"/>
    <col min="1286" max="1286" width="25.140625" style="45"/>
    <col min="1287" max="1287" width="8.7109375" style="45" customWidth="1"/>
    <col min="1288" max="1288" width="27.28515625" style="45" customWidth="1"/>
    <col min="1289" max="1289" width="8.7109375" style="45" customWidth="1"/>
    <col min="1290" max="1290" width="25.28515625" style="45" customWidth="1"/>
    <col min="1291" max="1528" width="11.42578125" style="45" customWidth="1"/>
    <col min="1529" max="1529" width="18.140625" style="45" bestFit="1" customWidth="1"/>
    <col min="1530" max="1530" width="11.42578125" style="45" customWidth="1"/>
    <col min="1531" max="1531" width="6.140625" style="45" customWidth="1"/>
    <col min="1532" max="1536" width="25.140625" style="45"/>
    <col min="1537" max="1537" width="3.28515625" style="45" customWidth="1"/>
    <col min="1538" max="1538" width="27.5703125" style="45" customWidth="1"/>
    <col min="1539" max="1539" width="8.7109375" style="45" customWidth="1"/>
    <col min="1540" max="1540" width="27.5703125" style="45" customWidth="1"/>
    <col min="1541" max="1541" width="8.7109375" style="45" customWidth="1"/>
    <col min="1542" max="1542" width="25.140625" style="45"/>
    <col min="1543" max="1543" width="8.7109375" style="45" customWidth="1"/>
    <col min="1544" max="1544" width="27.28515625" style="45" customWidth="1"/>
    <col min="1545" max="1545" width="8.7109375" style="45" customWidth="1"/>
    <col min="1546" max="1546" width="25.28515625" style="45" customWidth="1"/>
    <col min="1547" max="1784" width="11.42578125" style="45" customWidth="1"/>
    <col min="1785" max="1785" width="18.140625" style="45" bestFit="1" customWidth="1"/>
    <col min="1786" max="1786" width="11.42578125" style="45" customWidth="1"/>
    <col min="1787" max="1787" width="6.140625" style="45" customWidth="1"/>
    <col min="1788" max="1792" width="25.140625" style="45"/>
    <col min="1793" max="1793" width="3.28515625" style="45" customWidth="1"/>
    <col min="1794" max="1794" width="27.5703125" style="45" customWidth="1"/>
    <col min="1795" max="1795" width="8.7109375" style="45" customWidth="1"/>
    <col min="1796" max="1796" width="27.5703125" style="45" customWidth="1"/>
    <col min="1797" max="1797" width="8.7109375" style="45" customWidth="1"/>
    <col min="1798" max="1798" width="25.140625" style="45"/>
    <col min="1799" max="1799" width="8.7109375" style="45" customWidth="1"/>
    <col min="1800" max="1800" width="27.28515625" style="45" customWidth="1"/>
    <col min="1801" max="1801" width="8.7109375" style="45" customWidth="1"/>
    <col min="1802" max="1802" width="25.28515625" style="45" customWidth="1"/>
    <col min="1803" max="2040" width="11.42578125" style="45" customWidth="1"/>
    <col min="2041" max="2041" width="18.140625" style="45" bestFit="1" customWidth="1"/>
    <col min="2042" max="2042" width="11.42578125" style="45" customWidth="1"/>
    <col min="2043" max="2043" width="6.140625" style="45" customWidth="1"/>
    <col min="2044" max="2048" width="25.140625" style="45"/>
    <col min="2049" max="2049" width="3.28515625" style="45" customWidth="1"/>
    <col min="2050" max="2050" width="27.5703125" style="45" customWidth="1"/>
    <col min="2051" max="2051" width="8.7109375" style="45" customWidth="1"/>
    <col min="2052" max="2052" width="27.5703125" style="45" customWidth="1"/>
    <col min="2053" max="2053" width="8.7109375" style="45" customWidth="1"/>
    <col min="2054" max="2054" width="25.140625" style="45"/>
    <col min="2055" max="2055" width="8.7109375" style="45" customWidth="1"/>
    <col min="2056" max="2056" width="27.28515625" style="45" customWidth="1"/>
    <col min="2057" max="2057" width="8.7109375" style="45" customWidth="1"/>
    <col min="2058" max="2058" width="25.28515625" style="45" customWidth="1"/>
    <col min="2059" max="2296" width="11.42578125" style="45" customWidth="1"/>
    <col min="2297" max="2297" width="18.140625" style="45" bestFit="1" customWidth="1"/>
    <col min="2298" max="2298" width="11.42578125" style="45" customWidth="1"/>
    <col min="2299" max="2299" width="6.140625" style="45" customWidth="1"/>
    <col min="2300" max="2304" width="25.140625" style="45"/>
    <col min="2305" max="2305" width="3.28515625" style="45" customWidth="1"/>
    <col min="2306" max="2306" width="27.5703125" style="45" customWidth="1"/>
    <col min="2307" max="2307" width="8.7109375" style="45" customWidth="1"/>
    <col min="2308" max="2308" width="27.5703125" style="45" customWidth="1"/>
    <col min="2309" max="2309" width="8.7109375" style="45" customWidth="1"/>
    <col min="2310" max="2310" width="25.140625" style="45"/>
    <col min="2311" max="2311" width="8.7109375" style="45" customWidth="1"/>
    <col min="2312" max="2312" width="27.28515625" style="45" customWidth="1"/>
    <col min="2313" max="2313" width="8.7109375" style="45" customWidth="1"/>
    <col min="2314" max="2314" width="25.28515625" style="45" customWidth="1"/>
    <col min="2315" max="2552" width="11.42578125" style="45" customWidth="1"/>
    <col min="2553" max="2553" width="18.140625" style="45" bestFit="1" customWidth="1"/>
    <col min="2554" max="2554" width="11.42578125" style="45" customWidth="1"/>
    <col min="2555" max="2555" width="6.140625" style="45" customWidth="1"/>
    <col min="2556" max="2560" width="25.140625" style="45"/>
    <col min="2561" max="2561" width="3.28515625" style="45" customWidth="1"/>
    <col min="2562" max="2562" width="27.5703125" style="45" customWidth="1"/>
    <col min="2563" max="2563" width="8.7109375" style="45" customWidth="1"/>
    <col min="2564" max="2564" width="27.5703125" style="45" customWidth="1"/>
    <col min="2565" max="2565" width="8.7109375" style="45" customWidth="1"/>
    <col min="2566" max="2566" width="25.140625" style="45"/>
    <col min="2567" max="2567" width="8.7109375" style="45" customWidth="1"/>
    <col min="2568" max="2568" width="27.28515625" style="45" customWidth="1"/>
    <col min="2569" max="2569" width="8.7109375" style="45" customWidth="1"/>
    <col min="2570" max="2570" width="25.28515625" style="45" customWidth="1"/>
    <col min="2571" max="2808" width="11.42578125" style="45" customWidth="1"/>
    <col min="2809" max="2809" width="18.140625" style="45" bestFit="1" customWidth="1"/>
    <col min="2810" max="2810" width="11.42578125" style="45" customWidth="1"/>
    <col min="2811" max="2811" width="6.140625" style="45" customWidth="1"/>
    <col min="2812" max="2816" width="25.140625" style="45"/>
    <col min="2817" max="2817" width="3.28515625" style="45" customWidth="1"/>
    <col min="2818" max="2818" width="27.5703125" style="45" customWidth="1"/>
    <col min="2819" max="2819" width="8.7109375" style="45" customWidth="1"/>
    <col min="2820" max="2820" width="27.5703125" style="45" customWidth="1"/>
    <col min="2821" max="2821" width="8.7109375" style="45" customWidth="1"/>
    <col min="2822" max="2822" width="25.140625" style="45"/>
    <col min="2823" max="2823" width="8.7109375" style="45" customWidth="1"/>
    <col min="2824" max="2824" width="27.28515625" style="45" customWidth="1"/>
    <col min="2825" max="2825" width="8.7109375" style="45" customWidth="1"/>
    <col min="2826" max="2826" width="25.28515625" style="45" customWidth="1"/>
    <col min="2827" max="3064" width="11.42578125" style="45" customWidth="1"/>
    <col min="3065" max="3065" width="18.140625" style="45" bestFit="1" customWidth="1"/>
    <col min="3066" max="3066" width="11.42578125" style="45" customWidth="1"/>
    <col min="3067" max="3067" width="6.140625" style="45" customWidth="1"/>
    <col min="3068" max="3072" width="25.140625" style="45"/>
    <col min="3073" max="3073" width="3.28515625" style="45" customWidth="1"/>
    <col min="3074" max="3074" width="27.5703125" style="45" customWidth="1"/>
    <col min="3075" max="3075" width="8.7109375" style="45" customWidth="1"/>
    <col min="3076" max="3076" width="27.5703125" style="45" customWidth="1"/>
    <col min="3077" max="3077" width="8.7109375" style="45" customWidth="1"/>
    <col min="3078" max="3078" width="25.140625" style="45"/>
    <col min="3079" max="3079" width="8.7109375" style="45" customWidth="1"/>
    <col min="3080" max="3080" width="27.28515625" style="45" customWidth="1"/>
    <col min="3081" max="3081" width="8.7109375" style="45" customWidth="1"/>
    <col min="3082" max="3082" width="25.28515625" style="45" customWidth="1"/>
    <col min="3083" max="3320" width="11.42578125" style="45" customWidth="1"/>
    <col min="3321" max="3321" width="18.140625" style="45" bestFit="1" customWidth="1"/>
    <col min="3322" max="3322" width="11.42578125" style="45" customWidth="1"/>
    <col min="3323" max="3323" width="6.140625" style="45" customWidth="1"/>
    <col min="3324" max="3328" width="25.140625" style="45"/>
    <col min="3329" max="3329" width="3.28515625" style="45" customWidth="1"/>
    <col min="3330" max="3330" width="27.5703125" style="45" customWidth="1"/>
    <col min="3331" max="3331" width="8.7109375" style="45" customWidth="1"/>
    <col min="3332" max="3332" width="27.5703125" style="45" customWidth="1"/>
    <col min="3333" max="3333" width="8.7109375" style="45" customWidth="1"/>
    <col min="3334" max="3334" width="25.140625" style="45"/>
    <col min="3335" max="3335" width="8.7109375" style="45" customWidth="1"/>
    <col min="3336" max="3336" width="27.28515625" style="45" customWidth="1"/>
    <col min="3337" max="3337" width="8.7109375" style="45" customWidth="1"/>
    <col min="3338" max="3338" width="25.28515625" style="45" customWidth="1"/>
    <col min="3339" max="3576" width="11.42578125" style="45" customWidth="1"/>
    <col min="3577" max="3577" width="18.140625" style="45" bestFit="1" customWidth="1"/>
    <col min="3578" max="3578" width="11.42578125" style="45" customWidth="1"/>
    <col min="3579" max="3579" width="6.140625" style="45" customWidth="1"/>
    <col min="3580" max="3584" width="25.140625" style="45"/>
    <col min="3585" max="3585" width="3.28515625" style="45" customWidth="1"/>
    <col min="3586" max="3586" width="27.5703125" style="45" customWidth="1"/>
    <col min="3587" max="3587" width="8.7109375" style="45" customWidth="1"/>
    <col min="3588" max="3588" width="27.5703125" style="45" customWidth="1"/>
    <col min="3589" max="3589" width="8.7109375" style="45" customWidth="1"/>
    <col min="3590" max="3590" width="25.140625" style="45"/>
    <col min="3591" max="3591" width="8.7109375" style="45" customWidth="1"/>
    <col min="3592" max="3592" width="27.28515625" style="45" customWidth="1"/>
    <col min="3593" max="3593" width="8.7109375" style="45" customWidth="1"/>
    <col min="3594" max="3594" width="25.28515625" style="45" customWidth="1"/>
    <col min="3595" max="3832" width="11.42578125" style="45" customWidth="1"/>
    <col min="3833" max="3833" width="18.140625" style="45" bestFit="1" customWidth="1"/>
    <col min="3834" max="3834" width="11.42578125" style="45" customWidth="1"/>
    <col min="3835" max="3835" width="6.140625" style="45" customWidth="1"/>
    <col min="3836" max="3840" width="25.140625" style="45"/>
    <col min="3841" max="3841" width="3.28515625" style="45" customWidth="1"/>
    <col min="3842" max="3842" width="27.5703125" style="45" customWidth="1"/>
    <col min="3843" max="3843" width="8.7109375" style="45" customWidth="1"/>
    <col min="3844" max="3844" width="27.5703125" style="45" customWidth="1"/>
    <col min="3845" max="3845" width="8.7109375" style="45" customWidth="1"/>
    <col min="3846" max="3846" width="25.140625" style="45"/>
    <col min="3847" max="3847" width="8.7109375" style="45" customWidth="1"/>
    <col min="3848" max="3848" width="27.28515625" style="45" customWidth="1"/>
    <col min="3849" max="3849" width="8.7109375" style="45" customWidth="1"/>
    <col min="3850" max="3850" width="25.28515625" style="45" customWidth="1"/>
    <col min="3851" max="4088" width="11.42578125" style="45" customWidth="1"/>
    <col min="4089" max="4089" width="18.140625" style="45" bestFit="1" customWidth="1"/>
    <col min="4090" max="4090" width="11.42578125" style="45" customWidth="1"/>
    <col min="4091" max="4091" width="6.140625" style="45" customWidth="1"/>
    <col min="4092" max="4096" width="25.140625" style="45"/>
    <col min="4097" max="4097" width="3.28515625" style="45" customWidth="1"/>
    <col min="4098" max="4098" width="27.5703125" style="45" customWidth="1"/>
    <col min="4099" max="4099" width="8.7109375" style="45" customWidth="1"/>
    <col min="4100" max="4100" width="27.5703125" style="45" customWidth="1"/>
    <col min="4101" max="4101" width="8.7109375" style="45" customWidth="1"/>
    <col min="4102" max="4102" width="25.140625" style="45"/>
    <col min="4103" max="4103" width="8.7109375" style="45" customWidth="1"/>
    <col min="4104" max="4104" width="27.28515625" style="45" customWidth="1"/>
    <col min="4105" max="4105" width="8.7109375" style="45" customWidth="1"/>
    <col min="4106" max="4106" width="25.28515625" style="45" customWidth="1"/>
    <col min="4107" max="4344" width="11.42578125" style="45" customWidth="1"/>
    <col min="4345" max="4345" width="18.140625" style="45" bestFit="1" customWidth="1"/>
    <col min="4346" max="4346" width="11.42578125" style="45" customWidth="1"/>
    <col min="4347" max="4347" width="6.140625" style="45" customWidth="1"/>
    <col min="4348" max="4352" width="25.140625" style="45"/>
    <col min="4353" max="4353" width="3.28515625" style="45" customWidth="1"/>
    <col min="4354" max="4354" width="27.5703125" style="45" customWidth="1"/>
    <col min="4355" max="4355" width="8.7109375" style="45" customWidth="1"/>
    <col min="4356" max="4356" width="27.5703125" style="45" customWidth="1"/>
    <col min="4357" max="4357" width="8.7109375" style="45" customWidth="1"/>
    <col min="4358" max="4358" width="25.140625" style="45"/>
    <col min="4359" max="4359" width="8.7109375" style="45" customWidth="1"/>
    <col min="4360" max="4360" width="27.28515625" style="45" customWidth="1"/>
    <col min="4361" max="4361" width="8.7109375" style="45" customWidth="1"/>
    <col min="4362" max="4362" width="25.28515625" style="45" customWidth="1"/>
    <col min="4363" max="4600" width="11.42578125" style="45" customWidth="1"/>
    <col min="4601" max="4601" width="18.140625" style="45" bestFit="1" customWidth="1"/>
    <col min="4602" max="4602" width="11.42578125" style="45" customWidth="1"/>
    <col min="4603" max="4603" width="6.140625" style="45" customWidth="1"/>
    <col min="4604" max="4608" width="25.140625" style="45"/>
    <col min="4609" max="4609" width="3.28515625" style="45" customWidth="1"/>
    <col min="4610" max="4610" width="27.5703125" style="45" customWidth="1"/>
    <col min="4611" max="4611" width="8.7109375" style="45" customWidth="1"/>
    <col min="4612" max="4612" width="27.5703125" style="45" customWidth="1"/>
    <col min="4613" max="4613" width="8.7109375" style="45" customWidth="1"/>
    <col min="4614" max="4614" width="25.140625" style="45"/>
    <col min="4615" max="4615" width="8.7109375" style="45" customWidth="1"/>
    <col min="4616" max="4616" width="27.28515625" style="45" customWidth="1"/>
    <col min="4617" max="4617" width="8.7109375" style="45" customWidth="1"/>
    <col min="4618" max="4618" width="25.28515625" style="45" customWidth="1"/>
    <col min="4619" max="4856" width="11.42578125" style="45" customWidth="1"/>
    <col min="4857" max="4857" width="18.140625" style="45" bestFit="1" customWidth="1"/>
    <col min="4858" max="4858" width="11.42578125" style="45" customWidth="1"/>
    <col min="4859" max="4859" width="6.140625" style="45" customWidth="1"/>
    <col min="4860" max="4864" width="25.140625" style="45"/>
    <col min="4865" max="4865" width="3.28515625" style="45" customWidth="1"/>
    <col min="4866" max="4866" width="27.5703125" style="45" customWidth="1"/>
    <col min="4867" max="4867" width="8.7109375" style="45" customWidth="1"/>
    <col min="4868" max="4868" width="27.5703125" style="45" customWidth="1"/>
    <col min="4869" max="4869" width="8.7109375" style="45" customWidth="1"/>
    <col min="4870" max="4870" width="25.140625" style="45"/>
    <col min="4871" max="4871" width="8.7109375" style="45" customWidth="1"/>
    <col min="4872" max="4872" width="27.28515625" style="45" customWidth="1"/>
    <col min="4873" max="4873" width="8.7109375" style="45" customWidth="1"/>
    <col min="4874" max="4874" width="25.28515625" style="45" customWidth="1"/>
    <col min="4875" max="5112" width="11.42578125" style="45" customWidth="1"/>
    <col min="5113" max="5113" width="18.140625" style="45" bestFit="1" customWidth="1"/>
    <col min="5114" max="5114" width="11.42578125" style="45" customWidth="1"/>
    <col min="5115" max="5115" width="6.140625" style="45" customWidth="1"/>
    <col min="5116" max="5120" width="25.140625" style="45"/>
    <col min="5121" max="5121" width="3.28515625" style="45" customWidth="1"/>
    <col min="5122" max="5122" width="27.5703125" style="45" customWidth="1"/>
    <col min="5123" max="5123" width="8.7109375" style="45" customWidth="1"/>
    <col min="5124" max="5124" width="27.5703125" style="45" customWidth="1"/>
    <col min="5125" max="5125" width="8.7109375" style="45" customWidth="1"/>
    <col min="5126" max="5126" width="25.140625" style="45"/>
    <col min="5127" max="5127" width="8.7109375" style="45" customWidth="1"/>
    <col min="5128" max="5128" width="27.28515625" style="45" customWidth="1"/>
    <col min="5129" max="5129" width="8.7109375" style="45" customWidth="1"/>
    <col min="5130" max="5130" width="25.28515625" style="45" customWidth="1"/>
    <col min="5131" max="5368" width="11.42578125" style="45" customWidth="1"/>
    <col min="5369" max="5369" width="18.140625" style="45" bestFit="1" customWidth="1"/>
    <col min="5370" max="5370" width="11.42578125" style="45" customWidth="1"/>
    <col min="5371" max="5371" width="6.140625" style="45" customWidth="1"/>
    <col min="5372" max="5376" width="25.140625" style="45"/>
    <col min="5377" max="5377" width="3.28515625" style="45" customWidth="1"/>
    <col min="5378" max="5378" width="27.5703125" style="45" customWidth="1"/>
    <col min="5379" max="5379" width="8.7109375" style="45" customWidth="1"/>
    <col min="5380" max="5380" width="27.5703125" style="45" customWidth="1"/>
    <col min="5381" max="5381" width="8.7109375" style="45" customWidth="1"/>
    <col min="5382" max="5382" width="25.140625" style="45"/>
    <col min="5383" max="5383" width="8.7109375" style="45" customWidth="1"/>
    <col min="5384" max="5384" width="27.28515625" style="45" customWidth="1"/>
    <col min="5385" max="5385" width="8.7109375" style="45" customWidth="1"/>
    <col min="5386" max="5386" width="25.28515625" style="45" customWidth="1"/>
    <col min="5387" max="5624" width="11.42578125" style="45" customWidth="1"/>
    <col min="5625" max="5625" width="18.140625" style="45" bestFit="1" customWidth="1"/>
    <col min="5626" max="5626" width="11.42578125" style="45" customWidth="1"/>
    <col min="5627" max="5627" width="6.140625" style="45" customWidth="1"/>
    <col min="5628" max="5632" width="25.140625" style="45"/>
    <col min="5633" max="5633" width="3.28515625" style="45" customWidth="1"/>
    <col min="5634" max="5634" width="27.5703125" style="45" customWidth="1"/>
    <col min="5635" max="5635" width="8.7109375" style="45" customWidth="1"/>
    <col min="5636" max="5636" width="27.5703125" style="45" customWidth="1"/>
    <col min="5637" max="5637" width="8.7109375" style="45" customWidth="1"/>
    <col min="5638" max="5638" width="25.140625" style="45"/>
    <col min="5639" max="5639" width="8.7109375" style="45" customWidth="1"/>
    <col min="5640" max="5640" width="27.28515625" style="45" customWidth="1"/>
    <col min="5641" max="5641" width="8.7109375" style="45" customWidth="1"/>
    <col min="5642" max="5642" width="25.28515625" style="45" customWidth="1"/>
    <col min="5643" max="5880" width="11.42578125" style="45" customWidth="1"/>
    <col min="5881" max="5881" width="18.140625" style="45" bestFit="1" customWidth="1"/>
    <col min="5882" max="5882" width="11.42578125" style="45" customWidth="1"/>
    <col min="5883" max="5883" width="6.140625" style="45" customWidth="1"/>
    <col min="5884" max="5888" width="25.140625" style="45"/>
    <col min="5889" max="5889" width="3.28515625" style="45" customWidth="1"/>
    <col min="5890" max="5890" width="27.5703125" style="45" customWidth="1"/>
    <col min="5891" max="5891" width="8.7109375" style="45" customWidth="1"/>
    <col min="5892" max="5892" width="27.5703125" style="45" customWidth="1"/>
    <col min="5893" max="5893" width="8.7109375" style="45" customWidth="1"/>
    <col min="5894" max="5894" width="25.140625" style="45"/>
    <col min="5895" max="5895" width="8.7109375" style="45" customWidth="1"/>
    <col min="5896" max="5896" width="27.28515625" style="45" customWidth="1"/>
    <col min="5897" max="5897" width="8.7109375" style="45" customWidth="1"/>
    <col min="5898" max="5898" width="25.28515625" style="45" customWidth="1"/>
    <col min="5899" max="6136" width="11.42578125" style="45" customWidth="1"/>
    <col min="6137" max="6137" width="18.140625" style="45" bestFit="1" customWidth="1"/>
    <col min="6138" max="6138" width="11.42578125" style="45" customWidth="1"/>
    <col min="6139" max="6139" width="6.140625" style="45" customWidth="1"/>
    <col min="6140" max="6144" width="25.140625" style="45"/>
    <col min="6145" max="6145" width="3.28515625" style="45" customWidth="1"/>
    <col min="6146" max="6146" width="27.5703125" style="45" customWidth="1"/>
    <col min="6147" max="6147" width="8.7109375" style="45" customWidth="1"/>
    <col min="6148" max="6148" width="27.5703125" style="45" customWidth="1"/>
    <col min="6149" max="6149" width="8.7109375" style="45" customWidth="1"/>
    <col min="6150" max="6150" width="25.140625" style="45"/>
    <col min="6151" max="6151" width="8.7109375" style="45" customWidth="1"/>
    <col min="6152" max="6152" width="27.28515625" style="45" customWidth="1"/>
    <col min="6153" max="6153" width="8.7109375" style="45" customWidth="1"/>
    <col min="6154" max="6154" width="25.28515625" style="45" customWidth="1"/>
    <col min="6155" max="6392" width="11.42578125" style="45" customWidth="1"/>
    <col min="6393" max="6393" width="18.140625" style="45" bestFit="1" customWidth="1"/>
    <col min="6394" max="6394" width="11.42578125" style="45" customWidth="1"/>
    <col min="6395" max="6395" width="6.140625" style="45" customWidth="1"/>
    <col min="6396" max="6400" width="25.140625" style="45"/>
    <col min="6401" max="6401" width="3.28515625" style="45" customWidth="1"/>
    <col min="6402" max="6402" width="27.5703125" style="45" customWidth="1"/>
    <col min="6403" max="6403" width="8.7109375" style="45" customWidth="1"/>
    <col min="6404" max="6404" width="27.5703125" style="45" customWidth="1"/>
    <col min="6405" max="6405" width="8.7109375" style="45" customWidth="1"/>
    <col min="6406" max="6406" width="25.140625" style="45"/>
    <col min="6407" max="6407" width="8.7109375" style="45" customWidth="1"/>
    <col min="6408" max="6408" width="27.28515625" style="45" customWidth="1"/>
    <col min="6409" max="6409" width="8.7109375" style="45" customWidth="1"/>
    <col min="6410" max="6410" width="25.28515625" style="45" customWidth="1"/>
    <col min="6411" max="6648" width="11.42578125" style="45" customWidth="1"/>
    <col min="6649" max="6649" width="18.140625" style="45" bestFit="1" customWidth="1"/>
    <col min="6650" max="6650" width="11.42578125" style="45" customWidth="1"/>
    <col min="6651" max="6651" width="6.140625" style="45" customWidth="1"/>
    <col min="6652" max="6656" width="25.140625" style="45"/>
    <col min="6657" max="6657" width="3.28515625" style="45" customWidth="1"/>
    <col min="6658" max="6658" width="27.5703125" style="45" customWidth="1"/>
    <col min="6659" max="6659" width="8.7109375" style="45" customWidth="1"/>
    <col min="6660" max="6660" width="27.5703125" style="45" customWidth="1"/>
    <col min="6661" max="6661" width="8.7109375" style="45" customWidth="1"/>
    <col min="6662" max="6662" width="25.140625" style="45"/>
    <col min="6663" max="6663" width="8.7109375" style="45" customWidth="1"/>
    <col min="6664" max="6664" width="27.28515625" style="45" customWidth="1"/>
    <col min="6665" max="6665" width="8.7109375" style="45" customWidth="1"/>
    <col min="6666" max="6666" width="25.28515625" style="45" customWidth="1"/>
    <col min="6667" max="6904" width="11.42578125" style="45" customWidth="1"/>
    <col min="6905" max="6905" width="18.140625" style="45" bestFit="1" customWidth="1"/>
    <col min="6906" max="6906" width="11.42578125" style="45" customWidth="1"/>
    <col min="6907" max="6907" width="6.140625" style="45" customWidth="1"/>
    <col min="6908" max="6912" width="25.140625" style="45"/>
    <col min="6913" max="6913" width="3.28515625" style="45" customWidth="1"/>
    <col min="6914" max="6914" width="27.5703125" style="45" customWidth="1"/>
    <col min="6915" max="6915" width="8.7109375" style="45" customWidth="1"/>
    <col min="6916" max="6916" width="27.5703125" style="45" customWidth="1"/>
    <col min="6917" max="6917" width="8.7109375" style="45" customWidth="1"/>
    <col min="6918" max="6918" width="25.140625" style="45"/>
    <col min="6919" max="6919" width="8.7109375" style="45" customWidth="1"/>
    <col min="6920" max="6920" width="27.28515625" style="45" customWidth="1"/>
    <col min="6921" max="6921" width="8.7109375" style="45" customWidth="1"/>
    <col min="6922" max="6922" width="25.28515625" style="45" customWidth="1"/>
    <col min="6923" max="7160" width="11.42578125" style="45" customWidth="1"/>
    <col min="7161" max="7161" width="18.140625" style="45" bestFit="1" customWidth="1"/>
    <col min="7162" max="7162" width="11.42578125" style="45" customWidth="1"/>
    <col min="7163" max="7163" width="6.140625" style="45" customWidth="1"/>
    <col min="7164" max="7168" width="25.140625" style="45"/>
    <col min="7169" max="7169" width="3.28515625" style="45" customWidth="1"/>
    <col min="7170" max="7170" width="27.5703125" style="45" customWidth="1"/>
    <col min="7171" max="7171" width="8.7109375" style="45" customWidth="1"/>
    <col min="7172" max="7172" width="27.5703125" style="45" customWidth="1"/>
    <col min="7173" max="7173" width="8.7109375" style="45" customWidth="1"/>
    <col min="7174" max="7174" width="25.140625" style="45"/>
    <col min="7175" max="7175" width="8.7109375" style="45" customWidth="1"/>
    <col min="7176" max="7176" width="27.28515625" style="45" customWidth="1"/>
    <col min="7177" max="7177" width="8.7109375" style="45" customWidth="1"/>
    <col min="7178" max="7178" width="25.28515625" style="45" customWidth="1"/>
    <col min="7179" max="7416" width="11.42578125" style="45" customWidth="1"/>
    <col min="7417" max="7417" width="18.140625" style="45" bestFit="1" customWidth="1"/>
    <col min="7418" max="7418" width="11.42578125" style="45" customWidth="1"/>
    <col min="7419" max="7419" width="6.140625" style="45" customWidth="1"/>
    <col min="7420" max="7424" width="25.140625" style="45"/>
    <col min="7425" max="7425" width="3.28515625" style="45" customWidth="1"/>
    <col min="7426" max="7426" width="27.5703125" style="45" customWidth="1"/>
    <col min="7427" max="7427" width="8.7109375" style="45" customWidth="1"/>
    <col min="7428" max="7428" width="27.5703125" style="45" customWidth="1"/>
    <col min="7429" max="7429" width="8.7109375" style="45" customWidth="1"/>
    <col min="7430" max="7430" width="25.140625" style="45"/>
    <col min="7431" max="7431" width="8.7109375" style="45" customWidth="1"/>
    <col min="7432" max="7432" width="27.28515625" style="45" customWidth="1"/>
    <col min="7433" max="7433" width="8.7109375" style="45" customWidth="1"/>
    <col min="7434" max="7434" width="25.28515625" style="45" customWidth="1"/>
    <col min="7435" max="7672" width="11.42578125" style="45" customWidth="1"/>
    <col min="7673" max="7673" width="18.140625" style="45" bestFit="1" customWidth="1"/>
    <col min="7674" max="7674" width="11.42578125" style="45" customWidth="1"/>
    <col min="7675" max="7675" width="6.140625" style="45" customWidth="1"/>
    <col min="7676" max="7680" width="25.140625" style="45"/>
    <col min="7681" max="7681" width="3.28515625" style="45" customWidth="1"/>
    <col min="7682" max="7682" width="27.5703125" style="45" customWidth="1"/>
    <col min="7683" max="7683" width="8.7109375" style="45" customWidth="1"/>
    <col min="7684" max="7684" width="27.5703125" style="45" customWidth="1"/>
    <col min="7685" max="7685" width="8.7109375" style="45" customWidth="1"/>
    <col min="7686" max="7686" width="25.140625" style="45"/>
    <col min="7687" max="7687" width="8.7109375" style="45" customWidth="1"/>
    <col min="7688" max="7688" width="27.28515625" style="45" customWidth="1"/>
    <col min="7689" max="7689" width="8.7109375" style="45" customWidth="1"/>
    <col min="7690" max="7690" width="25.28515625" style="45" customWidth="1"/>
    <col min="7691" max="7928" width="11.42578125" style="45" customWidth="1"/>
    <col min="7929" max="7929" width="18.140625" style="45" bestFit="1" customWidth="1"/>
    <col min="7930" max="7930" width="11.42578125" style="45" customWidth="1"/>
    <col min="7931" max="7931" width="6.140625" style="45" customWidth="1"/>
    <col min="7932" max="7936" width="25.140625" style="45"/>
    <col min="7937" max="7937" width="3.28515625" style="45" customWidth="1"/>
    <col min="7938" max="7938" width="27.5703125" style="45" customWidth="1"/>
    <col min="7939" max="7939" width="8.7109375" style="45" customWidth="1"/>
    <col min="7940" max="7940" width="27.5703125" style="45" customWidth="1"/>
    <col min="7941" max="7941" width="8.7109375" style="45" customWidth="1"/>
    <col min="7942" max="7942" width="25.140625" style="45"/>
    <col min="7943" max="7943" width="8.7109375" style="45" customWidth="1"/>
    <col min="7944" max="7944" width="27.28515625" style="45" customWidth="1"/>
    <col min="7945" max="7945" width="8.7109375" style="45" customWidth="1"/>
    <col min="7946" max="7946" width="25.28515625" style="45" customWidth="1"/>
    <col min="7947" max="8184" width="11.42578125" style="45" customWidth="1"/>
    <col min="8185" max="8185" width="18.140625" style="45" bestFit="1" customWidth="1"/>
    <col min="8186" max="8186" width="11.42578125" style="45" customWidth="1"/>
    <col min="8187" max="8187" width="6.140625" style="45" customWidth="1"/>
    <col min="8188" max="8192" width="25.140625" style="45"/>
    <col min="8193" max="8193" width="3.28515625" style="45" customWidth="1"/>
    <col min="8194" max="8194" width="27.5703125" style="45" customWidth="1"/>
    <col min="8195" max="8195" width="8.7109375" style="45" customWidth="1"/>
    <col min="8196" max="8196" width="27.5703125" style="45" customWidth="1"/>
    <col min="8197" max="8197" width="8.7109375" style="45" customWidth="1"/>
    <col min="8198" max="8198" width="25.140625" style="45"/>
    <col min="8199" max="8199" width="8.7109375" style="45" customWidth="1"/>
    <col min="8200" max="8200" width="27.28515625" style="45" customWidth="1"/>
    <col min="8201" max="8201" width="8.7109375" style="45" customWidth="1"/>
    <col min="8202" max="8202" width="25.28515625" style="45" customWidth="1"/>
    <col min="8203" max="8440" width="11.42578125" style="45" customWidth="1"/>
    <col min="8441" max="8441" width="18.140625" style="45" bestFit="1" customWidth="1"/>
    <col min="8442" max="8442" width="11.42578125" style="45" customWidth="1"/>
    <col min="8443" max="8443" width="6.140625" style="45" customWidth="1"/>
    <col min="8444" max="8448" width="25.140625" style="45"/>
    <col min="8449" max="8449" width="3.28515625" style="45" customWidth="1"/>
    <col min="8450" max="8450" width="27.5703125" style="45" customWidth="1"/>
    <col min="8451" max="8451" width="8.7109375" style="45" customWidth="1"/>
    <col min="8452" max="8452" width="27.5703125" style="45" customWidth="1"/>
    <col min="8453" max="8453" width="8.7109375" style="45" customWidth="1"/>
    <col min="8454" max="8454" width="25.140625" style="45"/>
    <col min="8455" max="8455" width="8.7109375" style="45" customWidth="1"/>
    <col min="8456" max="8456" width="27.28515625" style="45" customWidth="1"/>
    <col min="8457" max="8457" width="8.7109375" style="45" customWidth="1"/>
    <col min="8458" max="8458" width="25.28515625" style="45" customWidth="1"/>
    <col min="8459" max="8696" width="11.42578125" style="45" customWidth="1"/>
    <col min="8697" max="8697" width="18.140625" style="45" bestFit="1" customWidth="1"/>
    <col min="8698" max="8698" width="11.42578125" style="45" customWidth="1"/>
    <col min="8699" max="8699" width="6.140625" style="45" customWidth="1"/>
    <col min="8700" max="8704" width="25.140625" style="45"/>
    <col min="8705" max="8705" width="3.28515625" style="45" customWidth="1"/>
    <col min="8706" max="8706" width="27.5703125" style="45" customWidth="1"/>
    <col min="8707" max="8707" width="8.7109375" style="45" customWidth="1"/>
    <col min="8708" max="8708" width="27.5703125" style="45" customWidth="1"/>
    <col min="8709" max="8709" width="8.7109375" style="45" customWidth="1"/>
    <col min="8710" max="8710" width="25.140625" style="45"/>
    <col min="8711" max="8711" width="8.7109375" style="45" customWidth="1"/>
    <col min="8712" max="8712" width="27.28515625" style="45" customWidth="1"/>
    <col min="8713" max="8713" width="8.7109375" style="45" customWidth="1"/>
    <col min="8714" max="8714" width="25.28515625" style="45" customWidth="1"/>
    <col min="8715" max="8952" width="11.42578125" style="45" customWidth="1"/>
    <col min="8953" max="8953" width="18.140625" style="45" bestFit="1" customWidth="1"/>
    <col min="8954" max="8954" width="11.42578125" style="45" customWidth="1"/>
    <col min="8955" max="8955" width="6.140625" style="45" customWidth="1"/>
    <col min="8956" max="8960" width="25.140625" style="45"/>
    <col min="8961" max="8961" width="3.28515625" style="45" customWidth="1"/>
    <col min="8962" max="8962" width="27.5703125" style="45" customWidth="1"/>
    <col min="8963" max="8963" width="8.7109375" style="45" customWidth="1"/>
    <col min="8964" max="8964" width="27.5703125" style="45" customWidth="1"/>
    <col min="8965" max="8965" width="8.7109375" style="45" customWidth="1"/>
    <col min="8966" max="8966" width="25.140625" style="45"/>
    <col min="8967" max="8967" width="8.7109375" style="45" customWidth="1"/>
    <col min="8968" max="8968" width="27.28515625" style="45" customWidth="1"/>
    <col min="8969" max="8969" width="8.7109375" style="45" customWidth="1"/>
    <col min="8970" max="8970" width="25.28515625" style="45" customWidth="1"/>
    <col min="8971" max="9208" width="11.42578125" style="45" customWidth="1"/>
    <col min="9209" max="9209" width="18.140625" style="45" bestFit="1" customWidth="1"/>
    <col min="9210" max="9210" width="11.42578125" style="45" customWidth="1"/>
    <col min="9211" max="9211" width="6.140625" style="45" customWidth="1"/>
    <col min="9212" max="9216" width="25.140625" style="45"/>
    <col min="9217" max="9217" width="3.28515625" style="45" customWidth="1"/>
    <col min="9218" max="9218" width="27.5703125" style="45" customWidth="1"/>
    <col min="9219" max="9219" width="8.7109375" style="45" customWidth="1"/>
    <col min="9220" max="9220" width="27.5703125" style="45" customWidth="1"/>
    <col min="9221" max="9221" width="8.7109375" style="45" customWidth="1"/>
    <col min="9222" max="9222" width="25.140625" style="45"/>
    <col min="9223" max="9223" width="8.7109375" style="45" customWidth="1"/>
    <col min="9224" max="9224" width="27.28515625" style="45" customWidth="1"/>
    <col min="9225" max="9225" width="8.7109375" style="45" customWidth="1"/>
    <col min="9226" max="9226" width="25.28515625" style="45" customWidth="1"/>
    <col min="9227" max="9464" width="11.42578125" style="45" customWidth="1"/>
    <col min="9465" max="9465" width="18.140625" style="45" bestFit="1" customWidth="1"/>
    <col min="9466" max="9466" width="11.42578125" style="45" customWidth="1"/>
    <col min="9467" max="9467" width="6.140625" style="45" customWidth="1"/>
    <col min="9468" max="9472" width="25.140625" style="45"/>
    <col min="9473" max="9473" width="3.28515625" style="45" customWidth="1"/>
    <col min="9474" max="9474" width="27.5703125" style="45" customWidth="1"/>
    <col min="9475" max="9475" width="8.7109375" style="45" customWidth="1"/>
    <col min="9476" max="9476" width="27.5703125" style="45" customWidth="1"/>
    <col min="9477" max="9477" width="8.7109375" style="45" customWidth="1"/>
    <col min="9478" max="9478" width="25.140625" style="45"/>
    <col min="9479" max="9479" width="8.7109375" style="45" customWidth="1"/>
    <col min="9480" max="9480" width="27.28515625" style="45" customWidth="1"/>
    <col min="9481" max="9481" width="8.7109375" style="45" customWidth="1"/>
    <col min="9482" max="9482" width="25.28515625" style="45" customWidth="1"/>
    <col min="9483" max="9720" width="11.42578125" style="45" customWidth="1"/>
    <col min="9721" max="9721" width="18.140625" style="45" bestFit="1" customWidth="1"/>
    <col min="9722" max="9722" width="11.42578125" style="45" customWidth="1"/>
    <col min="9723" max="9723" width="6.140625" style="45" customWidth="1"/>
    <col min="9724" max="9728" width="25.140625" style="45"/>
    <col min="9729" max="9729" width="3.28515625" style="45" customWidth="1"/>
    <col min="9730" max="9730" width="27.5703125" style="45" customWidth="1"/>
    <col min="9731" max="9731" width="8.7109375" style="45" customWidth="1"/>
    <col min="9732" max="9732" width="27.5703125" style="45" customWidth="1"/>
    <col min="9733" max="9733" width="8.7109375" style="45" customWidth="1"/>
    <col min="9734" max="9734" width="25.140625" style="45"/>
    <col min="9735" max="9735" width="8.7109375" style="45" customWidth="1"/>
    <col min="9736" max="9736" width="27.28515625" style="45" customWidth="1"/>
    <col min="9737" max="9737" width="8.7109375" style="45" customWidth="1"/>
    <col min="9738" max="9738" width="25.28515625" style="45" customWidth="1"/>
    <col min="9739" max="9976" width="11.42578125" style="45" customWidth="1"/>
    <col min="9977" max="9977" width="18.140625" style="45" bestFit="1" customWidth="1"/>
    <col min="9978" max="9978" width="11.42578125" style="45" customWidth="1"/>
    <col min="9979" max="9979" width="6.140625" style="45" customWidth="1"/>
    <col min="9980" max="9984" width="25.140625" style="45"/>
    <col min="9985" max="9985" width="3.28515625" style="45" customWidth="1"/>
    <col min="9986" max="9986" width="27.5703125" style="45" customWidth="1"/>
    <col min="9987" max="9987" width="8.7109375" style="45" customWidth="1"/>
    <col min="9988" max="9988" width="27.5703125" style="45" customWidth="1"/>
    <col min="9989" max="9989" width="8.7109375" style="45" customWidth="1"/>
    <col min="9990" max="9990" width="25.140625" style="45"/>
    <col min="9991" max="9991" width="8.7109375" style="45" customWidth="1"/>
    <col min="9992" max="9992" width="27.28515625" style="45" customWidth="1"/>
    <col min="9993" max="9993" width="8.7109375" style="45" customWidth="1"/>
    <col min="9994" max="9994" width="25.28515625" style="45" customWidth="1"/>
    <col min="9995" max="10232" width="11.42578125" style="45" customWidth="1"/>
    <col min="10233" max="10233" width="18.140625" style="45" bestFit="1" customWidth="1"/>
    <col min="10234" max="10234" width="11.42578125" style="45" customWidth="1"/>
    <col min="10235" max="10235" width="6.140625" style="45" customWidth="1"/>
    <col min="10236" max="10240" width="25.140625" style="45"/>
    <col min="10241" max="10241" width="3.28515625" style="45" customWidth="1"/>
    <col min="10242" max="10242" width="27.5703125" style="45" customWidth="1"/>
    <col min="10243" max="10243" width="8.7109375" style="45" customWidth="1"/>
    <col min="10244" max="10244" width="27.5703125" style="45" customWidth="1"/>
    <col min="10245" max="10245" width="8.7109375" style="45" customWidth="1"/>
    <col min="10246" max="10246" width="25.140625" style="45"/>
    <col min="10247" max="10247" width="8.7109375" style="45" customWidth="1"/>
    <col min="10248" max="10248" width="27.28515625" style="45" customWidth="1"/>
    <col min="10249" max="10249" width="8.7109375" style="45" customWidth="1"/>
    <col min="10250" max="10250" width="25.28515625" style="45" customWidth="1"/>
    <col min="10251" max="10488" width="11.42578125" style="45" customWidth="1"/>
    <col min="10489" max="10489" width="18.140625" style="45" bestFit="1" customWidth="1"/>
    <col min="10490" max="10490" width="11.42578125" style="45" customWidth="1"/>
    <col min="10491" max="10491" width="6.140625" style="45" customWidth="1"/>
    <col min="10492" max="10496" width="25.140625" style="45"/>
    <col min="10497" max="10497" width="3.28515625" style="45" customWidth="1"/>
    <col min="10498" max="10498" width="27.5703125" style="45" customWidth="1"/>
    <col min="10499" max="10499" width="8.7109375" style="45" customWidth="1"/>
    <col min="10500" max="10500" width="27.5703125" style="45" customWidth="1"/>
    <col min="10501" max="10501" width="8.7109375" style="45" customWidth="1"/>
    <col min="10502" max="10502" width="25.140625" style="45"/>
    <col min="10503" max="10503" width="8.7109375" style="45" customWidth="1"/>
    <col min="10504" max="10504" width="27.28515625" style="45" customWidth="1"/>
    <col min="10505" max="10505" width="8.7109375" style="45" customWidth="1"/>
    <col min="10506" max="10506" width="25.28515625" style="45" customWidth="1"/>
    <col min="10507" max="10744" width="11.42578125" style="45" customWidth="1"/>
    <col min="10745" max="10745" width="18.140625" style="45" bestFit="1" customWidth="1"/>
    <col min="10746" max="10746" width="11.42578125" style="45" customWidth="1"/>
    <col min="10747" max="10747" width="6.140625" style="45" customWidth="1"/>
    <col min="10748" max="10752" width="25.140625" style="45"/>
    <col min="10753" max="10753" width="3.28515625" style="45" customWidth="1"/>
    <col min="10754" max="10754" width="27.5703125" style="45" customWidth="1"/>
    <col min="10755" max="10755" width="8.7109375" style="45" customWidth="1"/>
    <col min="10756" max="10756" width="27.5703125" style="45" customWidth="1"/>
    <col min="10757" max="10757" width="8.7109375" style="45" customWidth="1"/>
    <col min="10758" max="10758" width="25.140625" style="45"/>
    <col min="10759" max="10759" width="8.7109375" style="45" customWidth="1"/>
    <col min="10760" max="10760" width="27.28515625" style="45" customWidth="1"/>
    <col min="10761" max="10761" width="8.7109375" style="45" customWidth="1"/>
    <col min="10762" max="10762" width="25.28515625" style="45" customWidth="1"/>
    <col min="10763" max="11000" width="11.42578125" style="45" customWidth="1"/>
    <col min="11001" max="11001" width="18.140625" style="45" bestFit="1" customWidth="1"/>
    <col min="11002" max="11002" width="11.42578125" style="45" customWidth="1"/>
    <col min="11003" max="11003" width="6.140625" style="45" customWidth="1"/>
    <col min="11004" max="11008" width="25.140625" style="45"/>
    <col min="11009" max="11009" width="3.28515625" style="45" customWidth="1"/>
    <col min="11010" max="11010" width="27.5703125" style="45" customWidth="1"/>
    <col min="11011" max="11011" width="8.7109375" style="45" customWidth="1"/>
    <col min="11012" max="11012" width="27.5703125" style="45" customWidth="1"/>
    <col min="11013" max="11013" width="8.7109375" style="45" customWidth="1"/>
    <col min="11014" max="11014" width="25.140625" style="45"/>
    <col min="11015" max="11015" width="8.7109375" style="45" customWidth="1"/>
    <col min="11016" max="11016" width="27.28515625" style="45" customWidth="1"/>
    <col min="11017" max="11017" width="8.7109375" style="45" customWidth="1"/>
    <col min="11018" max="11018" width="25.28515625" style="45" customWidth="1"/>
    <col min="11019" max="11256" width="11.42578125" style="45" customWidth="1"/>
    <col min="11257" max="11257" width="18.140625" style="45" bestFit="1" customWidth="1"/>
    <col min="11258" max="11258" width="11.42578125" style="45" customWidth="1"/>
    <col min="11259" max="11259" width="6.140625" style="45" customWidth="1"/>
    <col min="11260" max="11264" width="25.140625" style="45"/>
    <col min="11265" max="11265" width="3.28515625" style="45" customWidth="1"/>
    <col min="11266" max="11266" width="27.5703125" style="45" customWidth="1"/>
    <col min="11267" max="11267" width="8.7109375" style="45" customWidth="1"/>
    <col min="11268" max="11268" width="27.5703125" style="45" customWidth="1"/>
    <col min="11269" max="11269" width="8.7109375" style="45" customWidth="1"/>
    <col min="11270" max="11270" width="25.140625" style="45"/>
    <col min="11271" max="11271" width="8.7109375" style="45" customWidth="1"/>
    <col min="11272" max="11272" width="27.28515625" style="45" customWidth="1"/>
    <col min="11273" max="11273" width="8.7109375" style="45" customWidth="1"/>
    <col min="11274" max="11274" width="25.28515625" style="45" customWidth="1"/>
    <col min="11275" max="11512" width="11.42578125" style="45" customWidth="1"/>
    <col min="11513" max="11513" width="18.140625" style="45" bestFit="1" customWidth="1"/>
    <col min="11514" max="11514" width="11.42578125" style="45" customWidth="1"/>
    <col min="11515" max="11515" width="6.140625" style="45" customWidth="1"/>
    <col min="11516" max="11520" width="25.140625" style="45"/>
    <col min="11521" max="11521" width="3.28515625" style="45" customWidth="1"/>
    <col min="11522" max="11522" width="27.5703125" style="45" customWidth="1"/>
    <col min="11523" max="11523" width="8.7109375" style="45" customWidth="1"/>
    <col min="11524" max="11524" width="27.5703125" style="45" customWidth="1"/>
    <col min="11525" max="11525" width="8.7109375" style="45" customWidth="1"/>
    <col min="11526" max="11526" width="25.140625" style="45"/>
    <col min="11527" max="11527" width="8.7109375" style="45" customWidth="1"/>
    <col min="11528" max="11528" width="27.28515625" style="45" customWidth="1"/>
    <col min="11529" max="11529" width="8.7109375" style="45" customWidth="1"/>
    <col min="11530" max="11530" width="25.28515625" style="45" customWidth="1"/>
    <col min="11531" max="11768" width="11.42578125" style="45" customWidth="1"/>
    <col min="11769" max="11769" width="18.140625" style="45" bestFit="1" customWidth="1"/>
    <col min="11770" max="11770" width="11.42578125" style="45" customWidth="1"/>
    <col min="11771" max="11771" width="6.140625" style="45" customWidth="1"/>
    <col min="11772" max="11776" width="25.140625" style="45"/>
    <col min="11777" max="11777" width="3.28515625" style="45" customWidth="1"/>
    <col min="11778" max="11778" width="27.5703125" style="45" customWidth="1"/>
    <col min="11779" max="11779" width="8.7109375" style="45" customWidth="1"/>
    <col min="11780" max="11780" width="27.5703125" style="45" customWidth="1"/>
    <col min="11781" max="11781" width="8.7109375" style="45" customWidth="1"/>
    <col min="11782" max="11782" width="25.140625" style="45"/>
    <col min="11783" max="11783" width="8.7109375" style="45" customWidth="1"/>
    <col min="11784" max="11784" width="27.28515625" style="45" customWidth="1"/>
    <col min="11785" max="11785" width="8.7109375" style="45" customWidth="1"/>
    <col min="11786" max="11786" width="25.28515625" style="45" customWidth="1"/>
    <col min="11787" max="12024" width="11.42578125" style="45" customWidth="1"/>
    <col min="12025" max="12025" width="18.140625" style="45" bestFit="1" customWidth="1"/>
    <col min="12026" max="12026" width="11.42578125" style="45" customWidth="1"/>
    <col min="12027" max="12027" width="6.140625" style="45" customWidth="1"/>
    <col min="12028" max="12032" width="25.140625" style="45"/>
    <col min="12033" max="12033" width="3.28515625" style="45" customWidth="1"/>
    <col min="12034" max="12034" width="27.5703125" style="45" customWidth="1"/>
    <col min="12035" max="12035" width="8.7109375" style="45" customWidth="1"/>
    <col min="12036" max="12036" width="27.5703125" style="45" customWidth="1"/>
    <col min="12037" max="12037" width="8.7109375" style="45" customWidth="1"/>
    <col min="12038" max="12038" width="25.140625" style="45"/>
    <col min="12039" max="12039" width="8.7109375" style="45" customWidth="1"/>
    <col min="12040" max="12040" width="27.28515625" style="45" customWidth="1"/>
    <col min="12041" max="12041" width="8.7109375" style="45" customWidth="1"/>
    <col min="12042" max="12042" width="25.28515625" style="45" customWidth="1"/>
    <col min="12043" max="12280" width="11.42578125" style="45" customWidth="1"/>
    <col min="12281" max="12281" width="18.140625" style="45" bestFit="1" customWidth="1"/>
    <col min="12282" max="12282" width="11.42578125" style="45" customWidth="1"/>
    <col min="12283" max="12283" width="6.140625" style="45" customWidth="1"/>
    <col min="12284" max="12288" width="25.140625" style="45"/>
    <col min="12289" max="12289" width="3.28515625" style="45" customWidth="1"/>
    <col min="12290" max="12290" width="27.5703125" style="45" customWidth="1"/>
    <col min="12291" max="12291" width="8.7109375" style="45" customWidth="1"/>
    <col min="12292" max="12292" width="27.5703125" style="45" customWidth="1"/>
    <col min="12293" max="12293" width="8.7109375" style="45" customWidth="1"/>
    <col min="12294" max="12294" width="25.140625" style="45"/>
    <col min="12295" max="12295" width="8.7109375" style="45" customWidth="1"/>
    <col min="12296" max="12296" width="27.28515625" style="45" customWidth="1"/>
    <col min="12297" max="12297" width="8.7109375" style="45" customWidth="1"/>
    <col min="12298" max="12298" width="25.28515625" style="45" customWidth="1"/>
    <col min="12299" max="12536" width="11.42578125" style="45" customWidth="1"/>
    <col min="12537" max="12537" width="18.140625" style="45" bestFit="1" customWidth="1"/>
    <col min="12538" max="12538" width="11.42578125" style="45" customWidth="1"/>
    <col min="12539" max="12539" width="6.140625" style="45" customWidth="1"/>
    <col min="12540" max="12544" width="25.140625" style="45"/>
    <col min="12545" max="12545" width="3.28515625" style="45" customWidth="1"/>
    <col min="12546" max="12546" width="27.5703125" style="45" customWidth="1"/>
    <col min="12547" max="12547" width="8.7109375" style="45" customWidth="1"/>
    <col min="12548" max="12548" width="27.5703125" style="45" customWidth="1"/>
    <col min="12549" max="12549" width="8.7109375" style="45" customWidth="1"/>
    <col min="12550" max="12550" width="25.140625" style="45"/>
    <col min="12551" max="12551" width="8.7109375" style="45" customWidth="1"/>
    <col min="12552" max="12552" width="27.28515625" style="45" customWidth="1"/>
    <col min="12553" max="12553" width="8.7109375" style="45" customWidth="1"/>
    <col min="12554" max="12554" width="25.28515625" style="45" customWidth="1"/>
    <col min="12555" max="12792" width="11.42578125" style="45" customWidth="1"/>
    <col min="12793" max="12793" width="18.140625" style="45" bestFit="1" customWidth="1"/>
    <col min="12794" max="12794" width="11.42578125" style="45" customWidth="1"/>
    <col min="12795" max="12795" width="6.140625" style="45" customWidth="1"/>
    <col min="12796" max="12800" width="25.140625" style="45"/>
    <col min="12801" max="12801" width="3.28515625" style="45" customWidth="1"/>
    <col min="12802" max="12802" width="27.5703125" style="45" customWidth="1"/>
    <col min="12803" max="12803" width="8.7109375" style="45" customWidth="1"/>
    <col min="12804" max="12804" width="27.5703125" style="45" customWidth="1"/>
    <col min="12805" max="12805" width="8.7109375" style="45" customWidth="1"/>
    <col min="12806" max="12806" width="25.140625" style="45"/>
    <col min="12807" max="12807" width="8.7109375" style="45" customWidth="1"/>
    <col min="12808" max="12808" width="27.28515625" style="45" customWidth="1"/>
    <col min="12809" max="12809" width="8.7109375" style="45" customWidth="1"/>
    <col min="12810" max="12810" width="25.28515625" style="45" customWidth="1"/>
    <col min="12811" max="13048" width="11.42578125" style="45" customWidth="1"/>
    <col min="13049" max="13049" width="18.140625" style="45" bestFit="1" customWidth="1"/>
    <col min="13050" max="13050" width="11.42578125" style="45" customWidth="1"/>
    <col min="13051" max="13051" width="6.140625" style="45" customWidth="1"/>
    <col min="13052" max="13056" width="25.140625" style="45"/>
    <col min="13057" max="13057" width="3.28515625" style="45" customWidth="1"/>
    <col min="13058" max="13058" width="27.5703125" style="45" customWidth="1"/>
    <col min="13059" max="13059" width="8.7109375" style="45" customWidth="1"/>
    <col min="13060" max="13060" width="27.5703125" style="45" customWidth="1"/>
    <col min="13061" max="13061" width="8.7109375" style="45" customWidth="1"/>
    <col min="13062" max="13062" width="25.140625" style="45"/>
    <col min="13063" max="13063" width="8.7109375" style="45" customWidth="1"/>
    <col min="13064" max="13064" width="27.28515625" style="45" customWidth="1"/>
    <col min="13065" max="13065" width="8.7109375" style="45" customWidth="1"/>
    <col min="13066" max="13066" width="25.28515625" style="45" customWidth="1"/>
    <col min="13067" max="13304" width="11.42578125" style="45" customWidth="1"/>
    <col min="13305" max="13305" width="18.140625" style="45" bestFit="1" customWidth="1"/>
    <col min="13306" max="13306" width="11.42578125" style="45" customWidth="1"/>
    <col min="13307" max="13307" width="6.140625" style="45" customWidth="1"/>
    <col min="13308" max="13312" width="25.140625" style="45"/>
    <col min="13313" max="13313" width="3.28515625" style="45" customWidth="1"/>
    <col min="13314" max="13314" width="27.5703125" style="45" customWidth="1"/>
    <col min="13315" max="13315" width="8.7109375" style="45" customWidth="1"/>
    <col min="13316" max="13316" width="27.5703125" style="45" customWidth="1"/>
    <col min="13317" max="13317" width="8.7109375" style="45" customWidth="1"/>
    <col min="13318" max="13318" width="25.140625" style="45"/>
    <col min="13319" max="13319" width="8.7109375" style="45" customWidth="1"/>
    <col min="13320" max="13320" width="27.28515625" style="45" customWidth="1"/>
    <col min="13321" max="13321" width="8.7109375" style="45" customWidth="1"/>
    <col min="13322" max="13322" width="25.28515625" style="45" customWidth="1"/>
    <col min="13323" max="13560" width="11.42578125" style="45" customWidth="1"/>
    <col min="13561" max="13561" width="18.140625" style="45" bestFit="1" customWidth="1"/>
    <col min="13562" max="13562" width="11.42578125" style="45" customWidth="1"/>
    <col min="13563" max="13563" width="6.140625" style="45" customWidth="1"/>
    <col min="13564" max="13568" width="25.140625" style="45"/>
    <col min="13569" max="13569" width="3.28515625" style="45" customWidth="1"/>
    <col min="13570" max="13570" width="27.5703125" style="45" customWidth="1"/>
    <col min="13571" max="13571" width="8.7109375" style="45" customWidth="1"/>
    <col min="13572" max="13572" width="27.5703125" style="45" customWidth="1"/>
    <col min="13573" max="13573" width="8.7109375" style="45" customWidth="1"/>
    <col min="13574" max="13574" width="25.140625" style="45"/>
    <col min="13575" max="13575" width="8.7109375" style="45" customWidth="1"/>
    <col min="13576" max="13576" width="27.28515625" style="45" customWidth="1"/>
    <col min="13577" max="13577" width="8.7109375" style="45" customWidth="1"/>
    <col min="13578" max="13578" width="25.28515625" style="45" customWidth="1"/>
    <col min="13579" max="13816" width="11.42578125" style="45" customWidth="1"/>
    <col min="13817" max="13817" width="18.140625" style="45" bestFit="1" customWidth="1"/>
    <col min="13818" max="13818" width="11.42578125" style="45" customWidth="1"/>
    <col min="13819" max="13819" width="6.140625" style="45" customWidth="1"/>
    <col min="13820" max="13824" width="25.140625" style="45"/>
    <col min="13825" max="13825" width="3.28515625" style="45" customWidth="1"/>
    <col min="13826" max="13826" width="27.5703125" style="45" customWidth="1"/>
    <col min="13827" max="13827" width="8.7109375" style="45" customWidth="1"/>
    <col min="13828" max="13828" width="27.5703125" style="45" customWidth="1"/>
    <col min="13829" max="13829" width="8.7109375" style="45" customWidth="1"/>
    <col min="13830" max="13830" width="25.140625" style="45"/>
    <col min="13831" max="13831" width="8.7109375" style="45" customWidth="1"/>
    <col min="13832" max="13832" width="27.28515625" style="45" customWidth="1"/>
    <col min="13833" max="13833" width="8.7109375" style="45" customWidth="1"/>
    <col min="13834" max="13834" width="25.28515625" style="45" customWidth="1"/>
    <col min="13835" max="14072" width="11.42578125" style="45" customWidth="1"/>
    <col min="14073" max="14073" width="18.140625" style="45" bestFit="1" customWidth="1"/>
    <col min="14074" max="14074" width="11.42578125" style="45" customWidth="1"/>
    <col min="14075" max="14075" width="6.140625" style="45" customWidth="1"/>
    <col min="14076" max="14080" width="25.140625" style="45"/>
    <col min="14081" max="14081" width="3.28515625" style="45" customWidth="1"/>
    <col min="14082" max="14082" width="27.5703125" style="45" customWidth="1"/>
    <col min="14083" max="14083" width="8.7109375" style="45" customWidth="1"/>
    <col min="14084" max="14084" width="27.5703125" style="45" customWidth="1"/>
    <col min="14085" max="14085" width="8.7109375" style="45" customWidth="1"/>
    <col min="14086" max="14086" width="25.140625" style="45"/>
    <col min="14087" max="14087" width="8.7109375" style="45" customWidth="1"/>
    <col min="14088" max="14088" width="27.28515625" style="45" customWidth="1"/>
    <col min="14089" max="14089" width="8.7109375" style="45" customWidth="1"/>
    <col min="14090" max="14090" width="25.28515625" style="45" customWidth="1"/>
    <col min="14091" max="14328" width="11.42578125" style="45" customWidth="1"/>
    <col min="14329" max="14329" width="18.140625" style="45" bestFit="1" customWidth="1"/>
    <col min="14330" max="14330" width="11.42578125" style="45" customWidth="1"/>
    <col min="14331" max="14331" width="6.140625" style="45" customWidth="1"/>
    <col min="14332" max="14336" width="25.140625" style="45"/>
    <col min="14337" max="14337" width="3.28515625" style="45" customWidth="1"/>
    <col min="14338" max="14338" width="27.5703125" style="45" customWidth="1"/>
    <col min="14339" max="14339" width="8.7109375" style="45" customWidth="1"/>
    <col min="14340" max="14340" width="27.5703125" style="45" customWidth="1"/>
    <col min="14341" max="14341" width="8.7109375" style="45" customWidth="1"/>
    <col min="14342" max="14342" width="25.140625" style="45"/>
    <col min="14343" max="14343" width="8.7109375" style="45" customWidth="1"/>
    <col min="14344" max="14344" width="27.28515625" style="45" customWidth="1"/>
    <col min="14345" max="14345" width="8.7109375" style="45" customWidth="1"/>
    <col min="14346" max="14346" width="25.28515625" style="45" customWidth="1"/>
    <col min="14347" max="14584" width="11.42578125" style="45" customWidth="1"/>
    <col min="14585" max="14585" width="18.140625" style="45" bestFit="1" customWidth="1"/>
    <col min="14586" max="14586" width="11.42578125" style="45" customWidth="1"/>
    <col min="14587" max="14587" width="6.140625" style="45" customWidth="1"/>
    <col min="14588" max="14592" width="25.140625" style="45"/>
    <col min="14593" max="14593" width="3.28515625" style="45" customWidth="1"/>
    <col min="14594" max="14594" width="27.5703125" style="45" customWidth="1"/>
    <col min="14595" max="14595" width="8.7109375" style="45" customWidth="1"/>
    <col min="14596" max="14596" width="27.5703125" style="45" customWidth="1"/>
    <col min="14597" max="14597" width="8.7109375" style="45" customWidth="1"/>
    <col min="14598" max="14598" width="25.140625" style="45"/>
    <col min="14599" max="14599" width="8.7109375" style="45" customWidth="1"/>
    <col min="14600" max="14600" width="27.28515625" style="45" customWidth="1"/>
    <col min="14601" max="14601" width="8.7109375" style="45" customWidth="1"/>
    <col min="14602" max="14602" width="25.28515625" style="45" customWidth="1"/>
    <col min="14603" max="14840" width="11.42578125" style="45" customWidth="1"/>
    <col min="14841" max="14841" width="18.140625" style="45" bestFit="1" customWidth="1"/>
    <col min="14842" max="14842" width="11.42578125" style="45" customWidth="1"/>
    <col min="14843" max="14843" width="6.140625" style="45" customWidth="1"/>
    <col min="14844" max="14848" width="25.140625" style="45"/>
    <col min="14849" max="14849" width="3.28515625" style="45" customWidth="1"/>
    <col min="14850" max="14850" width="27.5703125" style="45" customWidth="1"/>
    <col min="14851" max="14851" width="8.7109375" style="45" customWidth="1"/>
    <col min="14852" max="14852" width="27.5703125" style="45" customWidth="1"/>
    <col min="14853" max="14853" width="8.7109375" style="45" customWidth="1"/>
    <col min="14854" max="14854" width="25.140625" style="45"/>
    <col min="14855" max="14855" width="8.7109375" style="45" customWidth="1"/>
    <col min="14856" max="14856" width="27.28515625" style="45" customWidth="1"/>
    <col min="14857" max="14857" width="8.7109375" style="45" customWidth="1"/>
    <col min="14858" max="14858" width="25.28515625" style="45" customWidth="1"/>
    <col min="14859" max="15096" width="11.42578125" style="45" customWidth="1"/>
    <col min="15097" max="15097" width="18.140625" style="45" bestFit="1" customWidth="1"/>
    <col min="15098" max="15098" width="11.42578125" style="45" customWidth="1"/>
    <col min="15099" max="15099" width="6.140625" style="45" customWidth="1"/>
    <col min="15100" max="15104" width="25.140625" style="45"/>
    <col min="15105" max="15105" width="3.28515625" style="45" customWidth="1"/>
    <col min="15106" max="15106" width="27.5703125" style="45" customWidth="1"/>
    <col min="15107" max="15107" width="8.7109375" style="45" customWidth="1"/>
    <col min="15108" max="15108" width="27.5703125" style="45" customWidth="1"/>
    <col min="15109" max="15109" width="8.7109375" style="45" customWidth="1"/>
    <col min="15110" max="15110" width="25.140625" style="45"/>
    <col min="15111" max="15111" width="8.7109375" style="45" customWidth="1"/>
    <col min="15112" max="15112" width="27.28515625" style="45" customWidth="1"/>
    <col min="15113" max="15113" width="8.7109375" style="45" customWidth="1"/>
    <col min="15114" max="15114" width="25.28515625" style="45" customWidth="1"/>
    <col min="15115" max="15352" width="11.42578125" style="45" customWidth="1"/>
    <col min="15353" max="15353" width="18.140625" style="45" bestFit="1" customWidth="1"/>
    <col min="15354" max="15354" width="11.42578125" style="45" customWidth="1"/>
    <col min="15355" max="15355" width="6.140625" style="45" customWidth="1"/>
    <col min="15356" max="15360" width="25.140625" style="45"/>
    <col min="15361" max="15361" width="3.28515625" style="45" customWidth="1"/>
    <col min="15362" max="15362" width="27.5703125" style="45" customWidth="1"/>
    <col min="15363" max="15363" width="8.7109375" style="45" customWidth="1"/>
    <col min="15364" max="15364" width="27.5703125" style="45" customWidth="1"/>
    <col min="15365" max="15365" width="8.7109375" style="45" customWidth="1"/>
    <col min="15366" max="15366" width="25.140625" style="45"/>
    <col min="15367" max="15367" width="8.7109375" style="45" customWidth="1"/>
    <col min="15368" max="15368" width="27.28515625" style="45" customWidth="1"/>
    <col min="15369" max="15369" width="8.7109375" style="45" customWidth="1"/>
    <col min="15370" max="15370" width="25.28515625" style="45" customWidth="1"/>
    <col min="15371" max="15608" width="11.42578125" style="45" customWidth="1"/>
    <col min="15609" max="15609" width="18.140625" style="45" bestFit="1" customWidth="1"/>
    <col min="15610" max="15610" width="11.42578125" style="45" customWidth="1"/>
    <col min="15611" max="15611" width="6.140625" style="45" customWidth="1"/>
    <col min="15612" max="15616" width="25.140625" style="45"/>
    <col min="15617" max="15617" width="3.28515625" style="45" customWidth="1"/>
    <col min="15618" max="15618" width="27.5703125" style="45" customWidth="1"/>
    <col min="15619" max="15619" width="8.7109375" style="45" customWidth="1"/>
    <col min="15620" max="15620" width="27.5703125" style="45" customWidth="1"/>
    <col min="15621" max="15621" width="8.7109375" style="45" customWidth="1"/>
    <col min="15622" max="15622" width="25.140625" style="45"/>
    <col min="15623" max="15623" width="8.7109375" style="45" customWidth="1"/>
    <col min="15624" max="15624" width="27.28515625" style="45" customWidth="1"/>
    <col min="15625" max="15625" width="8.7109375" style="45" customWidth="1"/>
    <col min="15626" max="15626" width="25.28515625" style="45" customWidth="1"/>
    <col min="15627" max="15864" width="11.42578125" style="45" customWidth="1"/>
    <col min="15865" max="15865" width="18.140625" style="45" bestFit="1" customWidth="1"/>
    <col min="15866" max="15866" width="11.42578125" style="45" customWidth="1"/>
    <col min="15867" max="15867" width="6.140625" style="45" customWidth="1"/>
    <col min="15868" max="15872" width="25.140625" style="45"/>
    <col min="15873" max="15873" width="3.28515625" style="45" customWidth="1"/>
    <col min="15874" max="15874" width="27.5703125" style="45" customWidth="1"/>
    <col min="15875" max="15875" width="8.7109375" style="45" customWidth="1"/>
    <col min="15876" max="15876" width="27.5703125" style="45" customWidth="1"/>
    <col min="15877" max="15877" width="8.7109375" style="45" customWidth="1"/>
    <col min="15878" max="15878" width="25.140625" style="45"/>
    <col min="15879" max="15879" width="8.7109375" style="45" customWidth="1"/>
    <col min="15880" max="15880" width="27.28515625" style="45" customWidth="1"/>
    <col min="15881" max="15881" width="8.7109375" style="45" customWidth="1"/>
    <col min="15882" max="15882" width="25.28515625" style="45" customWidth="1"/>
    <col min="15883" max="16120" width="11.42578125" style="45" customWidth="1"/>
    <col min="16121" max="16121" width="18.140625" style="45" bestFit="1" customWidth="1"/>
    <col min="16122" max="16122" width="11.42578125" style="45" customWidth="1"/>
    <col min="16123" max="16123" width="6.140625" style="45" customWidth="1"/>
    <col min="16124" max="16128" width="25.140625" style="45"/>
    <col min="16129" max="16129" width="3.28515625" style="45" customWidth="1"/>
    <col min="16130" max="16130" width="27.5703125" style="45" customWidth="1"/>
    <col min="16131" max="16131" width="8.7109375" style="45" customWidth="1"/>
    <col min="16132" max="16132" width="27.5703125" style="45" customWidth="1"/>
    <col min="16133" max="16133" width="8.7109375" style="45" customWidth="1"/>
    <col min="16134" max="16134" width="25.140625" style="45"/>
    <col min="16135" max="16135" width="8.7109375" style="45" customWidth="1"/>
    <col min="16136" max="16136" width="27.28515625" style="45" customWidth="1"/>
    <col min="16137" max="16137" width="8.7109375" style="45" customWidth="1"/>
    <col min="16138" max="16138" width="25.28515625" style="45" customWidth="1"/>
    <col min="16139" max="16376" width="11.42578125" style="45" customWidth="1"/>
    <col min="16377" max="16377" width="18.140625" style="45" bestFit="1" customWidth="1"/>
    <col min="16378" max="16378" width="11.42578125" style="45" customWidth="1"/>
    <col min="16379" max="16379" width="6.140625" style="45" customWidth="1"/>
    <col min="16380" max="16384" width="25.140625" style="45"/>
  </cols>
  <sheetData>
    <row r="1" spans="1:457" s="167" customFormat="1" ht="73.5" customHeight="1">
      <c r="A1" s="444"/>
      <c r="B1" s="444"/>
      <c r="C1" s="444"/>
      <c r="D1" s="444"/>
      <c r="E1" s="444"/>
      <c r="F1" s="444"/>
      <c r="G1" s="444"/>
      <c r="H1" s="444"/>
      <c r="I1" s="444"/>
      <c r="J1" s="444"/>
      <c r="K1" s="444"/>
    </row>
    <row r="2" spans="1:457" s="167" customFormat="1" ht="24" customHeight="1">
      <c r="A2" s="168"/>
      <c r="B2" s="169"/>
      <c r="C2" s="169"/>
      <c r="D2" s="169"/>
      <c r="E2" s="169"/>
      <c r="F2" s="169"/>
      <c r="G2" s="169"/>
      <c r="H2" s="169"/>
      <c r="I2" s="169"/>
      <c r="J2" s="169"/>
    </row>
    <row r="3" spans="1:457" s="167" customFormat="1" ht="37.5" customHeight="1">
      <c r="B3" s="445"/>
      <c r="C3" s="445"/>
      <c r="D3" s="445"/>
      <c r="E3" s="445"/>
      <c r="F3" s="445"/>
      <c r="G3" s="445"/>
      <c r="H3" s="445"/>
      <c r="I3" s="212"/>
      <c r="J3" s="212"/>
    </row>
    <row r="4" spans="1:457" s="167" customFormat="1" ht="27.75" customHeight="1">
      <c r="B4" s="170"/>
      <c r="C4" s="170"/>
      <c r="D4" s="170"/>
      <c r="E4" s="170"/>
      <c r="F4" s="170"/>
      <c r="G4" s="170"/>
      <c r="H4" s="170"/>
      <c r="I4" s="170"/>
      <c r="J4" s="170"/>
    </row>
    <row r="5" spans="1:457" s="167" customFormat="1" ht="23.25" customHeight="1" thickBot="1">
      <c r="A5" s="171"/>
      <c r="B5" s="171"/>
      <c r="C5" s="171"/>
      <c r="D5" s="171"/>
      <c r="E5" s="171"/>
      <c r="F5" s="171"/>
      <c r="G5" s="171"/>
      <c r="H5" s="171"/>
      <c r="I5" s="171"/>
      <c r="J5" s="171"/>
      <c r="K5" s="171"/>
    </row>
    <row r="6" spans="1:457" ht="24" customHeight="1" thickBot="1">
      <c r="A6" s="46" t="s">
        <v>75</v>
      </c>
      <c r="B6" s="166" t="s">
        <v>76</v>
      </c>
      <c r="C6" s="47"/>
      <c r="D6" s="47"/>
      <c r="E6" s="225"/>
      <c r="F6" s="48" t="s">
        <v>77</v>
      </c>
      <c r="G6" s="172"/>
      <c r="H6" s="48" t="s">
        <v>78</v>
      </c>
      <c r="I6" s="172"/>
      <c r="J6" s="220"/>
      <c r="K6" s="308" t="s">
        <v>102</v>
      </c>
      <c r="L6" s="220"/>
      <c r="M6" s="220"/>
      <c r="N6" s="284" t="s">
        <v>130</v>
      </c>
      <c r="O6" s="285"/>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c r="IR6" s="50"/>
      <c r="IS6" s="175"/>
      <c r="IT6" s="175"/>
      <c r="IU6" s="175"/>
      <c r="IV6" s="175"/>
      <c r="IW6" s="175"/>
      <c r="IX6" s="175"/>
      <c r="IY6" s="175"/>
      <c r="IZ6" s="175"/>
      <c r="JA6" s="175"/>
      <c r="JB6" s="175"/>
      <c r="JC6" s="175"/>
      <c r="JD6" s="175"/>
      <c r="JE6" s="175"/>
      <c r="JF6" s="175"/>
      <c r="JG6" s="175"/>
      <c r="JH6" s="175"/>
      <c r="JI6" s="175"/>
      <c r="JJ6" s="175"/>
      <c r="JK6" s="175"/>
      <c r="JL6" s="175"/>
      <c r="JM6" s="175"/>
      <c r="JN6" s="175"/>
      <c r="JO6" s="175"/>
      <c r="JP6" s="175"/>
      <c r="JQ6" s="175"/>
      <c r="JR6" s="175"/>
      <c r="JS6" s="175"/>
      <c r="JT6" s="175"/>
      <c r="JU6" s="175"/>
      <c r="JV6" s="175"/>
      <c r="JW6" s="175"/>
      <c r="JX6" s="175"/>
      <c r="JY6" s="175"/>
      <c r="JZ6" s="175"/>
      <c r="KA6" s="175"/>
      <c r="KB6" s="175"/>
      <c r="KC6" s="175"/>
      <c r="KD6" s="175"/>
      <c r="KE6" s="175"/>
      <c r="KF6" s="175"/>
      <c r="KG6" s="175"/>
      <c r="KH6" s="175"/>
      <c r="KI6" s="175"/>
      <c r="KJ6" s="175"/>
      <c r="KK6" s="175"/>
      <c r="KL6" s="175"/>
      <c r="KM6" s="175"/>
      <c r="KN6" s="175"/>
      <c r="KO6" s="175"/>
      <c r="KP6" s="175"/>
      <c r="KQ6" s="175"/>
      <c r="KR6" s="175"/>
      <c r="KS6" s="175"/>
      <c r="KT6" s="175"/>
      <c r="KU6" s="175"/>
      <c r="KV6" s="175"/>
      <c r="KW6" s="175"/>
      <c r="KX6" s="175"/>
      <c r="KY6" s="175"/>
      <c r="KZ6" s="175"/>
      <c r="LA6" s="175"/>
      <c r="LB6" s="175"/>
      <c r="LC6" s="175"/>
      <c r="LD6" s="175"/>
      <c r="LE6" s="175"/>
      <c r="LF6" s="175"/>
      <c r="LG6" s="175"/>
      <c r="LH6" s="175"/>
      <c r="LI6" s="175"/>
      <c r="LJ6" s="175"/>
      <c r="LK6" s="175"/>
      <c r="LL6" s="175"/>
      <c r="LM6" s="175"/>
      <c r="LN6" s="175"/>
      <c r="LO6" s="175"/>
      <c r="LP6" s="175"/>
      <c r="LQ6" s="175"/>
      <c r="LR6" s="175"/>
      <c r="LS6" s="175"/>
      <c r="LT6" s="175"/>
      <c r="LU6" s="175"/>
      <c r="LV6" s="175"/>
      <c r="LW6" s="175"/>
      <c r="LX6" s="175"/>
      <c r="LY6" s="175"/>
      <c r="LZ6" s="175"/>
      <c r="MA6" s="175"/>
      <c r="MB6" s="175"/>
      <c r="MC6" s="175"/>
      <c r="MD6" s="175"/>
      <c r="ME6" s="175"/>
      <c r="MF6" s="175"/>
      <c r="MG6" s="175"/>
      <c r="MH6" s="175"/>
      <c r="MI6" s="175"/>
      <c r="MJ6" s="175"/>
      <c r="MK6" s="175"/>
      <c r="ML6" s="175"/>
      <c r="MM6" s="175"/>
      <c r="MN6" s="175"/>
      <c r="MO6" s="175"/>
      <c r="MP6" s="175"/>
      <c r="MQ6" s="175"/>
      <c r="MR6" s="175"/>
      <c r="MS6" s="175"/>
      <c r="MT6" s="175"/>
      <c r="MU6" s="175"/>
      <c r="MV6" s="175"/>
      <c r="MW6" s="175"/>
      <c r="MX6" s="175"/>
      <c r="MY6" s="175"/>
      <c r="MZ6" s="175"/>
      <c r="NA6" s="175"/>
      <c r="NB6" s="175"/>
      <c r="NC6" s="175"/>
      <c r="ND6" s="175"/>
      <c r="NE6" s="175"/>
      <c r="NF6" s="175"/>
      <c r="NG6" s="175"/>
      <c r="NH6" s="175"/>
      <c r="NI6" s="175"/>
      <c r="NJ6" s="175"/>
      <c r="NK6" s="175"/>
      <c r="NL6" s="175"/>
      <c r="NM6" s="175"/>
      <c r="NN6" s="175"/>
      <c r="NO6" s="175"/>
      <c r="NP6" s="175"/>
      <c r="NQ6" s="175"/>
      <c r="NR6" s="175"/>
      <c r="NS6" s="175"/>
      <c r="NT6" s="175"/>
      <c r="NU6" s="175"/>
      <c r="NV6" s="175"/>
      <c r="NW6" s="175"/>
      <c r="NX6" s="175"/>
      <c r="NY6" s="175"/>
      <c r="NZ6" s="175"/>
      <c r="OA6" s="175"/>
      <c r="OB6" s="175"/>
      <c r="OC6" s="175"/>
      <c r="OD6" s="175"/>
      <c r="OE6" s="175"/>
      <c r="OF6" s="175"/>
      <c r="OG6" s="175"/>
      <c r="OH6" s="175"/>
      <c r="OI6" s="175"/>
      <c r="OJ6" s="175"/>
      <c r="OK6" s="175"/>
      <c r="OL6" s="175"/>
      <c r="OM6" s="175"/>
      <c r="ON6" s="175"/>
      <c r="OO6" s="175"/>
      <c r="OP6" s="175"/>
      <c r="OQ6" s="175"/>
      <c r="OR6" s="175"/>
      <c r="OS6" s="175"/>
      <c r="OT6" s="175"/>
      <c r="OU6" s="175"/>
      <c r="OV6" s="175"/>
      <c r="OW6" s="175"/>
      <c r="OX6" s="175"/>
      <c r="OY6" s="175"/>
      <c r="OZ6" s="175"/>
      <c r="PA6" s="175"/>
      <c r="PB6" s="175"/>
      <c r="PC6" s="175"/>
      <c r="PD6" s="175"/>
      <c r="PE6" s="175"/>
      <c r="PF6" s="175"/>
      <c r="PG6" s="175"/>
      <c r="PH6" s="175"/>
      <c r="PI6" s="175"/>
      <c r="PJ6" s="175"/>
      <c r="PK6" s="175"/>
      <c r="PL6" s="175"/>
      <c r="PM6" s="175"/>
      <c r="PN6" s="175"/>
      <c r="PO6" s="175"/>
      <c r="PP6" s="175"/>
      <c r="PQ6" s="175"/>
      <c r="PR6" s="175"/>
      <c r="PS6" s="175"/>
      <c r="PT6" s="175"/>
      <c r="PU6" s="175"/>
      <c r="PV6" s="175"/>
      <c r="PW6" s="175"/>
      <c r="PX6" s="175"/>
      <c r="PY6" s="175"/>
      <c r="PZ6" s="175"/>
      <c r="QA6" s="175"/>
      <c r="QB6" s="175"/>
      <c r="QC6" s="175"/>
      <c r="QD6" s="175"/>
      <c r="QE6" s="175"/>
      <c r="QF6" s="175"/>
      <c r="QG6" s="175"/>
      <c r="QH6" s="175"/>
      <c r="QI6" s="175"/>
      <c r="QJ6" s="175"/>
      <c r="QK6" s="175"/>
      <c r="QL6" s="175"/>
      <c r="QM6" s="175"/>
      <c r="QN6" s="175"/>
      <c r="QO6" s="175"/>
    </row>
    <row r="7" spans="1:457" ht="14.25" customHeight="1">
      <c r="A7" s="173"/>
      <c r="B7" s="174"/>
      <c r="C7" s="174"/>
      <c r="D7" s="174"/>
      <c r="E7" s="174"/>
      <c r="F7" s="174"/>
      <c r="G7" s="174"/>
      <c r="H7" s="174"/>
      <c r="I7" s="174"/>
      <c r="J7" s="231"/>
      <c r="K7" s="185" t="s">
        <v>103</v>
      </c>
      <c r="L7" s="213"/>
      <c r="M7" s="301"/>
      <c r="N7" s="213"/>
      <c r="O7" s="176"/>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c r="BG7" s="175"/>
      <c r="BH7" s="175"/>
      <c r="BI7" s="175"/>
      <c r="BJ7" s="175"/>
      <c r="BK7" s="175"/>
      <c r="BL7" s="175"/>
      <c r="BM7" s="175"/>
      <c r="BN7" s="175"/>
      <c r="BO7" s="175"/>
      <c r="BP7" s="175"/>
      <c r="BQ7" s="175"/>
      <c r="BR7" s="175"/>
      <c r="BS7" s="175"/>
      <c r="BT7" s="175"/>
      <c r="BU7" s="175"/>
      <c r="BV7" s="175"/>
      <c r="BW7" s="175"/>
      <c r="BX7" s="175"/>
      <c r="BY7" s="175"/>
      <c r="BZ7" s="175"/>
      <c r="CA7" s="175"/>
      <c r="CB7" s="175"/>
      <c r="CC7" s="175"/>
      <c r="CD7" s="175"/>
      <c r="CE7" s="175"/>
      <c r="CF7" s="175"/>
      <c r="CG7" s="175"/>
      <c r="CH7" s="175"/>
      <c r="CI7" s="175"/>
      <c r="CJ7" s="175"/>
      <c r="CK7" s="175"/>
      <c r="CL7" s="175"/>
      <c r="CM7" s="175"/>
      <c r="CN7" s="175"/>
      <c r="CO7" s="175"/>
      <c r="CP7" s="175"/>
      <c r="CQ7" s="175"/>
      <c r="CR7" s="175"/>
      <c r="CS7" s="175"/>
      <c r="CT7" s="175"/>
      <c r="CU7" s="175"/>
      <c r="CV7" s="175"/>
      <c r="CW7" s="175"/>
      <c r="CX7" s="175"/>
      <c r="CY7" s="175"/>
      <c r="CZ7" s="175"/>
      <c r="DA7" s="175"/>
      <c r="DB7" s="175"/>
      <c r="DC7" s="175"/>
      <c r="DD7" s="175"/>
      <c r="DE7" s="175"/>
      <c r="DF7" s="175"/>
      <c r="DG7" s="175"/>
      <c r="DH7" s="175"/>
      <c r="DI7" s="175"/>
      <c r="DJ7" s="175"/>
      <c r="DK7" s="175"/>
      <c r="DL7" s="175"/>
      <c r="DM7" s="175"/>
      <c r="DN7" s="175"/>
      <c r="DO7" s="175"/>
      <c r="DP7" s="175"/>
      <c r="DQ7" s="175"/>
      <c r="DR7" s="175"/>
      <c r="DS7" s="175"/>
      <c r="DT7" s="175"/>
      <c r="DU7" s="175"/>
      <c r="DV7" s="175"/>
      <c r="DW7" s="175"/>
      <c r="DX7" s="175"/>
      <c r="DY7" s="175"/>
      <c r="DZ7" s="175"/>
      <c r="EA7" s="175"/>
      <c r="EB7" s="175"/>
      <c r="EC7" s="175"/>
      <c r="ED7" s="175"/>
      <c r="EE7" s="175"/>
      <c r="EF7" s="175"/>
      <c r="EG7" s="175"/>
      <c r="EH7" s="175"/>
      <c r="EI7" s="175"/>
      <c r="EJ7" s="175"/>
      <c r="EK7" s="175"/>
      <c r="EL7" s="175"/>
      <c r="EM7" s="175"/>
      <c r="EN7" s="175"/>
      <c r="EO7" s="175"/>
      <c r="EP7" s="175"/>
      <c r="EQ7" s="175"/>
      <c r="ER7" s="175"/>
      <c r="ES7" s="175"/>
      <c r="ET7" s="175"/>
      <c r="EU7" s="175"/>
      <c r="EV7" s="175"/>
      <c r="EW7" s="175"/>
      <c r="EX7" s="175"/>
      <c r="EY7" s="175"/>
      <c r="EZ7" s="175"/>
      <c r="FA7" s="175"/>
      <c r="FB7" s="175"/>
      <c r="FC7" s="175"/>
      <c r="FD7" s="175"/>
      <c r="FE7" s="175"/>
      <c r="FF7" s="175"/>
      <c r="FG7" s="175"/>
      <c r="FH7" s="175"/>
      <c r="FI7" s="175"/>
      <c r="FJ7" s="175"/>
      <c r="FK7" s="175"/>
      <c r="FL7" s="175"/>
      <c r="FM7" s="175"/>
      <c r="FN7" s="175"/>
      <c r="FO7" s="175"/>
      <c r="FP7" s="175"/>
      <c r="FQ7" s="175"/>
      <c r="FR7" s="175"/>
      <c r="FS7" s="175"/>
      <c r="FT7" s="175"/>
      <c r="FU7" s="175"/>
      <c r="FV7" s="175"/>
      <c r="FW7" s="175"/>
      <c r="FX7" s="175"/>
      <c r="FY7" s="175"/>
      <c r="FZ7" s="175"/>
      <c r="GA7" s="175"/>
      <c r="GB7" s="175"/>
      <c r="GC7" s="175"/>
      <c r="GD7" s="175"/>
      <c r="GE7" s="175"/>
      <c r="GF7" s="175"/>
      <c r="GG7" s="175"/>
      <c r="GH7" s="175"/>
      <c r="GI7" s="175"/>
      <c r="GJ7" s="175"/>
      <c r="GK7" s="175"/>
      <c r="GL7" s="175"/>
      <c r="GM7" s="175"/>
      <c r="GN7" s="175"/>
      <c r="GO7" s="175"/>
      <c r="GP7" s="175"/>
      <c r="GQ7" s="175"/>
      <c r="GR7" s="175"/>
      <c r="GS7" s="175"/>
      <c r="GT7" s="175"/>
      <c r="GU7" s="175"/>
      <c r="GV7" s="175"/>
      <c r="GW7" s="175"/>
      <c r="GX7" s="175"/>
      <c r="GY7" s="175"/>
      <c r="GZ7" s="175"/>
      <c r="HA7" s="175"/>
      <c r="HB7" s="175"/>
      <c r="HC7" s="175"/>
      <c r="HD7" s="175"/>
      <c r="HE7" s="175"/>
      <c r="HF7" s="175"/>
      <c r="HG7" s="175"/>
      <c r="HH7" s="175"/>
      <c r="HI7" s="175"/>
      <c r="HJ7" s="175"/>
      <c r="HK7" s="175"/>
      <c r="HL7" s="175"/>
      <c r="HM7" s="175"/>
      <c r="HN7" s="175"/>
      <c r="HO7" s="175"/>
      <c r="HP7" s="175"/>
      <c r="HQ7" s="175"/>
      <c r="HR7" s="175"/>
      <c r="HS7" s="175"/>
      <c r="HT7" s="175"/>
      <c r="HU7" s="175"/>
      <c r="HV7" s="175"/>
      <c r="HW7" s="175"/>
      <c r="HX7" s="175"/>
      <c r="HY7" s="175"/>
      <c r="HZ7" s="175"/>
      <c r="IA7" s="175"/>
      <c r="IB7" s="175"/>
      <c r="IC7" s="175"/>
      <c r="ID7" s="175"/>
      <c r="IE7" s="175"/>
      <c r="IF7" s="175"/>
      <c r="IG7" s="175"/>
      <c r="IH7" s="175"/>
      <c r="II7" s="175"/>
      <c r="IJ7" s="175"/>
      <c r="IK7" s="175"/>
      <c r="IL7" s="175"/>
      <c r="IM7" s="175"/>
      <c r="IN7" s="175"/>
      <c r="IO7" s="175"/>
      <c r="IP7" s="175"/>
      <c r="IQ7" s="175"/>
      <c r="IR7" s="39"/>
      <c r="IS7" s="175"/>
      <c r="IT7" s="175"/>
      <c r="IU7" s="175"/>
      <c r="IV7" s="175"/>
      <c r="IW7" s="175"/>
      <c r="IX7" s="175"/>
      <c r="IY7" s="175"/>
      <c r="IZ7" s="175"/>
      <c r="JA7" s="175"/>
      <c r="JB7" s="175"/>
      <c r="JC7" s="175"/>
      <c r="JD7" s="175"/>
      <c r="JE7" s="175"/>
      <c r="JF7" s="175"/>
      <c r="JG7" s="175"/>
      <c r="JH7" s="175"/>
      <c r="JI7" s="175"/>
      <c r="JJ7" s="175"/>
      <c r="JK7" s="175"/>
      <c r="JL7" s="175"/>
      <c r="JM7" s="175"/>
      <c r="JN7" s="175"/>
      <c r="JO7" s="175"/>
      <c r="JP7" s="175"/>
      <c r="JQ7" s="175"/>
      <c r="JR7" s="175"/>
      <c r="JS7" s="175"/>
      <c r="JT7" s="175"/>
      <c r="JU7" s="175"/>
      <c r="JV7" s="175"/>
      <c r="JW7" s="175"/>
      <c r="JX7" s="175"/>
      <c r="JY7" s="175"/>
      <c r="JZ7" s="175"/>
      <c r="KA7" s="175"/>
      <c r="KB7" s="175"/>
      <c r="KC7" s="175"/>
      <c r="KD7" s="175"/>
      <c r="KE7" s="175"/>
      <c r="KF7" s="175"/>
      <c r="KG7" s="175"/>
      <c r="KH7" s="175"/>
      <c r="KI7" s="175"/>
      <c r="KJ7" s="175"/>
      <c r="KK7" s="175"/>
      <c r="KL7" s="175"/>
      <c r="KM7" s="175"/>
      <c r="KN7" s="175"/>
      <c r="KO7" s="175"/>
      <c r="KP7" s="175"/>
      <c r="KQ7" s="175"/>
      <c r="KR7" s="175"/>
      <c r="KS7" s="175"/>
      <c r="KT7" s="175"/>
      <c r="KU7" s="175"/>
      <c r="KV7" s="175"/>
      <c r="KW7" s="175"/>
      <c r="KX7" s="175"/>
      <c r="KY7" s="175"/>
      <c r="KZ7" s="175"/>
      <c r="LA7" s="175"/>
      <c r="LB7" s="175"/>
      <c r="LC7" s="175"/>
      <c r="LD7" s="175"/>
      <c r="LE7" s="175"/>
      <c r="LF7" s="175"/>
      <c r="LG7" s="175"/>
      <c r="LH7" s="175"/>
      <c r="LI7" s="175"/>
      <c r="LJ7" s="175"/>
      <c r="LK7" s="175"/>
      <c r="LL7" s="175"/>
      <c r="LM7" s="175"/>
      <c r="LN7" s="175"/>
      <c r="LO7" s="175"/>
      <c r="LP7" s="175"/>
      <c r="LQ7" s="175"/>
      <c r="LR7" s="175"/>
      <c r="LS7" s="175"/>
      <c r="LT7" s="175"/>
      <c r="LU7" s="175"/>
      <c r="LV7" s="175"/>
      <c r="LW7" s="175"/>
      <c r="LX7" s="175"/>
      <c r="LY7" s="175"/>
      <c r="LZ7" s="175"/>
      <c r="MA7" s="175"/>
      <c r="MB7" s="175"/>
      <c r="MC7" s="175"/>
      <c r="MD7" s="175"/>
      <c r="ME7" s="175"/>
      <c r="MF7" s="175"/>
      <c r="MG7" s="175"/>
      <c r="MH7" s="175"/>
      <c r="MI7" s="175"/>
      <c r="MJ7" s="175"/>
      <c r="MK7" s="175"/>
      <c r="ML7" s="175"/>
      <c r="MM7" s="175"/>
      <c r="MN7" s="175"/>
      <c r="MO7" s="175"/>
      <c r="MP7" s="175"/>
      <c r="MQ7" s="175"/>
      <c r="MR7" s="175"/>
      <c r="MS7" s="175"/>
      <c r="MT7" s="175"/>
      <c r="MU7" s="175"/>
      <c r="MV7" s="175"/>
      <c r="MW7" s="175"/>
      <c r="MX7" s="175"/>
      <c r="MY7" s="175"/>
      <c r="MZ7" s="175"/>
      <c r="NA7" s="175"/>
      <c r="NB7" s="175"/>
      <c r="NC7" s="175"/>
      <c r="ND7" s="175"/>
      <c r="NE7" s="175"/>
      <c r="NF7" s="175"/>
      <c r="NG7" s="175"/>
      <c r="NH7" s="175"/>
      <c r="NI7" s="175"/>
      <c r="NJ7" s="175"/>
      <c r="NK7" s="175"/>
      <c r="NL7" s="175"/>
      <c r="NM7" s="175"/>
      <c r="NN7" s="175"/>
      <c r="NO7" s="175"/>
      <c r="NP7" s="175"/>
      <c r="NQ7" s="175"/>
      <c r="NR7" s="175"/>
      <c r="NS7" s="175"/>
      <c r="NT7" s="175"/>
      <c r="NU7" s="175"/>
      <c r="NV7" s="175"/>
      <c r="NW7" s="175"/>
      <c r="NX7" s="175"/>
      <c r="NY7" s="175"/>
      <c r="NZ7" s="175"/>
      <c r="OA7" s="175"/>
      <c r="OB7" s="175"/>
      <c r="OC7" s="175"/>
      <c r="OD7" s="175"/>
      <c r="OE7" s="175"/>
      <c r="OF7" s="175"/>
      <c r="OG7" s="175"/>
      <c r="OH7" s="175"/>
      <c r="OI7" s="175"/>
      <c r="OJ7" s="175"/>
      <c r="OK7" s="175"/>
      <c r="OL7" s="175"/>
      <c r="OM7" s="175"/>
      <c r="ON7" s="175"/>
      <c r="OO7" s="175"/>
      <c r="OP7" s="175"/>
      <c r="OQ7" s="175"/>
      <c r="OR7" s="175"/>
      <c r="OS7" s="175"/>
      <c r="OT7" s="175"/>
      <c r="OU7" s="175"/>
      <c r="OV7" s="175"/>
      <c r="OW7" s="175"/>
      <c r="OX7" s="175"/>
      <c r="OY7" s="175"/>
      <c r="OZ7" s="175"/>
      <c r="PA7" s="175"/>
      <c r="PB7" s="175"/>
      <c r="PC7" s="175"/>
      <c r="PD7" s="175"/>
      <c r="PE7" s="175"/>
      <c r="PF7" s="175"/>
      <c r="PG7" s="175"/>
      <c r="PH7" s="175"/>
      <c r="PI7" s="175"/>
      <c r="PJ7" s="175"/>
      <c r="PK7" s="175"/>
      <c r="PL7" s="175"/>
      <c r="PM7" s="175"/>
      <c r="PN7" s="175"/>
      <c r="PO7" s="175"/>
      <c r="PP7" s="175"/>
      <c r="PQ7" s="175"/>
      <c r="PR7" s="175"/>
      <c r="PS7" s="175"/>
      <c r="PT7" s="175"/>
      <c r="PU7" s="175"/>
      <c r="PV7" s="175"/>
      <c r="PW7" s="175"/>
      <c r="PX7" s="175"/>
      <c r="PY7" s="175"/>
      <c r="PZ7" s="175"/>
      <c r="QA7" s="175"/>
      <c r="QB7" s="175"/>
      <c r="QC7" s="175"/>
      <c r="QD7" s="175"/>
      <c r="QE7" s="175"/>
      <c r="QF7" s="175"/>
      <c r="QG7" s="175"/>
      <c r="QH7" s="175"/>
      <c r="QI7" s="175"/>
      <c r="QJ7" s="175"/>
      <c r="QK7" s="175"/>
      <c r="QL7" s="175"/>
      <c r="QM7" s="175"/>
      <c r="QN7" s="175"/>
      <c r="QO7" s="175"/>
    </row>
    <row r="8" spans="1:457" s="55" customFormat="1" ht="27" customHeight="1">
      <c r="A8" s="51"/>
      <c r="B8" s="211" t="s">
        <v>79</v>
      </c>
      <c r="C8" s="52"/>
      <c r="D8" s="211" t="s">
        <v>80</v>
      </c>
      <c r="E8" s="52"/>
      <c r="F8" s="211" t="s">
        <v>81</v>
      </c>
      <c r="G8" s="52"/>
      <c r="H8" s="211" t="s">
        <v>82</v>
      </c>
      <c r="I8" s="53"/>
      <c r="J8" s="214"/>
      <c r="K8" s="184"/>
      <c r="L8" s="214"/>
      <c r="M8" s="302"/>
      <c r="N8" s="214"/>
      <c r="O8" s="54"/>
      <c r="IO8" s="56"/>
      <c r="IR8" s="56"/>
    </row>
    <row r="9" spans="1:457" s="55" customFormat="1" ht="9" customHeight="1" thickBot="1">
      <c r="A9" s="51"/>
      <c r="B9" s="57"/>
      <c r="C9" s="58"/>
      <c r="D9" s="57"/>
      <c r="E9" s="58"/>
      <c r="F9" s="57"/>
      <c r="G9" s="58"/>
      <c r="H9" s="57"/>
      <c r="I9" s="53"/>
      <c r="J9" s="214"/>
      <c r="L9" s="214"/>
      <c r="M9" s="302"/>
      <c r="N9" s="214"/>
      <c r="O9" s="54"/>
      <c r="IO9" s="56"/>
    </row>
    <row r="10" spans="1:457" ht="26.25" customHeight="1" thickBot="1">
      <c r="A10" s="173"/>
      <c r="B10" s="59"/>
      <c r="C10" s="60" t="s">
        <v>83</v>
      </c>
      <c r="D10" s="59"/>
      <c r="E10" s="60" t="s">
        <v>25</v>
      </c>
      <c r="F10" s="61" t="e">
        <f>B10/D10</f>
        <v>#DIV/0!</v>
      </c>
      <c r="G10" s="62"/>
      <c r="H10" s="61" t="e">
        <f>VLOOKUP('Paramètres PSU 2025'!B27,'Paramètres PSU 2025'!B2:C7,2,0)</f>
        <v>#DIV/0!</v>
      </c>
      <c r="I10" s="62"/>
      <c r="J10" s="213"/>
      <c r="K10" s="175"/>
      <c r="L10" s="213"/>
      <c r="M10" s="303"/>
      <c r="N10" s="213"/>
      <c r="O10" s="176"/>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c r="CQ10" s="175"/>
      <c r="CR10" s="175"/>
      <c r="CS10" s="175"/>
      <c r="CT10" s="175"/>
      <c r="CU10" s="175"/>
      <c r="CV10" s="175"/>
      <c r="CW10" s="175"/>
      <c r="CX10" s="175"/>
      <c r="CY10" s="175"/>
      <c r="CZ10" s="175"/>
      <c r="DA10" s="175"/>
      <c r="DB10" s="175"/>
      <c r="DC10" s="175"/>
      <c r="DD10" s="175"/>
      <c r="DE10" s="175"/>
      <c r="DF10" s="175"/>
      <c r="DG10" s="175"/>
      <c r="DH10" s="175"/>
      <c r="DI10" s="175"/>
      <c r="DJ10" s="175"/>
      <c r="DK10" s="175"/>
      <c r="DL10" s="175"/>
      <c r="DM10" s="175"/>
      <c r="DN10" s="175"/>
      <c r="DO10" s="175"/>
      <c r="DP10" s="175"/>
      <c r="DQ10" s="175"/>
      <c r="DR10" s="175"/>
      <c r="DS10" s="175"/>
      <c r="DT10" s="175"/>
      <c r="DU10" s="175"/>
      <c r="DV10" s="175"/>
      <c r="DW10" s="175"/>
      <c r="DX10" s="175"/>
      <c r="DY10" s="175"/>
      <c r="DZ10" s="175"/>
      <c r="EA10" s="175"/>
      <c r="EB10" s="175"/>
      <c r="EC10" s="175"/>
      <c r="ED10" s="175"/>
      <c r="EE10" s="175"/>
      <c r="EF10" s="175"/>
      <c r="EG10" s="175"/>
      <c r="EH10" s="175"/>
      <c r="EI10" s="175"/>
      <c r="EJ10" s="175"/>
      <c r="EK10" s="175"/>
      <c r="EL10" s="175"/>
      <c r="EM10" s="175"/>
      <c r="EN10" s="175"/>
      <c r="EO10" s="175"/>
      <c r="EP10" s="175"/>
      <c r="EQ10" s="175"/>
      <c r="ER10" s="175"/>
      <c r="ES10" s="175"/>
      <c r="ET10" s="175"/>
      <c r="EU10" s="175"/>
      <c r="EV10" s="175"/>
      <c r="EW10" s="175"/>
      <c r="EX10" s="175"/>
      <c r="EY10" s="175"/>
      <c r="EZ10" s="175"/>
      <c r="FA10" s="175"/>
      <c r="FB10" s="175"/>
      <c r="FC10" s="175"/>
      <c r="FD10" s="175"/>
      <c r="FE10" s="175"/>
      <c r="FF10" s="175"/>
      <c r="FG10" s="175"/>
      <c r="FH10" s="175"/>
      <c r="FI10" s="175"/>
      <c r="FJ10" s="175"/>
      <c r="FK10" s="175"/>
      <c r="FL10" s="175"/>
      <c r="FM10" s="175"/>
      <c r="FN10" s="175"/>
      <c r="FO10" s="175"/>
      <c r="FP10" s="175"/>
      <c r="FQ10" s="175"/>
      <c r="FR10" s="175"/>
      <c r="FS10" s="175"/>
      <c r="FT10" s="175"/>
      <c r="FU10" s="175"/>
      <c r="FV10" s="175"/>
      <c r="FW10" s="175"/>
      <c r="FX10" s="175"/>
      <c r="FY10" s="175"/>
      <c r="FZ10" s="175"/>
      <c r="GA10" s="175"/>
      <c r="GB10" s="175"/>
      <c r="GC10" s="175"/>
      <c r="GD10" s="175"/>
      <c r="GE10" s="175"/>
      <c r="GF10" s="175"/>
      <c r="GG10" s="175"/>
      <c r="GH10" s="175"/>
      <c r="GI10" s="175"/>
      <c r="GJ10" s="175"/>
      <c r="GK10" s="175"/>
      <c r="GL10" s="175"/>
      <c r="GM10" s="175"/>
      <c r="GN10" s="175"/>
      <c r="GO10" s="175"/>
      <c r="GP10" s="175"/>
      <c r="GQ10" s="175"/>
      <c r="GR10" s="175"/>
      <c r="GS10" s="175"/>
      <c r="GT10" s="175"/>
      <c r="GU10" s="175"/>
      <c r="GV10" s="175"/>
      <c r="GW10" s="175"/>
      <c r="GX10" s="175"/>
      <c r="GY10" s="175"/>
      <c r="GZ10" s="175"/>
      <c r="HA10" s="175"/>
      <c r="HB10" s="175"/>
      <c r="HC10" s="175"/>
      <c r="HD10" s="175"/>
      <c r="HE10" s="175"/>
      <c r="HF10" s="175"/>
      <c r="HG10" s="175"/>
      <c r="HH10" s="175"/>
      <c r="HI10" s="175"/>
      <c r="HJ10" s="175"/>
      <c r="HK10" s="175"/>
      <c r="HL10" s="175"/>
      <c r="HM10" s="175"/>
      <c r="HN10" s="175"/>
      <c r="HO10" s="175"/>
      <c r="HP10" s="175"/>
      <c r="HQ10" s="175"/>
      <c r="HR10" s="175"/>
      <c r="HS10" s="175"/>
      <c r="HT10" s="175"/>
      <c r="HU10" s="175"/>
      <c r="HV10" s="175"/>
      <c r="HW10" s="175"/>
      <c r="HX10" s="175"/>
      <c r="HY10" s="175"/>
      <c r="HZ10" s="175"/>
      <c r="IA10" s="175"/>
      <c r="IB10" s="175"/>
      <c r="IC10" s="175"/>
      <c r="ID10" s="175"/>
      <c r="IE10" s="175"/>
      <c r="IF10" s="175"/>
      <c r="IG10" s="175"/>
      <c r="IH10" s="175"/>
      <c r="II10" s="175"/>
      <c r="IJ10" s="175"/>
      <c r="IK10" s="175"/>
      <c r="IL10" s="175"/>
      <c r="IM10" s="175"/>
      <c r="IN10" s="175"/>
      <c r="IO10" s="39"/>
      <c r="IP10" s="175"/>
      <c r="IQ10" s="175"/>
      <c r="IR10" s="175"/>
      <c r="IS10" s="175"/>
      <c r="IT10" s="175"/>
      <c r="IU10" s="175"/>
      <c r="IV10" s="175"/>
      <c r="IW10" s="175"/>
      <c r="IX10" s="175"/>
      <c r="IY10" s="175"/>
      <c r="IZ10" s="175"/>
      <c r="JA10" s="175"/>
      <c r="JB10" s="175"/>
      <c r="JC10" s="175"/>
      <c r="JD10" s="175"/>
      <c r="JE10" s="175"/>
      <c r="JF10" s="175"/>
      <c r="JG10" s="175"/>
      <c r="JH10" s="175"/>
      <c r="JI10" s="175"/>
      <c r="JJ10" s="175"/>
      <c r="JK10" s="175"/>
      <c r="JL10" s="175"/>
      <c r="JM10" s="175"/>
      <c r="JN10" s="175"/>
      <c r="JO10" s="175"/>
      <c r="JP10" s="175"/>
      <c r="JQ10" s="175"/>
      <c r="JR10" s="175"/>
      <c r="JS10" s="175"/>
      <c r="JT10" s="175"/>
      <c r="JU10" s="175"/>
      <c r="JV10" s="175"/>
      <c r="JW10" s="175"/>
      <c r="JX10" s="175"/>
      <c r="JY10" s="175"/>
      <c r="JZ10" s="175"/>
      <c r="KA10" s="175"/>
      <c r="KB10" s="175"/>
      <c r="KC10" s="175"/>
      <c r="KD10" s="175"/>
      <c r="KE10" s="175"/>
      <c r="KF10" s="175"/>
      <c r="KG10" s="175"/>
      <c r="KH10" s="175"/>
      <c r="KI10" s="175"/>
      <c r="KJ10" s="175"/>
      <c r="KK10" s="175"/>
      <c r="KL10" s="175"/>
      <c r="KM10" s="175"/>
      <c r="KN10" s="175"/>
      <c r="KO10" s="175"/>
      <c r="KP10" s="175"/>
      <c r="KQ10" s="175"/>
      <c r="KR10" s="175"/>
      <c r="KS10" s="175"/>
      <c r="KT10" s="175"/>
      <c r="KU10" s="175"/>
      <c r="KV10" s="175"/>
      <c r="KW10" s="175"/>
      <c r="KX10" s="175"/>
      <c r="KY10" s="175"/>
      <c r="KZ10" s="175"/>
      <c r="LA10" s="175"/>
      <c r="LB10" s="175"/>
      <c r="LC10" s="175"/>
      <c r="LD10" s="175"/>
      <c r="LE10" s="175"/>
      <c r="LF10" s="175"/>
      <c r="LG10" s="175"/>
      <c r="LH10" s="175"/>
      <c r="LI10" s="175"/>
      <c r="LJ10" s="175"/>
      <c r="LK10" s="175"/>
      <c r="LL10" s="175"/>
      <c r="LM10" s="175"/>
      <c r="LN10" s="175"/>
      <c r="LO10" s="175"/>
      <c r="LP10" s="175"/>
      <c r="LQ10" s="175"/>
      <c r="LR10" s="175"/>
      <c r="LS10" s="175"/>
      <c r="LT10" s="175"/>
      <c r="LU10" s="175"/>
      <c r="LV10" s="175"/>
      <c r="LW10" s="175"/>
      <c r="LX10" s="175"/>
      <c r="LY10" s="175"/>
      <c r="LZ10" s="175"/>
      <c r="MA10" s="175"/>
      <c r="MB10" s="175"/>
      <c r="MC10" s="175"/>
      <c r="MD10" s="175"/>
      <c r="ME10" s="175"/>
      <c r="MF10" s="175"/>
      <c r="MG10" s="175"/>
      <c r="MH10" s="175"/>
      <c r="MI10" s="175"/>
      <c r="MJ10" s="175"/>
      <c r="MK10" s="175"/>
      <c r="ML10" s="175"/>
      <c r="MM10" s="175"/>
      <c r="MN10" s="175"/>
      <c r="MO10" s="175"/>
      <c r="MP10" s="175"/>
      <c r="MQ10" s="175"/>
      <c r="MR10" s="175"/>
      <c r="MS10" s="175"/>
      <c r="MT10" s="175"/>
      <c r="MU10" s="175"/>
      <c r="MV10" s="175"/>
      <c r="MW10" s="175"/>
      <c r="MX10" s="175"/>
      <c r="MY10" s="175"/>
      <c r="MZ10" s="175"/>
      <c r="NA10" s="175"/>
      <c r="NB10" s="175"/>
      <c r="NC10" s="175"/>
      <c r="ND10" s="175"/>
      <c r="NE10" s="175"/>
      <c r="NF10" s="175"/>
      <c r="NG10" s="175"/>
      <c r="NH10" s="175"/>
      <c r="NI10" s="175"/>
      <c r="NJ10" s="175"/>
      <c r="NK10" s="175"/>
      <c r="NL10" s="175"/>
      <c r="NM10" s="175"/>
      <c r="NN10" s="175"/>
      <c r="NO10" s="175"/>
      <c r="NP10" s="175"/>
      <c r="NQ10" s="175"/>
      <c r="NR10" s="175"/>
      <c r="NS10" s="175"/>
      <c r="NT10" s="175"/>
      <c r="NU10" s="175"/>
      <c r="NV10" s="175"/>
      <c r="NW10" s="175"/>
      <c r="NX10" s="175"/>
      <c r="NY10" s="175"/>
      <c r="NZ10" s="175"/>
      <c r="OA10" s="175"/>
      <c r="OB10" s="175"/>
      <c r="OC10" s="175"/>
      <c r="OD10" s="175"/>
      <c r="OE10" s="175"/>
      <c r="OF10" s="175"/>
      <c r="OG10" s="175"/>
      <c r="OH10" s="175"/>
      <c r="OI10" s="175"/>
      <c r="OJ10" s="175"/>
      <c r="OK10" s="175"/>
      <c r="OL10" s="175"/>
      <c r="OM10" s="175"/>
      <c r="ON10" s="175"/>
      <c r="OO10" s="175"/>
      <c r="OP10" s="175"/>
      <c r="OQ10" s="175"/>
      <c r="OR10" s="175"/>
      <c r="OS10" s="175"/>
      <c r="OT10" s="175"/>
      <c r="OU10" s="175"/>
      <c r="OV10" s="175"/>
      <c r="OW10" s="175"/>
      <c r="OX10" s="175"/>
      <c r="OY10" s="175"/>
      <c r="OZ10" s="175"/>
      <c r="PA10" s="175"/>
      <c r="PB10" s="175"/>
      <c r="PC10" s="175"/>
      <c r="PD10" s="175"/>
      <c r="PE10" s="175"/>
      <c r="PF10" s="175"/>
      <c r="PG10" s="175"/>
      <c r="PH10" s="175"/>
      <c r="PI10" s="175"/>
      <c r="PJ10" s="175"/>
      <c r="PK10" s="175"/>
      <c r="PL10" s="175"/>
      <c r="PM10" s="175"/>
      <c r="PN10" s="175"/>
      <c r="PO10" s="175"/>
      <c r="PP10" s="175"/>
      <c r="PQ10" s="175"/>
      <c r="PR10" s="175"/>
      <c r="PS10" s="175"/>
      <c r="PT10" s="175"/>
      <c r="PU10" s="175"/>
      <c r="PV10" s="175"/>
      <c r="PW10" s="175"/>
      <c r="PX10" s="175"/>
      <c r="PY10" s="175"/>
      <c r="PZ10" s="175"/>
      <c r="QA10" s="175"/>
      <c r="QB10" s="175"/>
      <c r="QC10" s="175"/>
      <c r="QD10" s="175"/>
      <c r="QE10" s="175"/>
      <c r="QF10" s="175"/>
      <c r="QG10" s="175"/>
      <c r="QH10" s="175"/>
      <c r="QI10" s="175"/>
      <c r="QJ10" s="175"/>
      <c r="QK10" s="175"/>
      <c r="QL10" s="175"/>
      <c r="QM10" s="175"/>
      <c r="QN10" s="175"/>
      <c r="QO10" s="175"/>
    </row>
    <row r="11" spans="1:457" s="55" customFormat="1" ht="18.75" customHeight="1">
      <c r="A11" s="51"/>
      <c r="B11" s="438" t="s">
        <v>129</v>
      </c>
      <c r="C11" s="63"/>
      <c r="D11" s="438" t="s">
        <v>80</v>
      </c>
      <c r="E11" s="63"/>
      <c r="F11" s="438" t="s">
        <v>84</v>
      </c>
      <c r="G11" s="53"/>
      <c r="H11" s="442"/>
      <c r="I11" s="53"/>
      <c r="J11" s="439"/>
      <c r="L11" s="214"/>
      <c r="M11" s="302"/>
      <c r="N11" s="214"/>
      <c r="O11" s="54"/>
    </row>
    <row r="12" spans="1:457" s="55" customFormat="1" ht="23.25" customHeight="1" thickBot="1">
      <c r="A12" s="51"/>
      <c r="B12" s="438"/>
      <c r="C12" s="63"/>
      <c r="D12" s="438"/>
      <c r="E12" s="63"/>
      <c r="F12" s="438"/>
      <c r="G12" s="53"/>
      <c r="H12" s="443"/>
      <c r="I12" s="53"/>
      <c r="J12" s="440"/>
      <c r="L12" s="214"/>
      <c r="M12" s="302"/>
      <c r="N12" s="214"/>
      <c r="O12" s="54"/>
    </row>
    <row r="13" spans="1:457" ht="26.25" customHeight="1" thickBot="1">
      <c r="A13" s="173"/>
      <c r="B13" s="64"/>
      <c r="C13" s="60" t="s">
        <v>83</v>
      </c>
      <c r="D13" s="70">
        <f>D10</f>
        <v>0</v>
      </c>
      <c r="E13" s="60" t="s">
        <v>25</v>
      </c>
      <c r="F13" s="233" t="e">
        <f>B13/D13</f>
        <v>#DIV/0!</v>
      </c>
      <c r="G13" s="67"/>
      <c r="H13" s="68"/>
      <c r="I13" s="60"/>
      <c r="J13" s="213"/>
      <c r="K13" s="175"/>
      <c r="L13" s="213"/>
      <c r="M13" s="303"/>
      <c r="N13" s="213"/>
      <c r="O13" s="176"/>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75"/>
      <c r="BK13" s="175"/>
      <c r="BL13" s="175"/>
      <c r="BM13" s="175"/>
      <c r="BN13" s="175"/>
      <c r="BO13" s="175"/>
      <c r="BP13" s="175"/>
      <c r="BQ13" s="175"/>
      <c r="BR13" s="175"/>
      <c r="BS13" s="175"/>
      <c r="BT13" s="175"/>
      <c r="BU13" s="175"/>
      <c r="BV13" s="175"/>
      <c r="BW13" s="175"/>
      <c r="BX13" s="175"/>
      <c r="BY13" s="175"/>
      <c r="BZ13" s="175"/>
      <c r="CA13" s="175"/>
      <c r="CB13" s="175"/>
      <c r="CC13" s="175"/>
      <c r="CD13" s="175"/>
      <c r="CE13" s="175"/>
      <c r="CF13" s="175"/>
      <c r="CG13" s="175"/>
      <c r="CH13" s="175"/>
      <c r="CI13" s="175"/>
      <c r="CJ13" s="175"/>
      <c r="CK13" s="175"/>
      <c r="CL13" s="175"/>
      <c r="CM13" s="175"/>
      <c r="CN13" s="175"/>
      <c r="CO13" s="175"/>
      <c r="CP13" s="175"/>
      <c r="CQ13" s="175"/>
      <c r="CR13" s="175"/>
      <c r="CS13" s="175"/>
      <c r="CT13" s="175"/>
      <c r="CU13" s="175"/>
      <c r="CV13" s="175"/>
      <c r="CW13" s="175"/>
      <c r="CX13" s="175"/>
      <c r="CY13" s="175"/>
      <c r="CZ13" s="175"/>
      <c r="DA13" s="175"/>
      <c r="DB13" s="175"/>
      <c r="DC13" s="175"/>
      <c r="DD13" s="175"/>
      <c r="DE13" s="175"/>
      <c r="DF13" s="175"/>
      <c r="DG13" s="175"/>
      <c r="DH13" s="175"/>
      <c r="DI13" s="175"/>
      <c r="DJ13" s="175"/>
      <c r="DK13" s="175"/>
      <c r="DL13" s="175"/>
      <c r="DM13" s="175"/>
      <c r="DN13" s="175"/>
      <c r="DO13" s="175"/>
      <c r="DP13" s="175"/>
      <c r="DQ13" s="175"/>
      <c r="DR13" s="175"/>
      <c r="DS13" s="175"/>
      <c r="DT13" s="175"/>
      <c r="DU13" s="175"/>
      <c r="DV13" s="175"/>
      <c r="DW13" s="175"/>
      <c r="DX13" s="175"/>
      <c r="DY13" s="175"/>
      <c r="DZ13" s="175"/>
      <c r="EA13" s="175"/>
      <c r="EB13" s="175"/>
      <c r="EC13" s="175"/>
      <c r="ED13" s="175"/>
      <c r="EE13" s="175"/>
      <c r="EF13" s="175"/>
      <c r="EG13" s="175"/>
      <c r="EH13" s="175"/>
      <c r="EI13" s="175"/>
      <c r="EJ13" s="175"/>
      <c r="EK13" s="175"/>
      <c r="EL13" s="175"/>
      <c r="EM13" s="175"/>
      <c r="EN13" s="175"/>
      <c r="EO13" s="175"/>
      <c r="EP13" s="175"/>
      <c r="EQ13" s="175"/>
      <c r="ER13" s="175"/>
      <c r="ES13" s="175"/>
      <c r="ET13" s="175"/>
      <c r="EU13" s="175"/>
      <c r="EV13" s="175"/>
      <c r="EW13" s="175"/>
      <c r="EX13" s="175"/>
      <c r="EY13" s="175"/>
      <c r="EZ13" s="175"/>
      <c r="FA13" s="175"/>
      <c r="FB13" s="175"/>
      <c r="FC13" s="175"/>
      <c r="FD13" s="175"/>
      <c r="FE13" s="175"/>
      <c r="FF13" s="175"/>
      <c r="FG13" s="175"/>
      <c r="FH13" s="175"/>
      <c r="FI13" s="175"/>
      <c r="FJ13" s="175"/>
      <c r="FK13" s="175"/>
      <c r="FL13" s="175"/>
      <c r="FM13" s="175"/>
      <c r="FN13" s="175"/>
      <c r="FO13" s="175"/>
      <c r="FP13" s="175"/>
      <c r="FQ13" s="175"/>
      <c r="FR13" s="175"/>
      <c r="FS13" s="175"/>
      <c r="FT13" s="175"/>
      <c r="FU13" s="175"/>
      <c r="FV13" s="175"/>
      <c r="FW13" s="175"/>
      <c r="FX13" s="175"/>
      <c r="FY13" s="175"/>
      <c r="FZ13" s="175"/>
      <c r="GA13" s="175"/>
      <c r="GB13" s="175"/>
      <c r="GC13" s="175"/>
      <c r="GD13" s="175"/>
      <c r="GE13" s="175"/>
      <c r="GF13" s="175"/>
      <c r="GG13" s="175"/>
      <c r="GH13" s="175"/>
      <c r="GI13" s="175"/>
      <c r="GJ13" s="175"/>
      <c r="GK13" s="175"/>
      <c r="GL13" s="175"/>
      <c r="GM13" s="175"/>
      <c r="GN13" s="175"/>
      <c r="GO13" s="175"/>
      <c r="GP13" s="175"/>
      <c r="GQ13" s="175"/>
      <c r="GR13" s="175"/>
      <c r="GS13" s="175"/>
      <c r="GT13" s="175"/>
      <c r="GU13" s="175"/>
      <c r="GV13" s="175"/>
      <c r="GW13" s="175"/>
      <c r="GX13" s="175"/>
      <c r="GY13" s="175"/>
      <c r="GZ13" s="175"/>
      <c r="HA13" s="175"/>
      <c r="HB13" s="175"/>
      <c r="HC13" s="175"/>
      <c r="HD13" s="175"/>
      <c r="HE13" s="175"/>
      <c r="HF13" s="175"/>
      <c r="HG13" s="175"/>
      <c r="HH13" s="175"/>
      <c r="HI13" s="175"/>
      <c r="HJ13" s="175"/>
      <c r="HK13" s="175"/>
      <c r="HL13" s="175"/>
      <c r="HM13" s="175"/>
      <c r="HN13" s="175"/>
      <c r="HO13" s="175"/>
      <c r="HP13" s="175"/>
      <c r="HQ13" s="175"/>
      <c r="HR13" s="175"/>
      <c r="HS13" s="175"/>
      <c r="HT13" s="175"/>
      <c r="HU13" s="175"/>
      <c r="HV13" s="175"/>
      <c r="HW13" s="175"/>
      <c r="HX13" s="175"/>
      <c r="HY13" s="175"/>
      <c r="HZ13" s="175"/>
      <c r="IA13" s="175"/>
      <c r="IB13" s="175"/>
      <c r="IC13" s="175"/>
      <c r="ID13" s="175"/>
      <c r="IE13" s="175"/>
      <c r="IF13" s="175"/>
      <c r="IG13" s="175"/>
      <c r="IH13" s="175"/>
      <c r="II13" s="175"/>
      <c r="IJ13" s="175"/>
      <c r="IK13" s="175"/>
      <c r="IL13" s="175"/>
      <c r="IM13" s="175"/>
      <c r="IN13" s="175"/>
      <c r="IO13" s="175"/>
      <c r="IP13" s="175"/>
      <c r="IQ13" s="175"/>
      <c r="IR13" s="175"/>
      <c r="IS13" s="175"/>
      <c r="IT13" s="175"/>
      <c r="IU13" s="175"/>
      <c r="IV13" s="175"/>
      <c r="IW13" s="175"/>
      <c r="IX13" s="175"/>
      <c r="IY13" s="175"/>
      <c r="IZ13" s="175"/>
      <c r="JA13" s="175"/>
      <c r="JB13" s="175"/>
      <c r="JC13" s="175"/>
      <c r="JD13" s="175"/>
      <c r="JE13" s="175"/>
      <c r="JF13" s="175"/>
      <c r="JG13" s="175"/>
      <c r="JH13" s="175"/>
      <c r="JI13" s="175"/>
      <c r="JJ13" s="175"/>
      <c r="JK13" s="175"/>
      <c r="JL13" s="175"/>
      <c r="JM13" s="175"/>
      <c r="JN13" s="175"/>
      <c r="JO13" s="175"/>
      <c r="JP13" s="175"/>
      <c r="JQ13" s="175"/>
      <c r="JR13" s="175"/>
      <c r="JS13" s="175"/>
      <c r="JT13" s="175"/>
      <c r="JU13" s="175"/>
      <c r="JV13" s="175"/>
      <c r="JW13" s="175"/>
      <c r="JX13" s="175"/>
      <c r="JY13" s="175"/>
      <c r="JZ13" s="175"/>
      <c r="KA13" s="175"/>
      <c r="KB13" s="175"/>
      <c r="KC13" s="175"/>
      <c r="KD13" s="175"/>
      <c r="KE13" s="175"/>
      <c r="KF13" s="175"/>
      <c r="KG13" s="175"/>
      <c r="KH13" s="175"/>
      <c r="KI13" s="175"/>
      <c r="KJ13" s="175"/>
      <c r="KK13" s="175"/>
      <c r="KL13" s="175"/>
      <c r="KM13" s="175"/>
      <c r="KN13" s="175"/>
      <c r="KO13" s="175"/>
      <c r="KP13" s="175"/>
      <c r="KQ13" s="175"/>
      <c r="KR13" s="175"/>
      <c r="KS13" s="175"/>
      <c r="KT13" s="175"/>
      <c r="KU13" s="175"/>
      <c r="KV13" s="175"/>
      <c r="KW13" s="175"/>
      <c r="KX13" s="175"/>
      <c r="KY13" s="175"/>
      <c r="KZ13" s="175"/>
      <c r="LA13" s="175"/>
      <c r="LB13" s="175"/>
      <c r="LC13" s="175"/>
      <c r="LD13" s="175"/>
      <c r="LE13" s="175"/>
      <c r="LF13" s="175"/>
      <c r="LG13" s="175"/>
      <c r="LH13" s="175"/>
      <c r="LI13" s="175"/>
      <c r="LJ13" s="175"/>
      <c r="LK13" s="175"/>
      <c r="LL13" s="175"/>
      <c r="LM13" s="175"/>
      <c r="LN13" s="175"/>
      <c r="LO13" s="175"/>
      <c r="LP13" s="175"/>
      <c r="LQ13" s="175"/>
      <c r="LR13" s="175"/>
      <c r="LS13" s="175"/>
      <c r="LT13" s="175"/>
      <c r="LU13" s="175"/>
      <c r="LV13" s="175"/>
      <c r="LW13" s="175"/>
      <c r="LX13" s="175"/>
      <c r="LY13" s="175"/>
      <c r="LZ13" s="175"/>
      <c r="MA13" s="175"/>
      <c r="MB13" s="175"/>
      <c r="MC13" s="175"/>
      <c r="MD13" s="175"/>
      <c r="ME13" s="175"/>
      <c r="MF13" s="175"/>
      <c r="MG13" s="175"/>
      <c r="MH13" s="175"/>
      <c r="MI13" s="175"/>
      <c r="MJ13" s="175"/>
      <c r="MK13" s="175"/>
      <c r="ML13" s="175"/>
      <c r="MM13" s="175"/>
      <c r="MN13" s="175"/>
      <c r="MO13" s="175"/>
      <c r="MP13" s="175"/>
      <c r="MQ13" s="175"/>
      <c r="MR13" s="175"/>
      <c r="MS13" s="175"/>
      <c r="MT13" s="175"/>
      <c r="MU13" s="175"/>
      <c r="MV13" s="175"/>
      <c r="MW13" s="175"/>
      <c r="MX13" s="175"/>
      <c r="MY13" s="175"/>
      <c r="MZ13" s="175"/>
      <c r="NA13" s="175"/>
      <c r="NB13" s="175"/>
      <c r="NC13" s="175"/>
      <c r="ND13" s="175"/>
      <c r="NE13" s="175"/>
      <c r="NF13" s="175"/>
      <c r="NG13" s="175"/>
      <c r="NH13" s="175"/>
      <c r="NI13" s="175"/>
      <c r="NJ13" s="175"/>
      <c r="NK13" s="175"/>
      <c r="NL13" s="175"/>
      <c r="NM13" s="175"/>
      <c r="NN13" s="175"/>
      <c r="NO13" s="175"/>
      <c r="NP13" s="175"/>
      <c r="NQ13" s="175"/>
      <c r="NR13" s="175"/>
      <c r="NS13" s="175"/>
      <c r="NT13" s="175"/>
      <c r="NU13" s="175"/>
      <c r="NV13" s="175"/>
      <c r="NW13" s="175"/>
      <c r="NX13" s="175"/>
      <c r="NY13" s="175"/>
      <c r="NZ13" s="175"/>
      <c r="OA13" s="175"/>
      <c r="OB13" s="175"/>
      <c r="OC13" s="175"/>
      <c r="OD13" s="175"/>
      <c r="OE13" s="175"/>
      <c r="OF13" s="175"/>
      <c r="OG13" s="175"/>
      <c r="OH13" s="175"/>
      <c r="OI13" s="175"/>
      <c r="OJ13" s="175"/>
      <c r="OK13" s="175"/>
      <c r="OL13" s="175"/>
      <c r="OM13" s="175"/>
      <c r="ON13" s="175"/>
      <c r="OO13" s="175"/>
      <c r="OP13" s="175"/>
      <c r="OQ13" s="175"/>
      <c r="OR13" s="175"/>
      <c r="OS13" s="175"/>
      <c r="OT13" s="175"/>
      <c r="OU13" s="175"/>
      <c r="OV13" s="175"/>
      <c r="OW13" s="175"/>
      <c r="OX13" s="175"/>
      <c r="OY13" s="175"/>
      <c r="OZ13" s="175"/>
      <c r="PA13" s="175"/>
      <c r="PB13" s="175"/>
      <c r="PC13" s="175"/>
      <c r="PD13" s="175"/>
      <c r="PE13" s="175"/>
      <c r="PF13" s="175"/>
      <c r="PG13" s="175"/>
      <c r="PH13" s="175"/>
      <c r="PI13" s="175"/>
      <c r="PJ13" s="175"/>
      <c r="PK13" s="175"/>
      <c r="PL13" s="175"/>
      <c r="PM13" s="175"/>
      <c r="PN13" s="175"/>
      <c r="PO13" s="175"/>
      <c r="PP13" s="175"/>
      <c r="PQ13" s="175"/>
      <c r="PR13" s="175"/>
      <c r="PS13" s="175"/>
      <c r="PT13" s="175"/>
      <c r="PU13" s="175"/>
      <c r="PV13" s="175"/>
      <c r="PW13" s="175"/>
      <c r="PX13" s="175"/>
      <c r="PY13" s="175"/>
      <c r="PZ13" s="175"/>
      <c r="QA13" s="175"/>
      <c r="QB13" s="175"/>
      <c r="QC13" s="175"/>
      <c r="QD13" s="175"/>
      <c r="QE13" s="175"/>
      <c r="QF13" s="175"/>
      <c r="QG13" s="175"/>
      <c r="QH13" s="175"/>
      <c r="QI13" s="175"/>
      <c r="QJ13" s="175"/>
      <c r="QK13" s="175"/>
      <c r="QL13" s="175"/>
      <c r="QM13" s="175"/>
      <c r="QN13" s="175"/>
      <c r="QO13" s="175"/>
    </row>
    <row r="14" spans="1:457" s="55" customFormat="1" ht="17.25">
      <c r="A14" s="51"/>
      <c r="B14" s="438" t="s">
        <v>84</v>
      </c>
      <c r="C14" s="63"/>
      <c r="D14" s="438" t="s">
        <v>85</v>
      </c>
      <c r="E14" s="63"/>
      <c r="F14" s="438" t="s">
        <v>86</v>
      </c>
      <c r="G14" s="63"/>
      <c r="H14" s="438" t="s">
        <v>87</v>
      </c>
      <c r="I14" s="63"/>
      <c r="J14" s="441" t="s">
        <v>88</v>
      </c>
      <c r="L14" s="214"/>
      <c r="M14" s="302"/>
      <c r="N14" s="214"/>
      <c r="O14" s="54"/>
    </row>
    <row r="15" spans="1:457" s="55" customFormat="1" ht="17.25">
      <c r="A15" s="51"/>
      <c r="B15" s="438"/>
      <c r="C15" s="63"/>
      <c r="D15" s="438"/>
      <c r="E15" s="63"/>
      <c r="F15" s="438"/>
      <c r="G15" s="63"/>
      <c r="H15" s="438"/>
      <c r="I15" s="63"/>
      <c r="J15" s="441"/>
      <c r="L15" s="214"/>
      <c r="M15" s="302"/>
      <c r="N15" s="214"/>
      <c r="O15" s="54"/>
    </row>
    <row r="16" spans="1:457" ht="26.25" customHeight="1">
      <c r="A16" s="173"/>
      <c r="B16" s="66" t="e">
        <f>F13</f>
        <v>#DIV/0!</v>
      </c>
      <c r="C16" s="69"/>
      <c r="D16" s="70" t="e">
        <f>VLOOKUP(H10,'Paramètres PSU 2025'!C2:F7,2,0)</f>
        <v>#DIV/0!</v>
      </c>
      <c r="E16" s="254" t="s">
        <v>125</v>
      </c>
      <c r="F16" s="70" t="e">
        <f>IF(B16&gt;D16,D16,ROUND(B16,2))</f>
        <v>#DIV/0!</v>
      </c>
      <c r="G16" s="69" t="s">
        <v>48</v>
      </c>
      <c r="H16" s="61" t="e">
        <f>VLOOKUP(H10,'Paramètres PSU 2025'!C2:F7,4,0+F17)</f>
        <v>#DIV/0!</v>
      </c>
      <c r="I16" s="60" t="s">
        <v>25</v>
      </c>
      <c r="J16" s="66" t="e">
        <f>ROUND(F16*H16,4)</f>
        <v>#DIV/0!</v>
      </c>
      <c r="K16" s="175"/>
      <c r="L16" s="213"/>
      <c r="M16" s="303"/>
      <c r="N16" s="213"/>
      <c r="O16" s="176"/>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175"/>
      <c r="BN16" s="175"/>
      <c r="BO16" s="175"/>
      <c r="BP16" s="175"/>
      <c r="BQ16" s="175"/>
      <c r="BR16" s="175"/>
      <c r="BS16" s="175"/>
      <c r="BT16" s="175"/>
      <c r="BU16" s="175"/>
      <c r="BV16" s="175"/>
      <c r="BW16" s="175"/>
      <c r="BX16" s="175"/>
      <c r="BY16" s="175"/>
      <c r="BZ16" s="175"/>
      <c r="CA16" s="175"/>
      <c r="CB16" s="175"/>
      <c r="CC16" s="175"/>
      <c r="CD16" s="175"/>
      <c r="CE16" s="175"/>
      <c r="CF16" s="175"/>
      <c r="CG16" s="175"/>
      <c r="CH16" s="175"/>
      <c r="CI16" s="175"/>
      <c r="CJ16" s="175"/>
      <c r="CK16" s="175"/>
      <c r="CL16" s="175"/>
      <c r="CM16" s="175"/>
      <c r="CN16" s="175"/>
      <c r="CO16" s="175"/>
      <c r="CP16" s="175"/>
      <c r="CQ16" s="175"/>
      <c r="CR16" s="175"/>
      <c r="CS16" s="175"/>
      <c r="CT16" s="175"/>
      <c r="CU16" s="175"/>
      <c r="CV16" s="175"/>
      <c r="CW16" s="175"/>
      <c r="CX16" s="175"/>
      <c r="CY16" s="175"/>
      <c r="CZ16" s="175"/>
      <c r="DA16" s="175"/>
      <c r="DB16" s="175"/>
      <c r="DC16" s="175"/>
      <c r="DD16" s="175"/>
      <c r="DE16" s="175"/>
      <c r="DF16" s="175"/>
      <c r="DG16" s="175"/>
      <c r="DH16" s="175"/>
      <c r="DI16" s="175"/>
      <c r="DJ16" s="175"/>
      <c r="DK16" s="175"/>
      <c r="DL16" s="175"/>
      <c r="DM16" s="175"/>
      <c r="DN16" s="175"/>
      <c r="DO16" s="175"/>
      <c r="DP16" s="175"/>
      <c r="DQ16" s="175"/>
      <c r="DR16" s="175"/>
      <c r="DS16" s="175"/>
      <c r="DT16" s="175"/>
      <c r="DU16" s="175"/>
      <c r="DV16" s="175"/>
      <c r="DW16" s="175"/>
      <c r="DX16" s="175"/>
      <c r="DY16" s="175"/>
      <c r="DZ16" s="175"/>
      <c r="EA16" s="175"/>
      <c r="EB16" s="175"/>
      <c r="EC16" s="175"/>
      <c r="ED16" s="175"/>
      <c r="EE16" s="175"/>
      <c r="EF16" s="175"/>
      <c r="EG16" s="175"/>
      <c r="EH16" s="175"/>
      <c r="EI16" s="175"/>
      <c r="EJ16" s="175"/>
      <c r="EK16" s="175"/>
      <c r="EL16" s="175"/>
      <c r="EM16" s="175"/>
      <c r="EN16" s="175"/>
      <c r="EO16" s="175"/>
      <c r="EP16" s="175"/>
      <c r="EQ16" s="175"/>
      <c r="ER16" s="175"/>
      <c r="ES16" s="175"/>
      <c r="ET16" s="175"/>
      <c r="EU16" s="175"/>
      <c r="EV16" s="175"/>
      <c r="EW16" s="175"/>
      <c r="EX16" s="175"/>
      <c r="EY16" s="175"/>
      <c r="EZ16" s="175"/>
      <c r="FA16" s="175"/>
      <c r="FB16" s="175"/>
      <c r="FC16" s="175"/>
      <c r="FD16" s="175"/>
      <c r="FE16" s="175"/>
      <c r="FF16" s="175"/>
      <c r="FG16" s="175"/>
      <c r="FH16" s="175"/>
      <c r="FI16" s="175"/>
      <c r="FJ16" s="175"/>
      <c r="FK16" s="175"/>
      <c r="FL16" s="175"/>
      <c r="FM16" s="175"/>
      <c r="FN16" s="175"/>
      <c r="FO16" s="175"/>
      <c r="FP16" s="175"/>
      <c r="FQ16" s="175"/>
      <c r="FR16" s="175"/>
      <c r="FS16" s="175"/>
      <c r="FT16" s="175"/>
      <c r="FU16" s="175"/>
      <c r="FV16" s="175"/>
      <c r="FW16" s="175"/>
      <c r="FX16" s="175"/>
      <c r="FY16" s="175"/>
      <c r="FZ16" s="175"/>
      <c r="GA16" s="175"/>
      <c r="GB16" s="175"/>
      <c r="GC16" s="175"/>
      <c r="GD16" s="175"/>
      <c r="GE16" s="175"/>
      <c r="GF16" s="175"/>
      <c r="GG16" s="175"/>
      <c r="GH16" s="175"/>
      <c r="GI16" s="175"/>
      <c r="GJ16" s="175"/>
      <c r="GK16" s="175"/>
      <c r="GL16" s="175"/>
      <c r="GM16" s="175"/>
      <c r="GN16" s="175"/>
      <c r="GO16" s="175"/>
      <c r="GP16" s="175"/>
      <c r="GQ16" s="175"/>
      <c r="GR16" s="175"/>
      <c r="GS16" s="175"/>
      <c r="GT16" s="175"/>
      <c r="GU16" s="175"/>
      <c r="GV16" s="175"/>
      <c r="GW16" s="175"/>
      <c r="GX16" s="175"/>
      <c r="GY16" s="175"/>
      <c r="GZ16" s="175"/>
      <c r="HA16" s="175"/>
      <c r="HB16" s="175"/>
      <c r="HC16" s="175"/>
      <c r="HD16" s="175"/>
      <c r="HE16" s="175"/>
      <c r="HF16" s="175"/>
      <c r="HG16" s="175"/>
      <c r="HH16" s="175"/>
      <c r="HI16" s="175"/>
      <c r="HJ16" s="175"/>
      <c r="HK16" s="175"/>
      <c r="HL16" s="175"/>
      <c r="HM16" s="175"/>
      <c r="HN16" s="175"/>
      <c r="HO16" s="175"/>
      <c r="HP16" s="175"/>
      <c r="HQ16" s="175"/>
      <c r="HR16" s="175"/>
      <c r="HS16" s="175"/>
      <c r="HT16" s="175"/>
      <c r="HU16" s="175"/>
      <c r="HV16" s="175"/>
      <c r="HW16" s="175"/>
      <c r="HX16" s="175"/>
      <c r="HY16" s="175"/>
      <c r="HZ16" s="175"/>
      <c r="IA16" s="175"/>
      <c r="IB16" s="175"/>
      <c r="IC16" s="175"/>
      <c r="ID16" s="175"/>
      <c r="IE16" s="175"/>
      <c r="IF16" s="175"/>
      <c r="IG16" s="175"/>
      <c r="IH16" s="175"/>
      <c r="II16" s="175"/>
      <c r="IJ16" s="175"/>
      <c r="IK16" s="175"/>
      <c r="IL16" s="175"/>
      <c r="IM16" s="175"/>
      <c r="IN16" s="175"/>
      <c r="IO16" s="175"/>
      <c r="IP16" s="175"/>
      <c r="IQ16" s="175"/>
      <c r="IR16" s="175"/>
      <c r="IS16" s="175"/>
      <c r="IT16" s="175"/>
      <c r="IU16" s="175"/>
      <c r="IV16" s="175"/>
      <c r="IW16" s="175"/>
      <c r="IX16" s="175"/>
      <c r="IY16" s="175"/>
      <c r="IZ16" s="175"/>
      <c r="JA16" s="175"/>
      <c r="JB16" s="175"/>
      <c r="JC16" s="175"/>
      <c r="JD16" s="175"/>
      <c r="JE16" s="175"/>
      <c r="JF16" s="175"/>
      <c r="JG16" s="175"/>
      <c r="JH16" s="175"/>
      <c r="JI16" s="175"/>
      <c r="JJ16" s="175"/>
      <c r="JK16" s="175"/>
      <c r="JL16" s="175"/>
      <c r="JM16" s="175"/>
      <c r="JN16" s="175"/>
      <c r="JO16" s="175"/>
      <c r="JP16" s="175"/>
      <c r="JQ16" s="175"/>
      <c r="JR16" s="175"/>
      <c r="JS16" s="175"/>
      <c r="JT16" s="175"/>
      <c r="JU16" s="175"/>
      <c r="JV16" s="175"/>
      <c r="JW16" s="175"/>
      <c r="JX16" s="175"/>
      <c r="JY16" s="175"/>
      <c r="JZ16" s="175"/>
      <c r="KA16" s="175"/>
      <c r="KB16" s="175"/>
      <c r="KC16" s="175"/>
      <c r="KD16" s="175"/>
      <c r="KE16" s="175"/>
      <c r="KF16" s="175"/>
      <c r="KG16" s="175"/>
      <c r="KH16" s="175"/>
      <c r="KI16" s="175"/>
      <c r="KJ16" s="175"/>
      <c r="KK16" s="175"/>
      <c r="KL16" s="175"/>
      <c r="KM16" s="175"/>
      <c r="KN16" s="175"/>
      <c r="KO16" s="175"/>
      <c r="KP16" s="175"/>
      <c r="KQ16" s="175"/>
      <c r="KR16" s="175"/>
      <c r="KS16" s="175"/>
      <c r="KT16" s="175"/>
      <c r="KU16" s="175"/>
      <c r="KV16" s="175"/>
      <c r="KW16" s="175"/>
      <c r="KX16" s="175"/>
      <c r="KY16" s="175"/>
      <c r="KZ16" s="175"/>
      <c r="LA16" s="175"/>
      <c r="LB16" s="175"/>
      <c r="LC16" s="175"/>
      <c r="LD16" s="175"/>
      <c r="LE16" s="175"/>
      <c r="LF16" s="175"/>
      <c r="LG16" s="175"/>
      <c r="LH16" s="175"/>
      <c r="LI16" s="175"/>
      <c r="LJ16" s="175"/>
      <c r="LK16" s="175"/>
      <c r="LL16" s="175"/>
      <c r="LM16" s="175"/>
      <c r="LN16" s="175"/>
      <c r="LO16" s="175"/>
      <c r="LP16" s="175"/>
      <c r="LQ16" s="175"/>
      <c r="LR16" s="175"/>
      <c r="LS16" s="175"/>
      <c r="LT16" s="175"/>
      <c r="LU16" s="175"/>
      <c r="LV16" s="175"/>
      <c r="LW16" s="175"/>
      <c r="LX16" s="175"/>
      <c r="LY16" s="175"/>
      <c r="LZ16" s="175"/>
      <c r="MA16" s="175"/>
      <c r="MB16" s="175"/>
      <c r="MC16" s="175"/>
      <c r="MD16" s="175"/>
      <c r="ME16" s="175"/>
      <c r="MF16" s="175"/>
      <c r="MG16" s="175"/>
      <c r="MH16" s="175"/>
      <c r="MI16" s="175"/>
      <c r="MJ16" s="175"/>
      <c r="MK16" s="175"/>
      <c r="ML16" s="175"/>
      <c r="MM16" s="175"/>
      <c r="MN16" s="175"/>
      <c r="MO16" s="175"/>
      <c r="MP16" s="175"/>
      <c r="MQ16" s="175"/>
      <c r="MR16" s="175"/>
      <c r="MS16" s="175"/>
      <c r="MT16" s="175"/>
      <c r="MU16" s="175"/>
      <c r="MV16" s="175"/>
      <c r="MW16" s="175"/>
      <c r="MX16" s="175"/>
      <c r="MY16" s="175"/>
      <c r="MZ16" s="175"/>
      <c r="NA16" s="175"/>
      <c r="NB16" s="175"/>
      <c r="NC16" s="175"/>
      <c r="ND16" s="175"/>
      <c r="NE16" s="175"/>
      <c r="NF16" s="175"/>
      <c r="NG16" s="175"/>
      <c r="NH16" s="175"/>
      <c r="NI16" s="175"/>
      <c r="NJ16" s="175"/>
      <c r="NK16" s="175"/>
      <c r="NL16" s="175"/>
      <c r="NM16" s="175"/>
      <c r="NN16" s="175"/>
      <c r="NO16" s="175"/>
      <c r="NP16" s="175"/>
      <c r="NQ16" s="175"/>
      <c r="NR16" s="175"/>
      <c r="NS16" s="175"/>
      <c r="NT16" s="175"/>
      <c r="NU16" s="175"/>
      <c r="NV16" s="175"/>
      <c r="NW16" s="175"/>
      <c r="NX16" s="175"/>
      <c r="NY16" s="175"/>
      <c r="NZ16" s="175"/>
      <c r="OA16" s="175"/>
      <c r="OB16" s="175"/>
      <c r="OC16" s="175"/>
      <c r="OD16" s="175"/>
      <c r="OE16" s="175"/>
      <c r="OF16" s="175"/>
      <c r="OG16" s="175"/>
      <c r="OH16" s="175"/>
      <c r="OI16" s="175"/>
      <c r="OJ16" s="175"/>
      <c r="OK16" s="175"/>
      <c r="OL16" s="175"/>
      <c r="OM16" s="175"/>
      <c r="ON16" s="175"/>
      <c r="OO16" s="175"/>
      <c r="OP16" s="175"/>
      <c r="OQ16" s="175"/>
      <c r="OR16" s="175"/>
      <c r="OS16" s="175"/>
      <c r="OT16" s="175"/>
      <c r="OU16" s="175"/>
      <c r="OV16" s="175"/>
      <c r="OW16" s="175"/>
      <c r="OX16" s="175"/>
      <c r="OY16" s="175"/>
      <c r="OZ16" s="175"/>
      <c r="PA16" s="175"/>
      <c r="PB16" s="175"/>
      <c r="PC16" s="175"/>
      <c r="PD16" s="175"/>
      <c r="PE16" s="175"/>
      <c r="PF16" s="175"/>
      <c r="PG16" s="175"/>
      <c r="PH16" s="175"/>
      <c r="PI16" s="175"/>
      <c r="PJ16" s="175"/>
      <c r="PK16" s="175"/>
      <c r="PL16" s="175"/>
      <c r="PM16" s="175"/>
      <c r="PN16" s="175"/>
      <c r="PO16" s="175"/>
      <c r="PP16" s="175"/>
      <c r="PQ16" s="175"/>
      <c r="PR16" s="175"/>
      <c r="PS16" s="175"/>
      <c r="PT16" s="175"/>
      <c r="PU16" s="175"/>
      <c r="PV16" s="175"/>
      <c r="PW16" s="175"/>
      <c r="PX16" s="175"/>
      <c r="PY16" s="175"/>
      <c r="PZ16" s="175"/>
      <c r="QA16" s="175"/>
      <c r="QB16" s="175"/>
      <c r="QC16" s="175"/>
      <c r="QD16" s="175"/>
      <c r="QE16" s="175"/>
      <c r="QF16" s="175"/>
      <c r="QG16" s="175"/>
      <c r="QH16" s="175"/>
      <c r="QI16" s="175"/>
      <c r="QJ16" s="175"/>
      <c r="QK16" s="175"/>
      <c r="QL16" s="175"/>
      <c r="QM16" s="175"/>
      <c r="QN16" s="175"/>
      <c r="QO16" s="175"/>
    </row>
    <row r="17" spans="1:457" ht="26.25" hidden="1" customHeight="1">
      <c r="A17" s="173"/>
      <c r="B17" s="175"/>
      <c r="C17" s="62"/>
      <c r="D17" s="175"/>
      <c r="E17" s="62"/>
      <c r="F17" s="175"/>
      <c r="G17" s="62"/>
      <c r="H17" s="175"/>
      <c r="I17" s="62"/>
      <c r="J17" s="213"/>
      <c r="K17" s="175"/>
      <c r="L17" s="213"/>
      <c r="M17" s="303"/>
      <c r="N17" s="213"/>
      <c r="O17" s="176"/>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c r="BD17" s="175"/>
      <c r="BE17" s="175"/>
      <c r="BF17" s="175"/>
      <c r="BG17" s="175"/>
      <c r="BH17" s="175"/>
      <c r="BI17" s="175"/>
      <c r="BJ17" s="175"/>
      <c r="BK17" s="175"/>
      <c r="BL17" s="175"/>
      <c r="BM17" s="175"/>
      <c r="BN17" s="175"/>
      <c r="BO17" s="175"/>
      <c r="BP17" s="175"/>
      <c r="BQ17" s="175"/>
      <c r="BR17" s="175"/>
      <c r="BS17" s="175"/>
      <c r="BT17" s="175"/>
      <c r="BU17" s="175"/>
      <c r="BV17" s="175"/>
      <c r="BW17" s="175"/>
      <c r="BX17" s="175"/>
      <c r="BY17" s="175"/>
      <c r="BZ17" s="175"/>
      <c r="CA17" s="175"/>
      <c r="CB17" s="175"/>
      <c r="CC17" s="175"/>
      <c r="CD17" s="175"/>
      <c r="CE17" s="175"/>
      <c r="CF17" s="175"/>
      <c r="CG17" s="175"/>
      <c r="CH17" s="175"/>
      <c r="CI17" s="175"/>
      <c r="CJ17" s="175"/>
      <c r="CK17" s="175"/>
      <c r="CL17" s="175"/>
      <c r="CM17" s="175"/>
      <c r="CN17" s="175"/>
      <c r="CO17" s="175"/>
      <c r="CP17" s="175"/>
      <c r="CQ17" s="175"/>
      <c r="CR17" s="175"/>
      <c r="CS17" s="175"/>
      <c r="CT17" s="175"/>
      <c r="CU17" s="175"/>
      <c r="CV17" s="175"/>
      <c r="CW17" s="175"/>
      <c r="CX17" s="175"/>
      <c r="CY17" s="175"/>
      <c r="CZ17" s="175"/>
      <c r="DA17" s="175"/>
      <c r="DB17" s="175"/>
      <c r="DC17" s="175"/>
      <c r="DD17" s="175"/>
      <c r="DE17" s="175"/>
      <c r="DF17" s="175"/>
      <c r="DG17" s="175"/>
      <c r="DH17" s="175"/>
      <c r="DI17" s="175"/>
      <c r="DJ17" s="175"/>
      <c r="DK17" s="175"/>
      <c r="DL17" s="175"/>
      <c r="DM17" s="175"/>
      <c r="DN17" s="175"/>
      <c r="DO17" s="175"/>
      <c r="DP17" s="175"/>
      <c r="DQ17" s="175"/>
      <c r="DR17" s="175"/>
      <c r="DS17" s="175"/>
      <c r="DT17" s="175"/>
      <c r="DU17" s="175"/>
      <c r="DV17" s="175"/>
      <c r="DW17" s="175"/>
      <c r="DX17" s="175"/>
      <c r="DY17" s="175"/>
      <c r="DZ17" s="175"/>
      <c r="EA17" s="175"/>
      <c r="EB17" s="175"/>
      <c r="EC17" s="175"/>
      <c r="ED17" s="175"/>
      <c r="EE17" s="175"/>
      <c r="EF17" s="175"/>
      <c r="EG17" s="175"/>
      <c r="EH17" s="175"/>
      <c r="EI17" s="175"/>
      <c r="EJ17" s="175"/>
      <c r="EK17" s="175"/>
      <c r="EL17" s="175"/>
      <c r="EM17" s="175"/>
      <c r="EN17" s="175"/>
      <c r="EO17" s="175"/>
      <c r="EP17" s="175"/>
      <c r="EQ17" s="175"/>
      <c r="ER17" s="175"/>
      <c r="ES17" s="175"/>
      <c r="ET17" s="175"/>
      <c r="EU17" s="175"/>
      <c r="EV17" s="175"/>
      <c r="EW17" s="175"/>
      <c r="EX17" s="175"/>
      <c r="EY17" s="175"/>
      <c r="EZ17" s="175"/>
      <c r="FA17" s="175"/>
      <c r="FB17" s="175"/>
      <c r="FC17" s="175"/>
      <c r="FD17" s="175"/>
      <c r="FE17" s="175"/>
      <c r="FF17" s="175"/>
      <c r="FG17" s="175"/>
      <c r="FH17" s="175"/>
      <c r="FI17" s="175"/>
      <c r="FJ17" s="175"/>
      <c r="FK17" s="175"/>
      <c r="FL17" s="175"/>
      <c r="FM17" s="175"/>
      <c r="FN17" s="175"/>
      <c r="FO17" s="175"/>
      <c r="FP17" s="175"/>
      <c r="FQ17" s="175"/>
      <c r="FR17" s="175"/>
      <c r="FS17" s="175"/>
      <c r="FT17" s="175"/>
      <c r="FU17" s="175"/>
      <c r="FV17" s="175"/>
      <c r="FW17" s="175"/>
      <c r="FX17" s="175"/>
      <c r="FY17" s="175"/>
      <c r="FZ17" s="175"/>
      <c r="GA17" s="175"/>
      <c r="GB17" s="175"/>
      <c r="GC17" s="175"/>
      <c r="GD17" s="175"/>
      <c r="GE17" s="175"/>
      <c r="GF17" s="175"/>
      <c r="GG17" s="175"/>
      <c r="GH17" s="175"/>
      <c r="GI17" s="175"/>
      <c r="GJ17" s="175"/>
      <c r="GK17" s="175"/>
      <c r="GL17" s="175"/>
      <c r="GM17" s="175"/>
      <c r="GN17" s="175"/>
      <c r="GO17" s="175"/>
      <c r="GP17" s="175"/>
      <c r="GQ17" s="175"/>
      <c r="GR17" s="175"/>
      <c r="GS17" s="175"/>
      <c r="GT17" s="175"/>
      <c r="GU17" s="175"/>
      <c r="GV17" s="175"/>
      <c r="GW17" s="175"/>
      <c r="GX17" s="175"/>
      <c r="GY17" s="175"/>
      <c r="GZ17" s="175"/>
      <c r="HA17" s="175"/>
      <c r="HB17" s="175"/>
      <c r="HC17" s="175"/>
      <c r="HD17" s="175"/>
      <c r="HE17" s="175"/>
      <c r="HF17" s="175"/>
      <c r="HG17" s="175"/>
      <c r="HH17" s="175"/>
      <c r="HI17" s="175"/>
      <c r="HJ17" s="175"/>
      <c r="HK17" s="175"/>
      <c r="HL17" s="175"/>
      <c r="HM17" s="175"/>
      <c r="HN17" s="175"/>
      <c r="HO17" s="175"/>
      <c r="HP17" s="175"/>
      <c r="HQ17" s="175"/>
      <c r="HR17" s="175"/>
      <c r="HS17" s="175"/>
      <c r="HT17" s="175"/>
      <c r="HU17" s="175"/>
      <c r="HV17" s="175"/>
      <c r="HW17" s="175"/>
      <c r="HX17" s="175"/>
      <c r="HY17" s="175"/>
      <c r="HZ17" s="175"/>
      <c r="IA17" s="175"/>
      <c r="IB17" s="175"/>
      <c r="IC17" s="175"/>
      <c r="ID17" s="175"/>
      <c r="IE17" s="175"/>
      <c r="IF17" s="175"/>
      <c r="IG17" s="175"/>
      <c r="IH17" s="175"/>
      <c r="II17" s="175"/>
      <c r="IJ17" s="175"/>
      <c r="IK17" s="175"/>
      <c r="IL17" s="175"/>
      <c r="IM17" s="175"/>
      <c r="IN17" s="175"/>
      <c r="IO17" s="175"/>
      <c r="IP17" s="175"/>
      <c r="IQ17" s="175"/>
      <c r="IR17" s="175"/>
      <c r="IS17" s="175"/>
      <c r="IT17" s="175"/>
      <c r="IU17" s="175"/>
      <c r="IV17" s="175"/>
      <c r="IW17" s="175"/>
      <c r="IX17" s="175"/>
      <c r="IY17" s="175"/>
      <c r="IZ17" s="175"/>
      <c r="JA17" s="175"/>
      <c r="JB17" s="175"/>
      <c r="JC17" s="175"/>
      <c r="JD17" s="175"/>
      <c r="JE17" s="175"/>
      <c r="JF17" s="175"/>
      <c r="JG17" s="175"/>
      <c r="JH17" s="175"/>
      <c r="JI17" s="175"/>
      <c r="JJ17" s="175"/>
      <c r="JK17" s="175"/>
      <c r="JL17" s="175"/>
      <c r="JM17" s="175"/>
      <c r="JN17" s="175"/>
      <c r="JO17" s="175"/>
      <c r="JP17" s="175"/>
      <c r="JQ17" s="175"/>
      <c r="JR17" s="175"/>
      <c r="JS17" s="175"/>
      <c r="JT17" s="175"/>
      <c r="JU17" s="175"/>
      <c r="JV17" s="175"/>
      <c r="JW17" s="175"/>
      <c r="JX17" s="175"/>
      <c r="JY17" s="175"/>
      <c r="JZ17" s="175"/>
      <c r="KA17" s="175"/>
      <c r="KB17" s="175"/>
      <c r="KC17" s="175"/>
      <c r="KD17" s="175"/>
      <c r="KE17" s="175"/>
      <c r="KF17" s="175"/>
      <c r="KG17" s="175"/>
      <c r="KH17" s="175"/>
      <c r="KI17" s="175"/>
      <c r="KJ17" s="175"/>
      <c r="KK17" s="175"/>
      <c r="KL17" s="175"/>
      <c r="KM17" s="175"/>
      <c r="KN17" s="175"/>
      <c r="KO17" s="175"/>
      <c r="KP17" s="175"/>
      <c r="KQ17" s="175"/>
      <c r="KR17" s="175"/>
      <c r="KS17" s="175"/>
      <c r="KT17" s="175"/>
      <c r="KU17" s="175"/>
      <c r="KV17" s="175"/>
      <c r="KW17" s="175"/>
      <c r="KX17" s="175"/>
      <c r="KY17" s="175"/>
      <c r="KZ17" s="175"/>
      <c r="LA17" s="175"/>
      <c r="LB17" s="175"/>
      <c r="LC17" s="175"/>
      <c r="LD17" s="175"/>
      <c r="LE17" s="175"/>
      <c r="LF17" s="175"/>
      <c r="LG17" s="175"/>
      <c r="LH17" s="175"/>
      <c r="LI17" s="175"/>
      <c r="LJ17" s="175"/>
      <c r="LK17" s="175"/>
      <c r="LL17" s="175"/>
      <c r="LM17" s="175"/>
      <c r="LN17" s="175"/>
      <c r="LO17" s="175"/>
      <c r="LP17" s="175"/>
      <c r="LQ17" s="175"/>
      <c r="LR17" s="175"/>
      <c r="LS17" s="175"/>
      <c r="LT17" s="175"/>
      <c r="LU17" s="175"/>
      <c r="LV17" s="175"/>
      <c r="LW17" s="175"/>
      <c r="LX17" s="175"/>
      <c r="LY17" s="175"/>
      <c r="LZ17" s="175"/>
      <c r="MA17" s="175"/>
      <c r="MB17" s="175"/>
      <c r="MC17" s="175"/>
      <c r="MD17" s="175"/>
      <c r="ME17" s="175"/>
      <c r="MF17" s="175"/>
      <c r="MG17" s="175"/>
      <c r="MH17" s="175"/>
      <c r="MI17" s="175"/>
      <c r="MJ17" s="175"/>
      <c r="MK17" s="175"/>
      <c r="ML17" s="175"/>
      <c r="MM17" s="175"/>
      <c r="MN17" s="175"/>
      <c r="MO17" s="175"/>
      <c r="MP17" s="175"/>
      <c r="MQ17" s="175"/>
      <c r="MR17" s="175"/>
      <c r="MS17" s="175"/>
      <c r="MT17" s="175"/>
      <c r="MU17" s="175"/>
      <c r="MV17" s="175"/>
      <c r="MW17" s="175"/>
      <c r="MX17" s="175"/>
      <c r="MY17" s="175"/>
      <c r="MZ17" s="175"/>
      <c r="NA17" s="175"/>
      <c r="NB17" s="175"/>
      <c r="NC17" s="175"/>
      <c r="ND17" s="175"/>
      <c r="NE17" s="175"/>
      <c r="NF17" s="175"/>
      <c r="NG17" s="175"/>
      <c r="NH17" s="175"/>
      <c r="NI17" s="175"/>
      <c r="NJ17" s="175"/>
      <c r="NK17" s="175"/>
      <c r="NL17" s="175"/>
      <c r="NM17" s="175"/>
      <c r="NN17" s="175"/>
      <c r="NO17" s="175"/>
      <c r="NP17" s="175"/>
      <c r="NQ17" s="175"/>
      <c r="NR17" s="175"/>
      <c r="NS17" s="175"/>
      <c r="NT17" s="175"/>
      <c r="NU17" s="175"/>
      <c r="NV17" s="175"/>
      <c r="NW17" s="175"/>
      <c r="NX17" s="175"/>
      <c r="NY17" s="175"/>
      <c r="NZ17" s="175"/>
      <c r="OA17" s="175"/>
      <c r="OB17" s="175"/>
      <c r="OC17" s="175"/>
      <c r="OD17" s="175"/>
      <c r="OE17" s="175"/>
      <c r="OF17" s="175"/>
      <c r="OG17" s="175"/>
      <c r="OH17" s="175"/>
      <c r="OI17" s="175"/>
      <c r="OJ17" s="175"/>
      <c r="OK17" s="175"/>
      <c r="OL17" s="175"/>
      <c r="OM17" s="175"/>
      <c r="ON17" s="175"/>
      <c r="OO17" s="175"/>
      <c r="OP17" s="175"/>
      <c r="OQ17" s="175"/>
      <c r="OR17" s="175"/>
      <c r="OS17" s="175"/>
      <c r="OT17" s="175"/>
      <c r="OU17" s="175"/>
      <c r="OV17" s="175"/>
      <c r="OW17" s="175"/>
      <c r="OX17" s="175"/>
      <c r="OY17" s="175"/>
      <c r="OZ17" s="175"/>
      <c r="PA17" s="175"/>
      <c r="PB17" s="175"/>
      <c r="PC17" s="175"/>
      <c r="PD17" s="175"/>
      <c r="PE17" s="175"/>
      <c r="PF17" s="175"/>
      <c r="PG17" s="175"/>
      <c r="PH17" s="175"/>
      <c r="PI17" s="175"/>
      <c r="PJ17" s="175"/>
      <c r="PK17" s="175"/>
      <c r="PL17" s="175"/>
      <c r="PM17" s="175"/>
      <c r="PN17" s="175"/>
      <c r="PO17" s="175"/>
      <c r="PP17" s="175"/>
      <c r="PQ17" s="175"/>
      <c r="PR17" s="175"/>
      <c r="PS17" s="175"/>
      <c r="PT17" s="175"/>
      <c r="PU17" s="175"/>
      <c r="PV17" s="175"/>
      <c r="PW17" s="175"/>
      <c r="PX17" s="175"/>
      <c r="PY17" s="175"/>
      <c r="PZ17" s="175"/>
      <c r="QA17" s="175"/>
      <c r="QB17" s="175"/>
      <c r="QC17" s="175"/>
      <c r="QD17" s="175"/>
      <c r="QE17" s="175"/>
      <c r="QF17" s="175"/>
      <c r="QG17" s="175"/>
      <c r="QH17" s="175"/>
      <c r="QI17" s="175"/>
      <c r="QJ17" s="175"/>
      <c r="QK17" s="175"/>
      <c r="QL17" s="175"/>
      <c r="QM17" s="175"/>
      <c r="QN17" s="175"/>
      <c r="QO17" s="175"/>
    </row>
    <row r="18" spans="1:457" s="55" customFormat="1" ht="18.75" customHeight="1">
      <c r="A18" s="51"/>
      <c r="B18" s="438" t="s">
        <v>90</v>
      </c>
      <c r="C18" s="63"/>
      <c r="D18" s="438" t="s">
        <v>88</v>
      </c>
      <c r="E18" s="63"/>
      <c r="F18" s="438" t="s">
        <v>91</v>
      </c>
      <c r="G18" s="63"/>
      <c r="H18" s="438" t="s">
        <v>92</v>
      </c>
      <c r="I18" s="63"/>
      <c r="J18" s="441" t="s">
        <v>93</v>
      </c>
      <c r="L18" s="214"/>
      <c r="M18" s="302"/>
      <c r="N18" s="214"/>
      <c r="O18" s="54"/>
    </row>
    <row r="19" spans="1:457" s="55" customFormat="1" ht="18" thickBot="1">
      <c r="A19" s="51"/>
      <c r="B19" s="438"/>
      <c r="C19" s="63"/>
      <c r="D19" s="438"/>
      <c r="E19" s="63"/>
      <c r="F19" s="438"/>
      <c r="G19" s="63"/>
      <c r="H19" s="438"/>
      <c r="I19" s="63"/>
      <c r="J19" s="441"/>
      <c r="L19" s="214"/>
      <c r="M19" s="302"/>
      <c r="N19" s="214"/>
      <c r="O19" s="54"/>
    </row>
    <row r="20" spans="1:457" ht="26.25" customHeight="1" thickBot="1">
      <c r="A20" s="71" t="s">
        <v>94</v>
      </c>
      <c r="B20" s="65">
        <f>IF(B10&lt;&gt;0,B10,B10)</f>
        <v>0</v>
      </c>
      <c r="C20" s="69" t="s">
        <v>48</v>
      </c>
      <c r="D20" s="70" t="e">
        <f>J16</f>
        <v>#DIV/0!</v>
      </c>
      <c r="E20" s="69" t="s">
        <v>0</v>
      </c>
      <c r="F20" s="59"/>
      <c r="G20" s="69" t="s">
        <v>95</v>
      </c>
      <c r="H20" s="72"/>
      <c r="I20" s="60" t="s">
        <v>25</v>
      </c>
      <c r="J20" s="230" t="e">
        <f>(B20*D20-F20)*H20</f>
        <v>#DIV/0!</v>
      </c>
      <c r="K20" s="175"/>
      <c r="L20" s="213"/>
      <c r="M20" s="303"/>
      <c r="N20" s="213"/>
      <c r="O20" s="176"/>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5"/>
      <c r="BA20" s="175"/>
      <c r="BB20" s="175"/>
      <c r="BC20" s="175"/>
      <c r="BD20" s="175"/>
      <c r="BE20" s="175"/>
      <c r="BF20" s="175"/>
      <c r="BG20" s="175"/>
      <c r="BH20" s="175"/>
      <c r="BI20" s="175"/>
      <c r="BJ20" s="175"/>
      <c r="BK20" s="175"/>
      <c r="BL20" s="175"/>
      <c r="BM20" s="175"/>
      <c r="BN20" s="175"/>
      <c r="BO20" s="175"/>
      <c r="BP20" s="175"/>
      <c r="BQ20" s="175"/>
      <c r="BR20" s="175"/>
      <c r="BS20" s="175"/>
      <c r="BT20" s="175"/>
      <c r="BU20" s="175"/>
      <c r="BV20" s="175"/>
      <c r="BW20" s="175"/>
      <c r="BX20" s="175"/>
      <c r="BY20" s="175"/>
      <c r="BZ20" s="175"/>
      <c r="CA20" s="175"/>
      <c r="CB20" s="175"/>
      <c r="CC20" s="175"/>
      <c r="CD20" s="175"/>
      <c r="CE20" s="175"/>
      <c r="CF20" s="175"/>
      <c r="CG20" s="175"/>
      <c r="CH20" s="175"/>
      <c r="CI20" s="175"/>
      <c r="CJ20" s="175"/>
      <c r="CK20" s="175"/>
      <c r="CL20" s="175"/>
      <c r="CM20" s="175"/>
      <c r="CN20" s="175"/>
      <c r="CO20" s="175"/>
      <c r="CP20" s="175"/>
      <c r="CQ20" s="175"/>
      <c r="CR20" s="175"/>
      <c r="CS20" s="175"/>
      <c r="CT20" s="175"/>
      <c r="CU20" s="175"/>
      <c r="CV20" s="175"/>
      <c r="CW20" s="175"/>
      <c r="CX20" s="175"/>
      <c r="CY20" s="175"/>
      <c r="CZ20" s="175"/>
      <c r="DA20" s="175"/>
      <c r="DB20" s="175"/>
      <c r="DC20" s="175"/>
      <c r="DD20" s="175"/>
      <c r="DE20" s="175"/>
      <c r="DF20" s="175"/>
      <c r="DG20" s="175"/>
      <c r="DH20" s="175"/>
      <c r="DI20" s="175"/>
      <c r="DJ20" s="175"/>
      <c r="DK20" s="175"/>
      <c r="DL20" s="175"/>
      <c r="DM20" s="175"/>
      <c r="DN20" s="175"/>
      <c r="DO20" s="175"/>
      <c r="DP20" s="175"/>
      <c r="DQ20" s="175"/>
      <c r="DR20" s="175"/>
      <c r="DS20" s="175"/>
      <c r="DT20" s="175"/>
      <c r="DU20" s="175"/>
      <c r="DV20" s="175"/>
      <c r="DW20" s="175"/>
      <c r="DX20" s="175"/>
      <c r="DY20" s="175"/>
      <c r="DZ20" s="175"/>
      <c r="EA20" s="175"/>
      <c r="EB20" s="175"/>
      <c r="EC20" s="175"/>
      <c r="ED20" s="175"/>
      <c r="EE20" s="175"/>
      <c r="EF20" s="175"/>
      <c r="EG20" s="175"/>
      <c r="EH20" s="175"/>
      <c r="EI20" s="175"/>
      <c r="EJ20" s="175"/>
      <c r="EK20" s="175"/>
      <c r="EL20" s="175"/>
      <c r="EM20" s="175"/>
      <c r="EN20" s="175"/>
      <c r="EO20" s="175"/>
      <c r="EP20" s="175"/>
      <c r="EQ20" s="175"/>
      <c r="ER20" s="175"/>
      <c r="ES20" s="175"/>
      <c r="ET20" s="175"/>
      <c r="EU20" s="175"/>
      <c r="EV20" s="175"/>
      <c r="EW20" s="175"/>
      <c r="EX20" s="175"/>
      <c r="EY20" s="175"/>
      <c r="EZ20" s="175"/>
      <c r="FA20" s="175"/>
      <c r="FB20" s="175"/>
      <c r="FC20" s="175"/>
      <c r="FD20" s="175"/>
      <c r="FE20" s="175"/>
      <c r="FF20" s="175"/>
      <c r="FG20" s="175"/>
      <c r="FH20" s="175"/>
      <c r="FI20" s="175"/>
      <c r="FJ20" s="175"/>
      <c r="FK20" s="175"/>
      <c r="FL20" s="175"/>
      <c r="FM20" s="175"/>
      <c r="FN20" s="175"/>
      <c r="FO20" s="175"/>
      <c r="FP20" s="175"/>
      <c r="FQ20" s="175"/>
      <c r="FR20" s="175"/>
      <c r="FS20" s="175"/>
      <c r="FT20" s="175"/>
      <c r="FU20" s="175"/>
      <c r="FV20" s="175"/>
      <c r="FW20" s="175"/>
      <c r="FX20" s="175"/>
      <c r="FY20" s="175"/>
      <c r="FZ20" s="175"/>
      <c r="GA20" s="175"/>
      <c r="GB20" s="175"/>
      <c r="GC20" s="175"/>
      <c r="GD20" s="175"/>
      <c r="GE20" s="175"/>
      <c r="GF20" s="175"/>
      <c r="GG20" s="175"/>
      <c r="GH20" s="175"/>
      <c r="GI20" s="175"/>
      <c r="GJ20" s="175"/>
      <c r="GK20" s="175"/>
      <c r="GL20" s="175"/>
      <c r="GM20" s="175"/>
      <c r="GN20" s="175"/>
      <c r="GO20" s="175"/>
      <c r="GP20" s="175"/>
      <c r="GQ20" s="175"/>
      <c r="GR20" s="175"/>
      <c r="GS20" s="175"/>
      <c r="GT20" s="175"/>
      <c r="GU20" s="175"/>
      <c r="GV20" s="175"/>
      <c r="GW20" s="175"/>
      <c r="GX20" s="175"/>
      <c r="GY20" s="175"/>
      <c r="GZ20" s="175"/>
      <c r="HA20" s="175"/>
      <c r="HB20" s="175"/>
      <c r="HC20" s="175"/>
      <c r="HD20" s="175"/>
      <c r="HE20" s="175"/>
      <c r="HF20" s="175"/>
      <c r="HG20" s="175"/>
      <c r="HH20" s="175"/>
      <c r="HI20" s="175"/>
      <c r="HJ20" s="175"/>
      <c r="HK20" s="175"/>
      <c r="HL20" s="175"/>
      <c r="HM20" s="175"/>
      <c r="HN20" s="175"/>
      <c r="HO20" s="175"/>
      <c r="HP20" s="175"/>
      <c r="HQ20" s="175"/>
      <c r="HR20" s="175"/>
      <c r="HS20" s="175"/>
      <c r="HT20" s="175"/>
      <c r="HU20" s="175"/>
      <c r="HV20" s="175"/>
      <c r="HW20" s="175"/>
      <c r="HX20" s="175"/>
      <c r="HY20" s="175"/>
      <c r="HZ20" s="175"/>
      <c r="IA20" s="175"/>
      <c r="IB20" s="175"/>
      <c r="IC20" s="175"/>
      <c r="ID20" s="175"/>
      <c r="IE20" s="175"/>
      <c r="IF20" s="175"/>
      <c r="IG20" s="175"/>
      <c r="IH20" s="175"/>
      <c r="II20" s="175"/>
      <c r="IJ20" s="175"/>
      <c r="IK20" s="175"/>
      <c r="IL20" s="175"/>
      <c r="IM20" s="175"/>
      <c r="IN20" s="175"/>
      <c r="IO20" s="175"/>
      <c r="IP20" s="175"/>
      <c r="IQ20" s="175"/>
      <c r="IR20" s="175"/>
      <c r="IS20" s="175"/>
      <c r="IT20" s="175"/>
      <c r="IU20" s="175"/>
      <c r="IV20" s="175"/>
      <c r="IW20" s="175"/>
      <c r="IX20" s="175"/>
      <c r="IY20" s="175"/>
      <c r="IZ20" s="175"/>
      <c r="JA20" s="175"/>
      <c r="JB20" s="175"/>
      <c r="JC20" s="175"/>
      <c r="JD20" s="175"/>
      <c r="JE20" s="175"/>
      <c r="JF20" s="175"/>
      <c r="JG20" s="175"/>
      <c r="JH20" s="175"/>
      <c r="JI20" s="175"/>
      <c r="JJ20" s="175"/>
      <c r="JK20" s="175"/>
      <c r="JL20" s="175"/>
      <c r="JM20" s="175"/>
      <c r="JN20" s="175"/>
      <c r="JO20" s="175"/>
      <c r="JP20" s="175"/>
      <c r="JQ20" s="175"/>
      <c r="JR20" s="175"/>
      <c r="JS20" s="175"/>
      <c r="JT20" s="175"/>
      <c r="JU20" s="175"/>
      <c r="JV20" s="175"/>
      <c r="JW20" s="175"/>
      <c r="JX20" s="175"/>
      <c r="JY20" s="175"/>
      <c r="JZ20" s="175"/>
      <c r="KA20" s="175"/>
      <c r="KB20" s="175"/>
      <c r="KC20" s="175"/>
      <c r="KD20" s="175"/>
      <c r="KE20" s="175"/>
      <c r="KF20" s="175"/>
      <c r="KG20" s="175"/>
      <c r="KH20" s="175"/>
      <c r="KI20" s="175"/>
      <c r="KJ20" s="175"/>
      <c r="KK20" s="175"/>
      <c r="KL20" s="175"/>
      <c r="KM20" s="175"/>
      <c r="KN20" s="175"/>
      <c r="KO20" s="175"/>
      <c r="KP20" s="175"/>
      <c r="KQ20" s="175"/>
      <c r="KR20" s="175"/>
      <c r="KS20" s="175"/>
      <c r="KT20" s="175"/>
      <c r="KU20" s="175"/>
      <c r="KV20" s="175"/>
      <c r="KW20" s="175"/>
      <c r="KX20" s="175"/>
      <c r="KY20" s="175"/>
      <c r="KZ20" s="175"/>
      <c r="LA20" s="175"/>
      <c r="LB20" s="175"/>
      <c r="LC20" s="175"/>
      <c r="LD20" s="175"/>
      <c r="LE20" s="175"/>
      <c r="LF20" s="175"/>
      <c r="LG20" s="175"/>
      <c r="LH20" s="175"/>
      <c r="LI20" s="175"/>
      <c r="LJ20" s="175"/>
      <c r="LK20" s="175"/>
      <c r="LL20" s="175"/>
      <c r="LM20" s="175"/>
      <c r="LN20" s="175"/>
      <c r="LO20" s="175"/>
      <c r="LP20" s="175"/>
      <c r="LQ20" s="175"/>
      <c r="LR20" s="175"/>
      <c r="LS20" s="175"/>
      <c r="LT20" s="175"/>
      <c r="LU20" s="175"/>
      <c r="LV20" s="175"/>
      <c r="LW20" s="175"/>
      <c r="LX20" s="175"/>
      <c r="LY20" s="175"/>
      <c r="LZ20" s="175"/>
      <c r="MA20" s="175"/>
      <c r="MB20" s="175"/>
      <c r="MC20" s="175"/>
      <c r="MD20" s="175"/>
      <c r="ME20" s="175"/>
      <c r="MF20" s="175"/>
      <c r="MG20" s="175"/>
      <c r="MH20" s="175"/>
      <c r="MI20" s="175"/>
      <c r="MJ20" s="175"/>
      <c r="MK20" s="175"/>
      <c r="ML20" s="175"/>
      <c r="MM20" s="175"/>
      <c r="MN20" s="175"/>
      <c r="MO20" s="175"/>
      <c r="MP20" s="175"/>
      <c r="MQ20" s="175"/>
      <c r="MR20" s="175"/>
      <c r="MS20" s="175"/>
      <c r="MT20" s="175"/>
      <c r="MU20" s="175"/>
      <c r="MV20" s="175"/>
      <c r="MW20" s="175"/>
      <c r="MX20" s="175"/>
      <c r="MY20" s="175"/>
      <c r="MZ20" s="175"/>
      <c r="NA20" s="175"/>
      <c r="NB20" s="175"/>
      <c r="NC20" s="175"/>
      <c r="ND20" s="175"/>
      <c r="NE20" s="175"/>
      <c r="NF20" s="175"/>
      <c r="NG20" s="175"/>
      <c r="NH20" s="175"/>
      <c r="NI20" s="175"/>
      <c r="NJ20" s="175"/>
      <c r="NK20" s="175"/>
      <c r="NL20" s="175"/>
      <c r="NM20" s="175"/>
      <c r="NN20" s="175"/>
      <c r="NO20" s="175"/>
      <c r="NP20" s="175"/>
      <c r="NQ20" s="175"/>
      <c r="NR20" s="175"/>
      <c r="NS20" s="175"/>
      <c r="NT20" s="175"/>
      <c r="NU20" s="175"/>
      <c r="NV20" s="175"/>
      <c r="NW20" s="175"/>
      <c r="NX20" s="175"/>
      <c r="NY20" s="175"/>
      <c r="NZ20" s="175"/>
      <c r="OA20" s="175"/>
      <c r="OB20" s="175"/>
      <c r="OC20" s="175"/>
      <c r="OD20" s="175"/>
      <c r="OE20" s="175"/>
      <c r="OF20" s="175"/>
      <c r="OG20" s="175"/>
      <c r="OH20" s="175"/>
      <c r="OI20" s="175"/>
      <c r="OJ20" s="175"/>
      <c r="OK20" s="175"/>
      <c r="OL20" s="175"/>
      <c r="OM20" s="175"/>
      <c r="ON20" s="175"/>
      <c r="OO20" s="175"/>
      <c r="OP20" s="175"/>
      <c r="OQ20" s="175"/>
      <c r="OR20" s="175"/>
      <c r="OS20" s="175"/>
      <c r="OT20" s="175"/>
      <c r="OU20" s="175"/>
      <c r="OV20" s="175"/>
      <c r="OW20" s="175"/>
      <c r="OX20" s="175"/>
      <c r="OY20" s="175"/>
      <c r="OZ20" s="175"/>
      <c r="PA20" s="175"/>
      <c r="PB20" s="175"/>
      <c r="PC20" s="175"/>
      <c r="PD20" s="175"/>
      <c r="PE20" s="175"/>
      <c r="PF20" s="175"/>
      <c r="PG20" s="175"/>
      <c r="PH20" s="175"/>
      <c r="PI20" s="175"/>
      <c r="PJ20" s="175"/>
      <c r="PK20" s="175"/>
      <c r="PL20" s="175"/>
      <c r="PM20" s="175"/>
      <c r="PN20" s="175"/>
      <c r="PO20" s="175"/>
      <c r="PP20" s="175"/>
      <c r="PQ20" s="175"/>
      <c r="PR20" s="175"/>
      <c r="PS20" s="175"/>
      <c r="PT20" s="175"/>
      <c r="PU20" s="175"/>
      <c r="PV20" s="175"/>
      <c r="PW20" s="175"/>
      <c r="PX20" s="175"/>
      <c r="PY20" s="175"/>
      <c r="PZ20" s="175"/>
      <c r="QA20" s="175"/>
      <c r="QB20" s="175"/>
      <c r="QC20" s="175"/>
      <c r="QD20" s="175"/>
      <c r="QE20" s="175"/>
      <c r="QF20" s="175"/>
      <c r="QG20" s="175"/>
      <c r="QH20" s="175"/>
      <c r="QI20" s="175"/>
      <c r="QJ20" s="175"/>
      <c r="QK20" s="175"/>
      <c r="QL20" s="175"/>
      <c r="QM20" s="175"/>
      <c r="QN20" s="175"/>
      <c r="QO20" s="175"/>
    </row>
    <row r="21" spans="1:457" ht="12.75" hidden="1" customHeight="1">
      <c r="A21" s="173"/>
      <c r="B21" s="175"/>
      <c r="C21" s="175"/>
      <c r="D21" s="175"/>
      <c r="E21" s="175"/>
      <c r="F21" s="175"/>
      <c r="G21" s="175"/>
      <c r="H21" s="175"/>
      <c r="I21" s="175"/>
      <c r="J21" s="213"/>
      <c r="K21" s="175"/>
      <c r="L21" s="213"/>
      <c r="M21" s="303"/>
      <c r="N21" s="213"/>
      <c r="O21" s="176"/>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c r="BQ21" s="175"/>
      <c r="BR21" s="175"/>
      <c r="BS21" s="175"/>
      <c r="BT21" s="175"/>
      <c r="BU21" s="175"/>
      <c r="BV21" s="175"/>
      <c r="BW21" s="175"/>
      <c r="BX21" s="175"/>
      <c r="BY21" s="175"/>
      <c r="BZ21" s="175"/>
      <c r="CA21" s="175"/>
      <c r="CB21" s="175"/>
      <c r="CC21" s="175"/>
      <c r="CD21" s="175"/>
      <c r="CE21" s="175"/>
      <c r="CF21" s="175"/>
      <c r="CG21" s="175"/>
      <c r="CH21" s="175"/>
      <c r="CI21" s="175"/>
      <c r="CJ21" s="175"/>
      <c r="CK21" s="175"/>
      <c r="CL21" s="175"/>
      <c r="CM21" s="175"/>
      <c r="CN21" s="175"/>
      <c r="CO21" s="175"/>
      <c r="CP21" s="175"/>
      <c r="CQ21" s="175"/>
      <c r="CR21" s="175"/>
      <c r="CS21" s="175"/>
      <c r="CT21" s="175"/>
      <c r="CU21" s="175"/>
      <c r="CV21" s="175"/>
      <c r="CW21" s="175"/>
      <c r="CX21" s="175"/>
      <c r="CY21" s="175"/>
      <c r="CZ21" s="175"/>
      <c r="DA21" s="175"/>
      <c r="DB21" s="175"/>
      <c r="DC21" s="175"/>
      <c r="DD21" s="175"/>
      <c r="DE21" s="175"/>
      <c r="DF21" s="175"/>
      <c r="DG21" s="175"/>
      <c r="DH21" s="175"/>
      <c r="DI21" s="175"/>
      <c r="DJ21" s="175"/>
      <c r="DK21" s="175"/>
      <c r="DL21" s="175"/>
      <c r="DM21" s="175"/>
      <c r="DN21" s="175"/>
      <c r="DO21" s="175"/>
      <c r="DP21" s="175"/>
      <c r="DQ21" s="175"/>
      <c r="DR21" s="175"/>
      <c r="DS21" s="175"/>
      <c r="DT21" s="175"/>
      <c r="DU21" s="175"/>
      <c r="DV21" s="175"/>
      <c r="DW21" s="175"/>
      <c r="DX21" s="175"/>
      <c r="DY21" s="175"/>
      <c r="DZ21" s="175"/>
      <c r="EA21" s="175"/>
      <c r="EB21" s="175"/>
      <c r="EC21" s="175"/>
      <c r="ED21" s="175"/>
      <c r="EE21" s="175"/>
      <c r="EF21" s="175"/>
      <c r="EG21" s="175"/>
      <c r="EH21" s="175"/>
      <c r="EI21" s="175"/>
      <c r="EJ21" s="175"/>
      <c r="EK21" s="175"/>
      <c r="EL21" s="175"/>
      <c r="EM21" s="175"/>
      <c r="EN21" s="175"/>
      <c r="EO21" s="175"/>
      <c r="EP21" s="175"/>
      <c r="EQ21" s="175"/>
      <c r="ER21" s="175"/>
      <c r="ES21" s="175"/>
      <c r="ET21" s="175"/>
      <c r="EU21" s="175"/>
      <c r="EV21" s="175"/>
      <c r="EW21" s="175"/>
      <c r="EX21" s="175"/>
      <c r="EY21" s="175"/>
      <c r="EZ21" s="175"/>
      <c r="FA21" s="175"/>
      <c r="FB21" s="175"/>
      <c r="FC21" s="175"/>
      <c r="FD21" s="175"/>
      <c r="FE21" s="175"/>
      <c r="FF21" s="175"/>
      <c r="FG21" s="175"/>
      <c r="FH21" s="175"/>
      <c r="FI21" s="175"/>
      <c r="FJ21" s="175"/>
      <c r="FK21" s="175"/>
      <c r="FL21" s="175"/>
      <c r="FM21" s="175"/>
      <c r="FN21" s="175"/>
      <c r="FO21" s="175"/>
      <c r="FP21" s="175"/>
      <c r="FQ21" s="175"/>
      <c r="FR21" s="175"/>
      <c r="FS21" s="175"/>
      <c r="FT21" s="175"/>
      <c r="FU21" s="175"/>
      <c r="FV21" s="175"/>
      <c r="FW21" s="175"/>
      <c r="FX21" s="175"/>
      <c r="FY21" s="175"/>
      <c r="FZ21" s="175"/>
      <c r="GA21" s="175"/>
      <c r="GB21" s="175"/>
      <c r="GC21" s="175"/>
      <c r="GD21" s="175"/>
      <c r="GE21" s="175"/>
      <c r="GF21" s="175"/>
      <c r="GG21" s="175"/>
      <c r="GH21" s="175"/>
      <c r="GI21" s="175"/>
      <c r="GJ21" s="175"/>
      <c r="GK21" s="175"/>
      <c r="GL21" s="175"/>
      <c r="GM21" s="175"/>
      <c r="GN21" s="175"/>
      <c r="GO21" s="175"/>
      <c r="GP21" s="175"/>
      <c r="GQ21" s="175"/>
      <c r="GR21" s="175"/>
      <c r="GS21" s="175"/>
      <c r="GT21" s="175"/>
      <c r="GU21" s="175"/>
      <c r="GV21" s="175"/>
      <c r="GW21" s="175"/>
      <c r="GX21" s="175"/>
      <c r="GY21" s="175"/>
      <c r="GZ21" s="175"/>
      <c r="HA21" s="175"/>
      <c r="HB21" s="175"/>
      <c r="HC21" s="175"/>
      <c r="HD21" s="175"/>
      <c r="HE21" s="175"/>
      <c r="HF21" s="175"/>
      <c r="HG21" s="175"/>
      <c r="HH21" s="175"/>
      <c r="HI21" s="175"/>
      <c r="HJ21" s="175"/>
      <c r="HK21" s="175"/>
      <c r="HL21" s="175"/>
      <c r="HM21" s="175"/>
      <c r="HN21" s="175"/>
      <c r="HO21" s="175"/>
      <c r="HP21" s="175"/>
      <c r="HQ21" s="175"/>
      <c r="HR21" s="175"/>
      <c r="HS21" s="175"/>
      <c r="HT21" s="175"/>
      <c r="HU21" s="175"/>
      <c r="HV21" s="175"/>
      <c r="HW21" s="175"/>
      <c r="HX21" s="175"/>
      <c r="HY21" s="175"/>
      <c r="HZ21" s="175"/>
      <c r="IA21" s="175"/>
      <c r="IB21" s="175"/>
      <c r="IC21" s="175"/>
      <c r="ID21" s="175"/>
      <c r="IE21" s="175"/>
      <c r="IF21" s="175"/>
      <c r="IG21" s="175"/>
      <c r="IH21" s="175"/>
      <c r="II21" s="175"/>
      <c r="IJ21" s="175"/>
      <c r="IK21" s="175"/>
      <c r="IL21" s="175"/>
      <c r="IM21" s="175"/>
      <c r="IN21" s="175"/>
      <c r="IO21" s="175"/>
      <c r="IP21" s="175"/>
      <c r="IQ21" s="175"/>
      <c r="IR21" s="175"/>
      <c r="IS21" s="175"/>
      <c r="IT21" s="175"/>
      <c r="IU21" s="175"/>
      <c r="IV21" s="175"/>
      <c r="IW21" s="175"/>
      <c r="IX21" s="175"/>
      <c r="IY21" s="175"/>
      <c r="IZ21" s="175"/>
      <c r="JA21" s="175"/>
      <c r="JB21" s="175"/>
      <c r="JC21" s="175"/>
      <c r="JD21" s="175"/>
      <c r="JE21" s="175"/>
      <c r="JF21" s="175"/>
      <c r="JG21" s="175"/>
      <c r="JH21" s="175"/>
      <c r="JI21" s="175"/>
      <c r="JJ21" s="175"/>
      <c r="JK21" s="175"/>
      <c r="JL21" s="175"/>
      <c r="JM21" s="175"/>
      <c r="JN21" s="175"/>
      <c r="JO21" s="175"/>
      <c r="JP21" s="175"/>
      <c r="JQ21" s="175"/>
      <c r="JR21" s="175"/>
      <c r="JS21" s="175"/>
      <c r="JT21" s="175"/>
      <c r="JU21" s="175"/>
      <c r="JV21" s="175"/>
      <c r="JW21" s="175"/>
      <c r="JX21" s="175"/>
      <c r="JY21" s="175"/>
      <c r="JZ21" s="175"/>
      <c r="KA21" s="175"/>
      <c r="KB21" s="175"/>
      <c r="KC21" s="175"/>
      <c r="KD21" s="175"/>
      <c r="KE21" s="175"/>
      <c r="KF21" s="175"/>
      <c r="KG21" s="175"/>
      <c r="KH21" s="175"/>
      <c r="KI21" s="175"/>
      <c r="KJ21" s="175"/>
      <c r="KK21" s="175"/>
      <c r="KL21" s="175"/>
      <c r="KM21" s="175"/>
      <c r="KN21" s="175"/>
      <c r="KO21" s="175"/>
      <c r="KP21" s="175"/>
      <c r="KQ21" s="175"/>
      <c r="KR21" s="175"/>
      <c r="KS21" s="175"/>
      <c r="KT21" s="175"/>
      <c r="KU21" s="175"/>
      <c r="KV21" s="175"/>
      <c r="KW21" s="175"/>
      <c r="KX21" s="175"/>
      <c r="KY21" s="175"/>
      <c r="KZ21" s="175"/>
      <c r="LA21" s="175"/>
      <c r="LB21" s="175"/>
      <c r="LC21" s="175"/>
      <c r="LD21" s="175"/>
      <c r="LE21" s="175"/>
      <c r="LF21" s="175"/>
      <c r="LG21" s="175"/>
      <c r="LH21" s="175"/>
      <c r="LI21" s="175"/>
      <c r="LJ21" s="175"/>
      <c r="LK21" s="175"/>
      <c r="LL21" s="175"/>
      <c r="LM21" s="175"/>
      <c r="LN21" s="175"/>
      <c r="LO21" s="175"/>
      <c r="LP21" s="175"/>
      <c r="LQ21" s="175"/>
      <c r="LR21" s="175"/>
      <c r="LS21" s="175"/>
      <c r="LT21" s="175"/>
      <c r="LU21" s="175"/>
      <c r="LV21" s="175"/>
      <c r="LW21" s="175"/>
      <c r="LX21" s="175"/>
      <c r="LY21" s="175"/>
      <c r="LZ21" s="175"/>
      <c r="MA21" s="175"/>
      <c r="MB21" s="175"/>
      <c r="MC21" s="175"/>
      <c r="MD21" s="175"/>
      <c r="ME21" s="175"/>
      <c r="MF21" s="175"/>
      <c r="MG21" s="175"/>
      <c r="MH21" s="175"/>
      <c r="MI21" s="175"/>
      <c r="MJ21" s="175"/>
      <c r="MK21" s="175"/>
      <c r="ML21" s="175"/>
      <c r="MM21" s="175"/>
      <c r="MN21" s="175"/>
      <c r="MO21" s="175"/>
      <c r="MP21" s="175"/>
      <c r="MQ21" s="175"/>
      <c r="MR21" s="175"/>
      <c r="MS21" s="175"/>
      <c r="MT21" s="175"/>
      <c r="MU21" s="175"/>
      <c r="MV21" s="175"/>
      <c r="MW21" s="175"/>
      <c r="MX21" s="175"/>
      <c r="MY21" s="175"/>
      <c r="MZ21" s="175"/>
      <c r="NA21" s="175"/>
      <c r="NB21" s="175"/>
      <c r="NC21" s="175"/>
      <c r="ND21" s="175"/>
      <c r="NE21" s="175"/>
      <c r="NF21" s="175"/>
      <c r="NG21" s="175"/>
      <c r="NH21" s="175"/>
      <c r="NI21" s="175"/>
      <c r="NJ21" s="175"/>
      <c r="NK21" s="175"/>
      <c r="NL21" s="175"/>
      <c r="NM21" s="175"/>
      <c r="NN21" s="175"/>
      <c r="NO21" s="175"/>
      <c r="NP21" s="175"/>
      <c r="NQ21" s="175"/>
      <c r="NR21" s="175"/>
      <c r="NS21" s="175"/>
      <c r="NT21" s="175"/>
      <c r="NU21" s="175"/>
      <c r="NV21" s="175"/>
      <c r="NW21" s="175"/>
      <c r="NX21" s="175"/>
      <c r="NY21" s="175"/>
      <c r="NZ21" s="175"/>
      <c r="OA21" s="175"/>
      <c r="OB21" s="175"/>
      <c r="OC21" s="175"/>
      <c r="OD21" s="175"/>
      <c r="OE21" s="175"/>
      <c r="OF21" s="175"/>
      <c r="OG21" s="175"/>
      <c r="OH21" s="175"/>
      <c r="OI21" s="175"/>
      <c r="OJ21" s="175"/>
      <c r="OK21" s="175"/>
      <c r="OL21" s="175"/>
      <c r="OM21" s="175"/>
      <c r="ON21" s="175"/>
      <c r="OO21" s="175"/>
      <c r="OP21" s="175"/>
      <c r="OQ21" s="175"/>
      <c r="OR21" s="175"/>
      <c r="OS21" s="175"/>
      <c r="OT21" s="175"/>
      <c r="OU21" s="175"/>
      <c r="OV21" s="175"/>
      <c r="OW21" s="175"/>
      <c r="OX21" s="175"/>
      <c r="OY21" s="175"/>
      <c r="OZ21" s="175"/>
      <c r="PA21" s="175"/>
      <c r="PB21" s="175"/>
      <c r="PC21" s="175"/>
      <c r="PD21" s="175"/>
      <c r="PE21" s="175"/>
      <c r="PF21" s="175"/>
      <c r="PG21" s="175"/>
      <c r="PH21" s="175"/>
      <c r="PI21" s="175"/>
      <c r="PJ21" s="175"/>
      <c r="PK21" s="175"/>
      <c r="PL21" s="175"/>
      <c r="PM21" s="175"/>
      <c r="PN21" s="175"/>
      <c r="PO21" s="175"/>
      <c r="PP21" s="175"/>
      <c r="PQ21" s="175"/>
      <c r="PR21" s="175"/>
      <c r="PS21" s="175"/>
      <c r="PT21" s="175"/>
      <c r="PU21" s="175"/>
      <c r="PV21" s="175"/>
      <c r="PW21" s="175"/>
      <c r="PX21" s="175"/>
      <c r="PY21" s="175"/>
      <c r="PZ21" s="175"/>
      <c r="QA21" s="175"/>
      <c r="QB21" s="175"/>
      <c r="QC21" s="175"/>
      <c r="QD21" s="175"/>
      <c r="QE21" s="175"/>
      <c r="QF21" s="175"/>
      <c r="QG21" s="175"/>
      <c r="QH21" s="175"/>
      <c r="QI21" s="175"/>
      <c r="QJ21" s="175"/>
      <c r="QK21" s="175"/>
      <c r="QL21" s="175"/>
      <c r="QM21" s="175"/>
      <c r="QN21" s="175"/>
      <c r="QO21" s="175"/>
    </row>
    <row r="22" spans="1:457" ht="26.25" customHeight="1" thickBot="1">
      <c r="A22" s="177"/>
      <c r="B22" s="73"/>
      <c r="C22" s="74"/>
      <c r="D22" s="75"/>
      <c r="E22" s="76"/>
      <c r="F22" s="77"/>
      <c r="G22" s="178"/>
      <c r="H22" s="179"/>
      <c r="I22" s="179"/>
      <c r="J22" s="179"/>
      <c r="K22" s="175"/>
      <c r="L22" s="179"/>
      <c r="M22" s="304"/>
      <c r="N22" s="179"/>
      <c r="O22" s="180"/>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5"/>
      <c r="BA22" s="175"/>
      <c r="BB22" s="175"/>
      <c r="BC22" s="175"/>
      <c r="BD22" s="175"/>
      <c r="BE22" s="175"/>
      <c r="BF22" s="175"/>
      <c r="BG22" s="175"/>
      <c r="BH22" s="175"/>
      <c r="BI22" s="175"/>
      <c r="BJ22" s="175"/>
      <c r="BK22" s="175"/>
      <c r="BL22" s="175"/>
      <c r="BM22" s="175"/>
      <c r="BN22" s="175"/>
      <c r="BO22" s="175"/>
      <c r="BP22" s="175"/>
      <c r="BQ22" s="175"/>
      <c r="BR22" s="175"/>
      <c r="BS22" s="175"/>
      <c r="BT22" s="175"/>
      <c r="BU22" s="175"/>
      <c r="BV22" s="175"/>
      <c r="BW22" s="175"/>
      <c r="BX22" s="175"/>
      <c r="BY22" s="175"/>
      <c r="BZ22" s="175"/>
      <c r="CA22" s="175"/>
      <c r="CB22" s="175"/>
      <c r="CC22" s="175"/>
      <c r="CD22" s="175"/>
      <c r="CE22" s="175"/>
      <c r="CF22" s="175"/>
      <c r="CG22" s="175"/>
      <c r="CH22" s="175"/>
      <c r="CI22" s="175"/>
      <c r="CJ22" s="175"/>
      <c r="CK22" s="175"/>
      <c r="CL22" s="175"/>
      <c r="CM22" s="175"/>
      <c r="CN22" s="175"/>
      <c r="CO22" s="175"/>
      <c r="CP22" s="175"/>
      <c r="CQ22" s="175"/>
      <c r="CR22" s="175"/>
      <c r="CS22" s="175"/>
      <c r="CT22" s="175"/>
      <c r="CU22" s="175"/>
      <c r="CV22" s="175"/>
      <c r="CW22" s="175"/>
      <c r="CX22" s="175"/>
      <c r="CY22" s="175"/>
      <c r="CZ22" s="175"/>
      <c r="DA22" s="175"/>
      <c r="DB22" s="175"/>
      <c r="DC22" s="175"/>
      <c r="DD22" s="175"/>
      <c r="DE22" s="175"/>
      <c r="DF22" s="175"/>
      <c r="DG22" s="175"/>
      <c r="DH22" s="175"/>
      <c r="DI22" s="175"/>
      <c r="DJ22" s="175"/>
      <c r="DK22" s="175"/>
      <c r="DL22" s="175"/>
      <c r="DM22" s="175"/>
      <c r="DN22" s="175"/>
      <c r="DO22" s="175"/>
      <c r="DP22" s="175"/>
      <c r="DQ22" s="175"/>
      <c r="DR22" s="175"/>
      <c r="DS22" s="175"/>
      <c r="DT22" s="175"/>
      <c r="DU22" s="175"/>
      <c r="DV22" s="175"/>
      <c r="DW22" s="175"/>
      <c r="DX22" s="175"/>
      <c r="DY22" s="175"/>
      <c r="DZ22" s="175"/>
      <c r="EA22" s="175"/>
      <c r="EB22" s="175"/>
      <c r="EC22" s="175"/>
      <c r="ED22" s="175"/>
      <c r="EE22" s="175"/>
      <c r="EF22" s="175"/>
      <c r="EG22" s="175"/>
      <c r="EH22" s="175"/>
      <c r="EI22" s="175"/>
      <c r="EJ22" s="175"/>
      <c r="EK22" s="175"/>
      <c r="EL22" s="175"/>
      <c r="EM22" s="175"/>
      <c r="EN22" s="175"/>
      <c r="EO22" s="175"/>
      <c r="EP22" s="175"/>
      <c r="EQ22" s="175"/>
      <c r="ER22" s="175"/>
      <c r="ES22" s="175"/>
      <c r="ET22" s="175"/>
      <c r="EU22" s="175"/>
      <c r="EV22" s="175"/>
      <c r="EW22" s="175"/>
      <c r="EX22" s="175"/>
      <c r="EY22" s="175"/>
      <c r="EZ22" s="175"/>
      <c r="FA22" s="175"/>
      <c r="FB22" s="175"/>
      <c r="FC22" s="175"/>
      <c r="FD22" s="175"/>
      <c r="FE22" s="175"/>
      <c r="FF22" s="175"/>
      <c r="FG22" s="175"/>
      <c r="FH22" s="175"/>
      <c r="FI22" s="175"/>
      <c r="FJ22" s="175"/>
      <c r="FK22" s="175"/>
      <c r="FL22" s="175"/>
      <c r="FM22" s="175"/>
      <c r="FN22" s="175"/>
      <c r="FO22" s="175"/>
      <c r="FP22" s="175"/>
      <c r="FQ22" s="175"/>
      <c r="FR22" s="175"/>
      <c r="FS22" s="175"/>
      <c r="FT22" s="175"/>
      <c r="FU22" s="175"/>
      <c r="FV22" s="175"/>
      <c r="FW22" s="175"/>
      <c r="FX22" s="175"/>
      <c r="FY22" s="175"/>
      <c r="FZ22" s="175"/>
      <c r="GA22" s="175"/>
      <c r="GB22" s="175"/>
      <c r="GC22" s="175"/>
      <c r="GD22" s="175"/>
      <c r="GE22" s="175"/>
      <c r="GF22" s="175"/>
      <c r="GG22" s="175"/>
      <c r="GH22" s="175"/>
      <c r="GI22" s="175"/>
      <c r="GJ22" s="175"/>
      <c r="GK22" s="175"/>
      <c r="GL22" s="175"/>
      <c r="GM22" s="175"/>
      <c r="GN22" s="175"/>
      <c r="GO22" s="175"/>
      <c r="GP22" s="175"/>
      <c r="GQ22" s="175"/>
      <c r="GR22" s="175"/>
      <c r="GS22" s="175"/>
      <c r="GT22" s="175"/>
      <c r="GU22" s="175"/>
      <c r="GV22" s="175"/>
      <c r="GW22" s="175"/>
      <c r="GX22" s="175"/>
      <c r="GY22" s="175"/>
      <c r="GZ22" s="175"/>
      <c r="HA22" s="175"/>
      <c r="HB22" s="175"/>
      <c r="HC22" s="175"/>
      <c r="HD22" s="175"/>
      <c r="HE22" s="175"/>
      <c r="HF22" s="175"/>
      <c r="HG22" s="175"/>
      <c r="HH22" s="175"/>
      <c r="HI22" s="175"/>
      <c r="HJ22" s="175"/>
      <c r="HK22" s="175"/>
      <c r="HL22" s="175"/>
      <c r="HM22" s="175"/>
      <c r="HN22" s="175"/>
      <c r="HO22" s="175"/>
      <c r="HP22" s="175"/>
      <c r="HQ22" s="175"/>
      <c r="HR22" s="175"/>
      <c r="HS22" s="175"/>
      <c r="HT22" s="175"/>
      <c r="HU22" s="175"/>
      <c r="HV22" s="175"/>
      <c r="HW22" s="175"/>
      <c r="HX22" s="175"/>
      <c r="HY22" s="175"/>
      <c r="HZ22" s="175"/>
      <c r="IA22" s="175"/>
      <c r="IB22" s="175"/>
      <c r="IC22" s="175"/>
      <c r="ID22" s="175"/>
      <c r="IE22" s="175"/>
      <c r="IF22" s="175"/>
      <c r="IG22" s="175"/>
      <c r="IH22" s="175"/>
      <c r="II22" s="175"/>
      <c r="IJ22" s="175"/>
      <c r="IK22" s="175"/>
      <c r="IL22" s="175"/>
      <c r="IM22" s="175"/>
      <c r="IN22" s="175"/>
      <c r="IO22" s="175"/>
      <c r="IP22" s="175"/>
      <c r="IQ22" s="175"/>
      <c r="IR22" s="175"/>
      <c r="IS22" s="175"/>
      <c r="IT22" s="175"/>
      <c r="IU22" s="175"/>
      <c r="IV22" s="175"/>
      <c r="IW22" s="175"/>
      <c r="IX22" s="175"/>
      <c r="IY22" s="175"/>
      <c r="IZ22" s="175"/>
      <c r="JA22" s="175"/>
      <c r="JB22" s="175"/>
      <c r="JC22" s="175"/>
      <c r="JD22" s="175"/>
      <c r="JE22" s="175"/>
      <c r="JF22" s="175"/>
      <c r="JG22" s="175"/>
      <c r="JH22" s="175"/>
      <c r="JI22" s="175"/>
      <c r="JJ22" s="175"/>
      <c r="JK22" s="175"/>
      <c r="JL22" s="175"/>
      <c r="JM22" s="175"/>
      <c r="JN22" s="175"/>
      <c r="JO22" s="175"/>
      <c r="JP22" s="175"/>
      <c r="JQ22" s="175"/>
      <c r="JR22" s="175"/>
      <c r="JS22" s="175"/>
      <c r="JT22" s="175"/>
      <c r="JU22" s="175"/>
      <c r="JV22" s="175"/>
      <c r="JW22" s="175"/>
      <c r="JX22" s="175"/>
      <c r="JY22" s="175"/>
      <c r="JZ22" s="175"/>
      <c r="KA22" s="175"/>
      <c r="KB22" s="175"/>
      <c r="KC22" s="175"/>
      <c r="KD22" s="175"/>
      <c r="KE22" s="175"/>
      <c r="KF22" s="175"/>
      <c r="KG22" s="175"/>
      <c r="KH22" s="175"/>
      <c r="KI22" s="175"/>
      <c r="KJ22" s="175"/>
      <c r="KK22" s="175"/>
      <c r="KL22" s="175"/>
      <c r="KM22" s="175"/>
      <c r="KN22" s="175"/>
      <c r="KO22" s="175"/>
      <c r="KP22" s="175"/>
      <c r="KQ22" s="175"/>
      <c r="KR22" s="175"/>
      <c r="KS22" s="175"/>
      <c r="KT22" s="175"/>
      <c r="KU22" s="175"/>
      <c r="KV22" s="175"/>
      <c r="KW22" s="175"/>
      <c r="KX22" s="175"/>
      <c r="KY22" s="175"/>
      <c r="KZ22" s="175"/>
      <c r="LA22" s="175"/>
      <c r="LB22" s="175"/>
      <c r="LC22" s="175"/>
      <c r="LD22" s="175"/>
      <c r="LE22" s="175"/>
      <c r="LF22" s="175"/>
      <c r="LG22" s="175"/>
      <c r="LH22" s="175"/>
      <c r="LI22" s="175"/>
      <c r="LJ22" s="175"/>
      <c r="LK22" s="175"/>
      <c r="LL22" s="175"/>
      <c r="LM22" s="175"/>
      <c r="LN22" s="175"/>
      <c r="LO22" s="175"/>
      <c r="LP22" s="175"/>
      <c r="LQ22" s="175"/>
      <c r="LR22" s="175"/>
      <c r="LS22" s="175"/>
      <c r="LT22" s="175"/>
      <c r="LU22" s="175"/>
      <c r="LV22" s="175"/>
      <c r="LW22" s="175"/>
      <c r="LX22" s="175"/>
      <c r="LY22" s="175"/>
      <c r="LZ22" s="175"/>
      <c r="MA22" s="175"/>
      <c r="MB22" s="175"/>
      <c r="MC22" s="175"/>
      <c r="MD22" s="175"/>
      <c r="ME22" s="175"/>
      <c r="MF22" s="175"/>
      <c r="MG22" s="175"/>
      <c r="MH22" s="175"/>
      <c r="MI22" s="175"/>
      <c r="MJ22" s="175"/>
      <c r="MK22" s="175"/>
      <c r="ML22" s="175"/>
      <c r="MM22" s="175"/>
      <c r="MN22" s="175"/>
      <c r="MO22" s="175"/>
      <c r="MP22" s="175"/>
      <c r="MQ22" s="175"/>
      <c r="MR22" s="175"/>
      <c r="MS22" s="175"/>
      <c r="MT22" s="175"/>
      <c r="MU22" s="175"/>
      <c r="MV22" s="175"/>
      <c r="MW22" s="175"/>
      <c r="MX22" s="175"/>
      <c r="MY22" s="175"/>
      <c r="MZ22" s="175"/>
      <c r="NA22" s="175"/>
      <c r="NB22" s="175"/>
      <c r="NC22" s="175"/>
      <c r="ND22" s="175"/>
      <c r="NE22" s="175"/>
      <c r="NF22" s="175"/>
      <c r="NG22" s="175"/>
      <c r="NH22" s="175"/>
      <c r="NI22" s="175"/>
      <c r="NJ22" s="175"/>
      <c r="NK22" s="175"/>
      <c r="NL22" s="175"/>
      <c r="NM22" s="175"/>
      <c r="NN22" s="175"/>
      <c r="NO22" s="175"/>
      <c r="NP22" s="175"/>
      <c r="NQ22" s="175"/>
      <c r="NR22" s="175"/>
      <c r="NS22" s="175"/>
      <c r="NT22" s="175"/>
      <c r="NU22" s="175"/>
      <c r="NV22" s="175"/>
      <c r="NW22" s="175"/>
      <c r="NX22" s="175"/>
      <c r="NY22" s="175"/>
      <c r="NZ22" s="175"/>
      <c r="OA22" s="175"/>
      <c r="OB22" s="175"/>
      <c r="OC22" s="175"/>
      <c r="OD22" s="175"/>
      <c r="OE22" s="175"/>
      <c r="OF22" s="175"/>
      <c r="OG22" s="175"/>
      <c r="OH22" s="175"/>
      <c r="OI22" s="175"/>
      <c r="OJ22" s="175"/>
      <c r="OK22" s="175"/>
      <c r="OL22" s="175"/>
      <c r="OM22" s="175"/>
      <c r="ON22" s="175"/>
      <c r="OO22" s="175"/>
      <c r="OP22" s="175"/>
      <c r="OQ22" s="175"/>
      <c r="OR22" s="175"/>
      <c r="OS22" s="175"/>
      <c r="OT22" s="175"/>
      <c r="OU22" s="175"/>
      <c r="OV22" s="175"/>
      <c r="OW22" s="175"/>
      <c r="OX22" s="175"/>
      <c r="OY22" s="175"/>
      <c r="OZ22" s="175"/>
      <c r="PA22" s="175"/>
      <c r="PB22" s="175"/>
      <c r="PC22" s="175"/>
      <c r="PD22" s="175"/>
      <c r="PE22" s="175"/>
      <c r="PF22" s="175"/>
      <c r="PG22" s="175"/>
      <c r="PH22" s="175"/>
      <c r="PI22" s="175"/>
      <c r="PJ22" s="175"/>
      <c r="PK22" s="175"/>
      <c r="PL22" s="175"/>
      <c r="PM22" s="175"/>
      <c r="PN22" s="175"/>
      <c r="PO22" s="175"/>
      <c r="PP22" s="175"/>
      <c r="PQ22" s="175"/>
      <c r="PR22" s="175"/>
      <c r="PS22" s="175"/>
      <c r="PT22" s="175"/>
      <c r="PU22" s="175"/>
      <c r="PV22" s="175"/>
      <c r="PW22" s="175"/>
      <c r="PX22" s="175"/>
      <c r="PY22" s="175"/>
      <c r="PZ22" s="175"/>
      <c r="QA22" s="175"/>
      <c r="QB22" s="175"/>
      <c r="QC22" s="175"/>
      <c r="QD22" s="175"/>
      <c r="QE22" s="175"/>
      <c r="QF22" s="175"/>
      <c r="QG22" s="175"/>
      <c r="QH22" s="175"/>
      <c r="QI22" s="175"/>
      <c r="QJ22" s="175"/>
      <c r="QK22" s="175"/>
      <c r="QL22" s="175"/>
      <c r="QM22" s="175"/>
      <c r="QN22" s="175"/>
      <c r="QO22" s="175"/>
    </row>
    <row r="23" spans="1:457" ht="9" customHeight="1" thickBot="1">
      <c r="B23" s="78"/>
      <c r="C23" s="79"/>
      <c r="D23" s="80"/>
      <c r="E23" s="81"/>
      <c r="F23" s="82"/>
      <c r="G23" s="226"/>
    </row>
    <row r="24" spans="1:457" ht="24" customHeight="1">
      <c r="A24" s="83" t="s">
        <v>96</v>
      </c>
      <c r="B24" s="166" t="s">
        <v>133</v>
      </c>
      <c r="C24" s="47"/>
      <c r="D24" s="224"/>
      <c r="E24" s="227"/>
      <c r="F24" s="47"/>
      <c r="G24" s="47"/>
      <c r="H24" s="47"/>
      <c r="I24" s="47"/>
      <c r="J24" s="220"/>
      <c r="K24" s="50"/>
      <c r="L24" s="220"/>
      <c r="M24" s="220"/>
      <c r="N24" s="220"/>
      <c r="O24" s="49"/>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c r="II24" s="50"/>
      <c r="IJ24" s="50"/>
      <c r="IK24" s="50"/>
      <c r="IL24" s="50"/>
      <c r="IM24" s="50"/>
      <c r="IN24" s="50"/>
      <c r="IO24" s="50"/>
      <c r="IP24" s="50"/>
      <c r="IQ24" s="50"/>
      <c r="IR24" s="50"/>
      <c r="IS24" s="175"/>
      <c r="IT24" s="175"/>
      <c r="IU24" s="175"/>
      <c r="IV24" s="175"/>
      <c r="IW24" s="175"/>
      <c r="IX24" s="175"/>
      <c r="IY24" s="175"/>
      <c r="IZ24" s="175"/>
      <c r="JA24" s="175"/>
      <c r="JB24" s="175"/>
      <c r="JC24" s="175"/>
      <c r="JD24" s="175"/>
      <c r="JE24" s="175"/>
      <c r="JF24" s="175"/>
      <c r="JG24" s="175"/>
      <c r="JH24" s="175"/>
      <c r="JI24" s="175"/>
      <c r="JJ24" s="175"/>
      <c r="JK24" s="175"/>
      <c r="JL24" s="175"/>
      <c r="JM24" s="175"/>
      <c r="JN24" s="175"/>
      <c r="JO24" s="175"/>
      <c r="JP24" s="175"/>
      <c r="JQ24" s="175"/>
      <c r="JR24" s="175"/>
      <c r="JS24" s="175"/>
      <c r="JT24" s="175"/>
      <c r="JU24" s="175"/>
      <c r="JV24" s="175"/>
      <c r="JW24" s="175"/>
      <c r="JX24" s="175"/>
      <c r="JY24" s="175"/>
      <c r="JZ24" s="175"/>
      <c r="KA24" s="175"/>
      <c r="KB24" s="175"/>
      <c r="KC24" s="175"/>
      <c r="KD24" s="175"/>
      <c r="KE24" s="175"/>
      <c r="KF24" s="175"/>
      <c r="KG24" s="175"/>
      <c r="KH24" s="175"/>
      <c r="KI24" s="175"/>
      <c r="KJ24" s="175"/>
      <c r="KK24" s="175"/>
      <c r="KL24" s="175"/>
      <c r="KM24" s="175"/>
      <c r="KN24" s="175"/>
      <c r="KO24" s="175"/>
      <c r="KP24" s="175"/>
      <c r="KQ24" s="175"/>
      <c r="KR24" s="175"/>
      <c r="KS24" s="175"/>
      <c r="KT24" s="175"/>
      <c r="KU24" s="175"/>
      <c r="KV24" s="175"/>
      <c r="KW24" s="175"/>
      <c r="KX24" s="175"/>
      <c r="KY24" s="175"/>
      <c r="KZ24" s="175"/>
      <c r="LA24" s="175"/>
      <c r="LB24" s="175"/>
      <c r="LC24" s="175"/>
      <c r="LD24" s="175"/>
      <c r="LE24" s="175"/>
      <c r="LF24" s="175"/>
      <c r="LG24" s="175"/>
      <c r="LH24" s="175"/>
      <c r="LI24" s="175"/>
      <c r="LJ24" s="175"/>
      <c r="LK24" s="175"/>
      <c r="LL24" s="175"/>
      <c r="LM24" s="175"/>
      <c r="LN24" s="175"/>
      <c r="LO24" s="175"/>
      <c r="LP24" s="175"/>
      <c r="LQ24" s="175"/>
      <c r="LR24" s="175"/>
      <c r="LS24" s="175"/>
      <c r="LT24" s="175"/>
      <c r="LU24" s="175"/>
      <c r="LV24" s="175"/>
      <c r="LW24" s="175"/>
      <c r="LX24" s="175"/>
      <c r="LY24" s="175"/>
      <c r="LZ24" s="175"/>
      <c r="MA24" s="175"/>
      <c r="MB24" s="175"/>
      <c r="MC24" s="175"/>
      <c r="MD24" s="175"/>
      <c r="ME24" s="175"/>
      <c r="MF24" s="175"/>
      <c r="MG24" s="175"/>
      <c r="MH24" s="175"/>
      <c r="MI24" s="175"/>
      <c r="MJ24" s="175"/>
      <c r="MK24" s="175"/>
      <c r="ML24" s="175"/>
      <c r="MM24" s="175"/>
      <c r="MN24" s="175"/>
      <c r="MO24" s="175"/>
      <c r="MP24" s="175"/>
      <c r="MQ24" s="175"/>
      <c r="MR24" s="175"/>
      <c r="MS24" s="175"/>
      <c r="MT24" s="175"/>
      <c r="MU24" s="175"/>
      <c r="MV24" s="175"/>
      <c r="MW24" s="175"/>
      <c r="MX24" s="175"/>
      <c r="MY24" s="175"/>
      <c r="MZ24" s="175"/>
      <c r="NA24" s="175"/>
      <c r="NB24" s="175"/>
      <c r="NC24" s="175"/>
      <c r="ND24" s="175"/>
      <c r="NE24" s="175"/>
      <c r="NF24" s="175"/>
      <c r="NG24" s="175"/>
      <c r="NH24" s="175"/>
      <c r="NI24" s="175"/>
      <c r="NJ24" s="175"/>
      <c r="NK24" s="175"/>
      <c r="NL24" s="175"/>
      <c r="NM24" s="175"/>
      <c r="NN24" s="175"/>
      <c r="NO24" s="175"/>
      <c r="NP24" s="175"/>
      <c r="NQ24" s="175"/>
      <c r="NR24" s="175"/>
      <c r="NS24" s="175"/>
      <c r="NT24" s="175"/>
      <c r="NU24" s="175"/>
      <c r="NV24" s="175"/>
      <c r="NW24" s="175"/>
      <c r="NX24" s="175"/>
      <c r="NY24" s="175"/>
      <c r="NZ24" s="175"/>
      <c r="OA24" s="175"/>
      <c r="OB24" s="175"/>
      <c r="OC24" s="175"/>
      <c r="OD24" s="175"/>
      <c r="OE24" s="175"/>
      <c r="OF24" s="175"/>
      <c r="OG24" s="175"/>
      <c r="OH24" s="175"/>
      <c r="OI24" s="175"/>
      <c r="OJ24" s="175"/>
      <c r="OK24" s="175"/>
      <c r="OL24" s="175"/>
      <c r="OM24" s="175"/>
      <c r="ON24" s="175"/>
      <c r="OO24" s="175"/>
      <c r="OP24" s="175"/>
      <c r="OQ24" s="175"/>
      <c r="OR24" s="175"/>
      <c r="OS24" s="175"/>
      <c r="OT24" s="175"/>
      <c r="OU24" s="175"/>
      <c r="OV24" s="175"/>
      <c r="OW24" s="175"/>
      <c r="OX24" s="175"/>
      <c r="OY24" s="175"/>
      <c r="OZ24" s="175"/>
      <c r="PA24" s="175"/>
      <c r="PB24" s="175"/>
      <c r="PC24" s="175"/>
      <c r="PD24" s="175"/>
      <c r="PE24" s="175"/>
      <c r="PF24" s="175"/>
      <c r="PG24" s="175"/>
      <c r="PH24" s="175"/>
      <c r="PI24" s="175"/>
      <c r="PJ24" s="175"/>
      <c r="PK24" s="175"/>
      <c r="PL24" s="175"/>
      <c r="PM24" s="175"/>
      <c r="PN24" s="175"/>
      <c r="PO24" s="175"/>
      <c r="PP24" s="175"/>
      <c r="PQ24" s="175"/>
      <c r="PR24" s="175"/>
      <c r="PS24" s="175"/>
      <c r="PT24" s="175"/>
      <c r="PU24" s="175"/>
      <c r="PV24" s="175"/>
      <c r="PW24" s="175"/>
      <c r="PX24" s="175"/>
      <c r="PY24" s="175"/>
      <c r="PZ24" s="175"/>
      <c r="QA24" s="175"/>
      <c r="QB24" s="175"/>
      <c r="QC24" s="175"/>
      <c r="QD24" s="175"/>
      <c r="QE24" s="175"/>
      <c r="QF24" s="175"/>
      <c r="QG24" s="175"/>
      <c r="QH24" s="175"/>
      <c r="QI24" s="175"/>
      <c r="QJ24" s="175"/>
      <c r="QK24" s="175"/>
      <c r="QL24" s="175"/>
      <c r="QM24" s="175"/>
      <c r="QN24" s="175"/>
      <c r="QO24" s="175"/>
    </row>
    <row r="25" spans="1:457">
      <c r="A25" s="173"/>
      <c r="B25" s="175"/>
      <c r="C25" s="175"/>
      <c r="D25" s="175"/>
      <c r="E25" s="175"/>
      <c r="F25" s="175"/>
      <c r="G25" s="175"/>
      <c r="H25" s="175"/>
      <c r="I25" s="175"/>
      <c r="J25" s="213"/>
      <c r="K25" s="175"/>
      <c r="L25" s="213"/>
      <c r="M25" s="213"/>
      <c r="N25" s="213"/>
      <c r="O25" s="176"/>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5"/>
      <c r="BA25" s="175"/>
      <c r="BB25" s="175"/>
      <c r="BC25" s="175"/>
      <c r="BD25" s="175"/>
      <c r="BE25" s="175"/>
      <c r="BF25" s="175"/>
      <c r="BG25" s="175"/>
      <c r="BH25" s="175"/>
      <c r="BI25" s="175"/>
      <c r="BJ25" s="175"/>
      <c r="BK25" s="175"/>
      <c r="BL25" s="175"/>
      <c r="BM25" s="175"/>
      <c r="BN25" s="175"/>
      <c r="BO25" s="175"/>
      <c r="BP25" s="175"/>
      <c r="BQ25" s="175"/>
      <c r="BR25" s="175"/>
      <c r="BS25" s="175"/>
      <c r="BT25" s="175"/>
      <c r="BU25" s="175"/>
      <c r="BV25" s="175"/>
      <c r="BW25" s="175"/>
      <c r="BX25" s="175"/>
      <c r="BY25" s="175"/>
      <c r="BZ25" s="175"/>
      <c r="CA25" s="175"/>
      <c r="CB25" s="175"/>
      <c r="CC25" s="175"/>
      <c r="CD25" s="175"/>
      <c r="CE25" s="175"/>
      <c r="CF25" s="175"/>
      <c r="CG25" s="175"/>
      <c r="CH25" s="175"/>
      <c r="CI25" s="175"/>
      <c r="CJ25" s="175"/>
      <c r="CK25" s="175"/>
      <c r="CL25" s="175"/>
      <c r="CM25" s="175"/>
      <c r="CN25" s="175"/>
      <c r="CO25" s="175"/>
      <c r="CP25" s="175"/>
      <c r="CQ25" s="175"/>
      <c r="CR25" s="175"/>
      <c r="CS25" s="175"/>
      <c r="CT25" s="175"/>
      <c r="CU25" s="175"/>
      <c r="CV25" s="175"/>
      <c r="CW25" s="175"/>
      <c r="CX25" s="175"/>
      <c r="CY25" s="175"/>
      <c r="CZ25" s="175"/>
      <c r="DA25" s="175"/>
      <c r="DB25" s="175"/>
      <c r="DC25" s="175"/>
      <c r="DD25" s="175"/>
      <c r="DE25" s="175"/>
      <c r="DF25" s="175"/>
      <c r="DG25" s="175"/>
      <c r="DH25" s="175"/>
      <c r="DI25" s="175"/>
      <c r="DJ25" s="175"/>
      <c r="DK25" s="175"/>
      <c r="DL25" s="175"/>
      <c r="DM25" s="175"/>
      <c r="DN25" s="175"/>
      <c r="DO25" s="175"/>
      <c r="DP25" s="175"/>
      <c r="DQ25" s="175"/>
      <c r="DR25" s="175"/>
      <c r="DS25" s="175"/>
      <c r="DT25" s="175"/>
      <c r="DU25" s="175"/>
      <c r="DV25" s="175"/>
      <c r="DW25" s="175"/>
      <c r="DX25" s="175"/>
      <c r="DY25" s="175"/>
      <c r="DZ25" s="175"/>
      <c r="EA25" s="175"/>
      <c r="EB25" s="175"/>
      <c r="EC25" s="175"/>
      <c r="ED25" s="175"/>
      <c r="EE25" s="175"/>
      <c r="EF25" s="175"/>
      <c r="EG25" s="175"/>
      <c r="EH25" s="175"/>
      <c r="EI25" s="175"/>
      <c r="EJ25" s="175"/>
      <c r="EK25" s="175"/>
      <c r="EL25" s="175"/>
      <c r="EM25" s="175"/>
      <c r="EN25" s="175"/>
      <c r="EO25" s="175"/>
      <c r="EP25" s="175"/>
      <c r="EQ25" s="175"/>
      <c r="ER25" s="175"/>
      <c r="ES25" s="175"/>
      <c r="ET25" s="175"/>
      <c r="EU25" s="175"/>
      <c r="EV25" s="175"/>
      <c r="EW25" s="175"/>
      <c r="EX25" s="175"/>
      <c r="EY25" s="175"/>
      <c r="EZ25" s="175"/>
      <c r="FA25" s="175"/>
      <c r="FB25" s="175"/>
      <c r="FC25" s="175"/>
      <c r="FD25" s="175"/>
      <c r="FE25" s="175"/>
      <c r="FF25" s="175"/>
      <c r="FG25" s="175"/>
      <c r="FH25" s="175"/>
      <c r="FI25" s="175"/>
      <c r="FJ25" s="175"/>
      <c r="FK25" s="175"/>
      <c r="FL25" s="175"/>
      <c r="FM25" s="175"/>
      <c r="FN25" s="175"/>
      <c r="FO25" s="175"/>
      <c r="FP25" s="175"/>
      <c r="FQ25" s="175"/>
      <c r="FR25" s="175"/>
      <c r="FS25" s="175"/>
      <c r="FT25" s="175"/>
      <c r="FU25" s="175"/>
      <c r="FV25" s="175"/>
      <c r="FW25" s="175"/>
      <c r="FX25" s="175"/>
      <c r="FY25" s="175"/>
      <c r="FZ25" s="175"/>
      <c r="GA25" s="175"/>
      <c r="GB25" s="175"/>
      <c r="GC25" s="175"/>
      <c r="GD25" s="175"/>
      <c r="GE25" s="175"/>
      <c r="GF25" s="175"/>
      <c r="GG25" s="175"/>
      <c r="GH25" s="175"/>
      <c r="GI25" s="175"/>
      <c r="GJ25" s="175"/>
      <c r="GK25" s="175"/>
      <c r="GL25" s="175"/>
      <c r="GM25" s="175"/>
      <c r="GN25" s="175"/>
      <c r="GO25" s="175"/>
      <c r="GP25" s="175"/>
      <c r="GQ25" s="175"/>
      <c r="GR25" s="175"/>
      <c r="GS25" s="175"/>
      <c r="GT25" s="175"/>
      <c r="GU25" s="175"/>
      <c r="GV25" s="175"/>
      <c r="GW25" s="175"/>
      <c r="GX25" s="175"/>
      <c r="GY25" s="175"/>
      <c r="GZ25" s="175"/>
      <c r="HA25" s="175"/>
      <c r="HB25" s="175"/>
      <c r="HC25" s="175"/>
      <c r="HD25" s="175"/>
      <c r="HE25" s="175"/>
      <c r="HF25" s="175"/>
      <c r="HG25" s="175"/>
      <c r="HH25" s="175"/>
      <c r="HI25" s="175"/>
      <c r="HJ25" s="175"/>
      <c r="HK25" s="175"/>
      <c r="HL25" s="175"/>
      <c r="HM25" s="175"/>
      <c r="HN25" s="175"/>
      <c r="HO25" s="175"/>
      <c r="HP25" s="175"/>
      <c r="HQ25" s="175"/>
      <c r="HR25" s="175"/>
      <c r="HS25" s="175"/>
      <c r="HT25" s="175"/>
      <c r="HU25" s="175"/>
      <c r="HV25" s="175"/>
      <c r="HW25" s="175"/>
      <c r="HX25" s="175"/>
      <c r="HY25" s="175"/>
      <c r="HZ25" s="175"/>
      <c r="IA25" s="175"/>
      <c r="IB25" s="175"/>
      <c r="IC25" s="175"/>
      <c r="ID25" s="175"/>
      <c r="IE25" s="175"/>
      <c r="IF25" s="175"/>
      <c r="IG25" s="175"/>
      <c r="IH25" s="175"/>
      <c r="II25" s="175"/>
      <c r="IJ25" s="175"/>
      <c r="IK25" s="175"/>
      <c r="IL25" s="175"/>
      <c r="IM25" s="175"/>
      <c r="IN25" s="175"/>
      <c r="IO25" s="175"/>
      <c r="IP25" s="175"/>
      <c r="IQ25" s="175"/>
      <c r="IR25" s="175"/>
      <c r="IS25" s="175"/>
      <c r="IT25" s="175"/>
      <c r="IU25" s="175"/>
      <c r="IV25" s="175"/>
      <c r="IW25" s="175"/>
      <c r="IX25" s="175"/>
      <c r="IY25" s="175"/>
      <c r="IZ25" s="175"/>
      <c r="JA25" s="175"/>
      <c r="JB25" s="175"/>
      <c r="JC25" s="175"/>
      <c r="JD25" s="175"/>
      <c r="JE25" s="175"/>
      <c r="JF25" s="175"/>
      <c r="JG25" s="175"/>
      <c r="JH25" s="175"/>
      <c r="JI25" s="175"/>
      <c r="JJ25" s="175"/>
      <c r="JK25" s="175"/>
      <c r="JL25" s="175"/>
      <c r="JM25" s="175"/>
      <c r="JN25" s="175"/>
      <c r="JO25" s="175"/>
      <c r="JP25" s="175"/>
      <c r="JQ25" s="175"/>
      <c r="JR25" s="175"/>
      <c r="JS25" s="175"/>
      <c r="JT25" s="175"/>
      <c r="JU25" s="175"/>
      <c r="JV25" s="175"/>
      <c r="JW25" s="175"/>
      <c r="JX25" s="175"/>
      <c r="JY25" s="175"/>
      <c r="JZ25" s="175"/>
      <c r="KA25" s="175"/>
      <c r="KB25" s="175"/>
      <c r="KC25" s="175"/>
      <c r="KD25" s="175"/>
      <c r="KE25" s="175"/>
      <c r="KF25" s="175"/>
      <c r="KG25" s="175"/>
      <c r="KH25" s="175"/>
      <c r="KI25" s="175"/>
      <c r="KJ25" s="175"/>
      <c r="KK25" s="175"/>
      <c r="KL25" s="175"/>
      <c r="KM25" s="175"/>
      <c r="KN25" s="175"/>
      <c r="KO25" s="175"/>
      <c r="KP25" s="175"/>
      <c r="KQ25" s="175"/>
      <c r="KR25" s="175"/>
      <c r="KS25" s="175"/>
      <c r="KT25" s="175"/>
      <c r="KU25" s="175"/>
      <c r="KV25" s="175"/>
      <c r="KW25" s="175"/>
      <c r="KX25" s="175"/>
      <c r="KY25" s="175"/>
      <c r="KZ25" s="175"/>
      <c r="LA25" s="175"/>
      <c r="LB25" s="175"/>
      <c r="LC25" s="175"/>
      <c r="LD25" s="175"/>
      <c r="LE25" s="175"/>
      <c r="LF25" s="175"/>
      <c r="LG25" s="175"/>
      <c r="LH25" s="175"/>
      <c r="LI25" s="175"/>
      <c r="LJ25" s="175"/>
      <c r="LK25" s="175"/>
      <c r="LL25" s="175"/>
      <c r="LM25" s="175"/>
      <c r="LN25" s="175"/>
      <c r="LO25" s="175"/>
      <c r="LP25" s="175"/>
      <c r="LQ25" s="175"/>
      <c r="LR25" s="175"/>
      <c r="LS25" s="175"/>
      <c r="LT25" s="175"/>
      <c r="LU25" s="175"/>
      <c r="LV25" s="175"/>
      <c r="LW25" s="175"/>
      <c r="LX25" s="175"/>
      <c r="LY25" s="175"/>
      <c r="LZ25" s="175"/>
      <c r="MA25" s="175"/>
      <c r="MB25" s="175"/>
      <c r="MC25" s="175"/>
      <c r="MD25" s="175"/>
      <c r="ME25" s="175"/>
      <c r="MF25" s="175"/>
      <c r="MG25" s="175"/>
      <c r="MH25" s="175"/>
      <c r="MI25" s="175"/>
      <c r="MJ25" s="175"/>
      <c r="MK25" s="175"/>
      <c r="ML25" s="175"/>
      <c r="MM25" s="175"/>
      <c r="MN25" s="175"/>
      <c r="MO25" s="175"/>
      <c r="MP25" s="175"/>
      <c r="MQ25" s="175"/>
      <c r="MR25" s="175"/>
      <c r="MS25" s="175"/>
      <c r="MT25" s="175"/>
      <c r="MU25" s="175"/>
      <c r="MV25" s="175"/>
      <c r="MW25" s="175"/>
      <c r="MX25" s="175"/>
      <c r="MY25" s="175"/>
      <c r="MZ25" s="175"/>
      <c r="NA25" s="175"/>
      <c r="NB25" s="175"/>
      <c r="NC25" s="175"/>
      <c r="ND25" s="175"/>
      <c r="NE25" s="175"/>
      <c r="NF25" s="175"/>
      <c r="NG25" s="175"/>
      <c r="NH25" s="175"/>
      <c r="NI25" s="175"/>
      <c r="NJ25" s="175"/>
      <c r="NK25" s="175"/>
      <c r="NL25" s="175"/>
      <c r="NM25" s="175"/>
      <c r="NN25" s="175"/>
      <c r="NO25" s="175"/>
      <c r="NP25" s="175"/>
      <c r="NQ25" s="175"/>
      <c r="NR25" s="175"/>
      <c r="NS25" s="175"/>
      <c r="NT25" s="175"/>
      <c r="NU25" s="175"/>
      <c r="NV25" s="175"/>
      <c r="NW25" s="175"/>
      <c r="NX25" s="175"/>
      <c r="NY25" s="175"/>
      <c r="NZ25" s="175"/>
      <c r="OA25" s="175"/>
      <c r="OB25" s="175"/>
      <c r="OC25" s="175"/>
      <c r="OD25" s="175"/>
      <c r="OE25" s="175"/>
      <c r="OF25" s="175"/>
      <c r="OG25" s="175"/>
      <c r="OH25" s="175"/>
      <c r="OI25" s="175"/>
      <c r="OJ25" s="175"/>
      <c r="OK25" s="175"/>
      <c r="OL25" s="175"/>
      <c r="OM25" s="175"/>
      <c r="ON25" s="175"/>
      <c r="OO25" s="175"/>
      <c r="OP25" s="175"/>
      <c r="OQ25" s="175"/>
      <c r="OR25" s="175"/>
      <c r="OS25" s="175"/>
      <c r="OT25" s="175"/>
      <c r="OU25" s="175"/>
      <c r="OV25" s="175"/>
      <c r="OW25" s="175"/>
      <c r="OX25" s="175"/>
      <c r="OY25" s="175"/>
      <c r="OZ25" s="175"/>
      <c r="PA25" s="175"/>
      <c r="PB25" s="175"/>
      <c r="PC25" s="175"/>
      <c r="PD25" s="175"/>
      <c r="PE25" s="175"/>
      <c r="PF25" s="175"/>
      <c r="PG25" s="175"/>
      <c r="PH25" s="175"/>
      <c r="PI25" s="175"/>
      <c r="PJ25" s="175"/>
      <c r="PK25" s="175"/>
      <c r="PL25" s="175"/>
      <c r="PM25" s="175"/>
      <c r="PN25" s="175"/>
      <c r="PO25" s="175"/>
      <c r="PP25" s="175"/>
      <c r="PQ25" s="175"/>
      <c r="PR25" s="175"/>
      <c r="PS25" s="175"/>
      <c r="PT25" s="175"/>
      <c r="PU25" s="175"/>
      <c r="PV25" s="175"/>
      <c r="PW25" s="175"/>
      <c r="PX25" s="175"/>
      <c r="PY25" s="175"/>
      <c r="PZ25" s="175"/>
      <c r="QA25" s="175"/>
      <c r="QB25" s="175"/>
      <c r="QC25" s="175"/>
      <c r="QD25" s="175"/>
      <c r="QE25" s="175"/>
      <c r="QF25" s="175"/>
      <c r="QG25" s="175"/>
      <c r="QH25" s="175"/>
      <c r="QI25" s="175"/>
      <c r="QJ25" s="175"/>
      <c r="QK25" s="175"/>
      <c r="QL25" s="175"/>
      <c r="QM25" s="175"/>
      <c r="QN25" s="175"/>
      <c r="QO25" s="175"/>
    </row>
    <row r="26" spans="1:457" s="55" customFormat="1" ht="17.25" hidden="1" customHeight="1">
      <c r="A26" s="51"/>
      <c r="B26" s="438" t="s">
        <v>97</v>
      </c>
      <c r="C26" s="63"/>
      <c r="D26" s="438" t="s">
        <v>80</v>
      </c>
      <c r="E26" s="63"/>
      <c r="F26" s="438" t="s">
        <v>84</v>
      </c>
      <c r="H26" s="442"/>
      <c r="J26" s="439"/>
      <c r="L26" s="214"/>
      <c r="M26" s="214"/>
      <c r="N26" s="439"/>
      <c r="O26" s="447"/>
    </row>
    <row r="27" spans="1:457" s="55" customFormat="1" ht="17.25" hidden="1" customHeight="1">
      <c r="A27" s="51"/>
      <c r="B27" s="438"/>
      <c r="C27" s="63"/>
      <c r="D27" s="438"/>
      <c r="E27" s="63"/>
      <c r="F27" s="438"/>
      <c r="H27" s="443"/>
      <c r="J27" s="440"/>
      <c r="L27" s="214"/>
      <c r="M27" s="214"/>
      <c r="N27" s="440"/>
      <c r="O27" s="448"/>
    </row>
    <row r="28" spans="1:457" s="90" customFormat="1" ht="26.25" hidden="1" customHeight="1">
      <c r="A28" s="84"/>
      <c r="B28" s="85">
        <f>B13</f>
        <v>0</v>
      </c>
      <c r="C28" s="86" t="s">
        <v>83</v>
      </c>
      <c r="D28" s="85">
        <f>D10</f>
        <v>0</v>
      </c>
      <c r="E28" s="87" t="s">
        <v>25</v>
      </c>
      <c r="F28" s="85" t="e">
        <f>F13</f>
        <v>#DIV/0!</v>
      </c>
      <c r="G28" s="87"/>
      <c r="H28" s="68"/>
      <c r="I28" s="88"/>
      <c r="J28" s="221"/>
      <c r="L28" s="228"/>
      <c r="M28" s="228"/>
      <c r="N28" s="221"/>
      <c r="O28" s="89"/>
    </row>
    <row r="29" spans="1:457" ht="18.75" hidden="1" customHeight="1">
      <c r="A29" s="173"/>
      <c r="B29" s="91"/>
      <c r="C29" s="91"/>
      <c r="D29" s="175"/>
      <c r="E29" s="175"/>
      <c r="F29" s="175"/>
      <c r="G29" s="175"/>
      <c r="H29" s="175"/>
      <c r="I29" s="175"/>
      <c r="J29" s="213"/>
      <c r="K29" s="175"/>
      <c r="L29" s="213"/>
      <c r="M29" s="213"/>
      <c r="N29" s="213"/>
      <c r="O29" s="176"/>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5"/>
      <c r="BD29" s="175"/>
      <c r="BE29" s="175"/>
      <c r="BF29" s="175"/>
      <c r="BG29" s="175"/>
      <c r="BH29" s="175"/>
      <c r="BI29" s="175"/>
      <c r="BJ29" s="175"/>
      <c r="BK29" s="175"/>
      <c r="BL29" s="175"/>
      <c r="BM29" s="175"/>
      <c r="BN29" s="175"/>
      <c r="BO29" s="175"/>
      <c r="BP29" s="175"/>
      <c r="BQ29" s="175"/>
      <c r="BR29" s="175"/>
      <c r="BS29" s="175"/>
      <c r="BT29" s="175"/>
      <c r="BU29" s="175"/>
      <c r="BV29" s="175"/>
      <c r="BW29" s="175"/>
      <c r="BX29" s="175"/>
      <c r="BY29" s="175"/>
      <c r="BZ29" s="175"/>
      <c r="CA29" s="175"/>
      <c r="CB29" s="175"/>
      <c r="CC29" s="175"/>
      <c r="CD29" s="175"/>
      <c r="CE29" s="175"/>
      <c r="CF29" s="175"/>
      <c r="CG29" s="175"/>
      <c r="CH29" s="175"/>
      <c r="CI29" s="175"/>
      <c r="CJ29" s="175"/>
      <c r="CK29" s="175"/>
      <c r="CL29" s="175"/>
      <c r="CM29" s="175"/>
      <c r="CN29" s="175"/>
      <c r="CO29" s="175"/>
      <c r="CP29" s="175"/>
      <c r="CQ29" s="175"/>
      <c r="CR29" s="175"/>
      <c r="CS29" s="175"/>
      <c r="CT29" s="175"/>
      <c r="CU29" s="175"/>
      <c r="CV29" s="175"/>
      <c r="CW29" s="175"/>
      <c r="CX29" s="175"/>
      <c r="CY29" s="175"/>
      <c r="CZ29" s="175"/>
      <c r="DA29" s="175"/>
      <c r="DB29" s="175"/>
      <c r="DC29" s="175"/>
      <c r="DD29" s="175"/>
      <c r="DE29" s="175"/>
      <c r="DF29" s="175"/>
      <c r="DG29" s="175"/>
      <c r="DH29" s="175"/>
      <c r="DI29" s="175"/>
      <c r="DJ29" s="175"/>
      <c r="DK29" s="175"/>
      <c r="DL29" s="175"/>
      <c r="DM29" s="175"/>
      <c r="DN29" s="175"/>
      <c r="DO29" s="175"/>
      <c r="DP29" s="175"/>
      <c r="DQ29" s="175"/>
      <c r="DR29" s="175"/>
      <c r="DS29" s="175"/>
      <c r="DT29" s="175"/>
      <c r="DU29" s="175"/>
      <c r="DV29" s="175"/>
      <c r="DW29" s="175"/>
      <c r="DX29" s="175"/>
      <c r="DY29" s="175"/>
      <c r="DZ29" s="175"/>
      <c r="EA29" s="175"/>
      <c r="EB29" s="175"/>
      <c r="EC29" s="175"/>
      <c r="ED29" s="175"/>
      <c r="EE29" s="175"/>
      <c r="EF29" s="175"/>
      <c r="EG29" s="175"/>
      <c r="EH29" s="175"/>
      <c r="EI29" s="175"/>
      <c r="EJ29" s="175"/>
      <c r="EK29" s="175"/>
      <c r="EL29" s="175"/>
      <c r="EM29" s="175"/>
      <c r="EN29" s="175"/>
      <c r="EO29" s="175"/>
      <c r="EP29" s="175"/>
      <c r="EQ29" s="175"/>
      <c r="ER29" s="175"/>
      <c r="ES29" s="175"/>
      <c r="ET29" s="175"/>
      <c r="EU29" s="175"/>
      <c r="EV29" s="175"/>
      <c r="EW29" s="175"/>
      <c r="EX29" s="175"/>
      <c r="EY29" s="175"/>
      <c r="EZ29" s="175"/>
      <c r="FA29" s="175"/>
      <c r="FB29" s="175"/>
      <c r="FC29" s="175"/>
      <c r="FD29" s="175"/>
      <c r="FE29" s="175"/>
      <c r="FF29" s="175"/>
      <c r="FG29" s="175"/>
      <c r="FH29" s="175"/>
      <c r="FI29" s="175"/>
      <c r="FJ29" s="175"/>
      <c r="FK29" s="175"/>
      <c r="FL29" s="175"/>
      <c r="FM29" s="175"/>
      <c r="FN29" s="175"/>
      <c r="FO29" s="175"/>
      <c r="FP29" s="175"/>
      <c r="FQ29" s="175"/>
      <c r="FR29" s="175"/>
      <c r="FS29" s="175"/>
      <c r="FT29" s="175"/>
      <c r="FU29" s="175"/>
      <c r="FV29" s="175"/>
      <c r="FW29" s="175"/>
      <c r="FX29" s="175"/>
      <c r="FY29" s="175"/>
      <c r="FZ29" s="175"/>
      <c r="GA29" s="175"/>
      <c r="GB29" s="175"/>
      <c r="GC29" s="175"/>
      <c r="GD29" s="175"/>
      <c r="GE29" s="175"/>
      <c r="GF29" s="175"/>
      <c r="GG29" s="175"/>
      <c r="GH29" s="175"/>
      <c r="GI29" s="175"/>
      <c r="GJ29" s="175"/>
      <c r="GK29" s="175"/>
      <c r="GL29" s="175"/>
      <c r="GM29" s="175"/>
      <c r="GN29" s="175"/>
      <c r="GO29" s="175"/>
      <c r="GP29" s="175"/>
      <c r="GQ29" s="175"/>
      <c r="GR29" s="175"/>
      <c r="GS29" s="175"/>
      <c r="GT29" s="175"/>
      <c r="GU29" s="175"/>
      <c r="GV29" s="175"/>
      <c r="GW29" s="175"/>
      <c r="GX29" s="175"/>
      <c r="GY29" s="175"/>
      <c r="GZ29" s="175"/>
      <c r="HA29" s="175"/>
      <c r="HB29" s="175"/>
      <c r="HC29" s="175"/>
      <c r="HD29" s="175"/>
      <c r="HE29" s="175"/>
      <c r="HF29" s="175"/>
      <c r="HG29" s="175"/>
      <c r="HH29" s="175"/>
      <c r="HI29" s="175"/>
      <c r="HJ29" s="175"/>
      <c r="HK29" s="175"/>
      <c r="HL29" s="175"/>
      <c r="HM29" s="175"/>
      <c r="HN29" s="175"/>
      <c r="HO29" s="175"/>
      <c r="HP29" s="175"/>
      <c r="HQ29" s="175"/>
      <c r="HR29" s="175"/>
      <c r="HS29" s="175"/>
      <c r="HT29" s="175"/>
      <c r="HU29" s="175"/>
      <c r="HV29" s="175"/>
      <c r="HW29" s="175"/>
      <c r="HX29" s="175"/>
      <c r="HY29" s="175"/>
      <c r="HZ29" s="175"/>
      <c r="IA29" s="175"/>
      <c r="IB29" s="175"/>
      <c r="IC29" s="175"/>
      <c r="ID29" s="175"/>
      <c r="IE29" s="175"/>
      <c r="IF29" s="175"/>
      <c r="IG29" s="175"/>
      <c r="IH29" s="175"/>
      <c r="II29" s="175"/>
      <c r="IJ29" s="175"/>
      <c r="IK29" s="175"/>
      <c r="IL29" s="175"/>
      <c r="IM29" s="175"/>
      <c r="IN29" s="175"/>
      <c r="IO29" s="175"/>
      <c r="IP29" s="175"/>
      <c r="IQ29" s="175"/>
      <c r="IR29" s="175"/>
      <c r="IS29" s="175"/>
      <c r="IT29" s="175"/>
      <c r="IU29" s="175"/>
      <c r="IV29" s="175"/>
      <c r="IW29" s="175"/>
      <c r="IX29" s="175"/>
      <c r="IY29" s="175"/>
      <c r="IZ29" s="175"/>
      <c r="JA29" s="175"/>
      <c r="JB29" s="175"/>
      <c r="JC29" s="175"/>
      <c r="JD29" s="175"/>
      <c r="JE29" s="175"/>
      <c r="JF29" s="175"/>
      <c r="JG29" s="175"/>
      <c r="JH29" s="175"/>
      <c r="JI29" s="175"/>
      <c r="JJ29" s="175"/>
      <c r="JK29" s="175"/>
      <c r="JL29" s="175"/>
      <c r="JM29" s="175"/>
      <c r="JN29" s="175"/>
      <c r="JO29" s="175"/>
      <c r="JP29" s="175"/>
      <c r="JQ29" s="175"/>
      <c r="JR29" s="175"/>
      <c r="JS29" s="175"/>
      <c r="JT29" s="175"/>
      <c r="JU29" s="175"/>
      <c r="JV29" s="175"/>
      <c r="JW29" s="175"/>
      <c r="JX29" s="175"/>
      <c r="JY29" s="175"/>
      <c r="JZ29" s="175"/>
      <c r="KA29" s="175"/>
      <c r="KB29" s="175"/>
      <c r="KC29" s="175"/>
      <c r="KD29" s="175"/>
      <c r="KE29" s="175"/>
      <c r="KF29" s="175"/>
      <c r="KG29" s="175"/>
      <c r="KH29" s="175"/>
      <c r="KI29" s="175"/>
      <c r="KJ29" s="175"/>
      <c r="KK29" s="175"/>
      <c r="KL29" s="175"/>
      <c r="KM29" s="175"/>
      <c r="KN29" s="175"/>
      <c r="KO29" s="175"/>
      <c r="KP29" s="175"/>
      <c r="KQ29" s="175"/>
      <c r="KR29" s="175"/>
      <c r="KS29" s="175"/>
      <c r="KT29" s="175"/>
      <c r="KU29" s="175"/>
      <c r="KV29" s="175"/>
      <c r="KW29" s="175"/>
      <c r="KX29" s="175"/>
      <c r="KY29" s="175"/>
      <c r="KZ29" s="175"/>
      <c r="LA29" s="175"/>
      <c r="LB29" s="175"/>
      <c r="LC29" s="175"/>
      <c r="LD29" s="175"/>
      <c r="LE29" s="175"/>
      <c r="LF29" s="175"/>
      <c r="LG29" s="175"/>
      <c r="LH29" s="175"/>
      <c r="LI29" s="175"/>
      <c r="LJ29" s="175"/>
      <c r="LK29" s="175"/>
      <c r="LL29" s="175"/>
      <c r="LM29" s="175"/>
      <c r="LN29" s="175"/>
      <c r="LO29" s="175"/>
      <c r="LP29" s="175"/>
      <c r="LQ29" s="175"/>
      <c r="LR29" s="175"/>
      <c r="LS29" s="175"/>
      <c r="LT29" s="175"/>
      <c r="LU29" s="175"/>
      <c r="LV29" s="175"/>
      <c r="LW29" s="175"/>
      <c r="LX29" s="175"/>
      <c r="LY29" s="175"/>
      <c r="LZ29" s="175"/>
      <c r="MA29" s="175"/>
      <c r="MB29" s="175"/>
      <c r="MC29" s="175"/>
      <c r="MD29" s="175"/>
      <c r="ME29" s="175"/>
      <c r="MF29" s="175"/>
      <c r="MG29" s="175"/>
      <c r="MH29" s="175"/>
      <c r="MI29" s="175"/>
      <c r="MJ29" s="175"/>
      <c r="MK29" s="175"/>
      <c r="ML29" s="175"/>
      <c r="MM29" s="175"/>
      <c r="MN29" s="175"/>
      <c r="MO29" s="175"/>
      <c r="MP29" s="175"/>
      <c r="MQ29" s="175"/>
      <c r="MR29" s="175"/>
      <c r="MS29" s="175"/>
      <c r="MT29" s="175"/>
      <c r="MU29" s="175"/>
      <c r="MV29" s="175"/>
      <c r="MW29" s="175"/>
      <c r="MX29" s="175"/>
      <c r="MY29" s="175"/>
      <c r="MZ29" s="175"/>
      <c r="NA29" s="175"/>
      <c r="NB29" s="175"/>
      <c r="NC29" s="175"/>
      <c r="ND29" s="175"/>
      <c r="NE29" s="175"/>
      <c r="NF29" s="175"/>
      <c r="NG29" s="175"/>
      <c r="NH29" s="175"/>
      <c r="NI29" s="175"/>
      <c r="NJ29" s="175"/>
      <c r="NK29" s="175"/>
      <c r="NL29" s="175"/>
      <c r="NM29" s="175"/>
      <c r="NN29" s="175"/>
      <c r="NO29" s="175"/>
      <c r="NP29" s="175"/>
      <c r="NQ29" s="175"/>
      <c r="NR29" s="175"/>
      <c r="NS29" s="175"/>
      <c r="NT29" s="175"/>
      <c r="NU29" s="175"/>
      <c r="NV29" s="175"/>
      <c r="NW29" s="175"/>
      <c r="NX29" s="175"/>
      <c r="NY29" s="175"/>
      <c r="NZ29" s="175"/>
      <c r="OA29" s="175"/>
      <c r="OB29" s="175"/>
      <c r="OC29" s="175"/>
      <c r="OD29" s="175"/>
      <c r="OE29" s="175"/>
      <c r="OF29" s="175"/>
      <c r="OG29" s="175"/>
      <c r="OH29" s="175"/>
      <c r="OI29" s="175"/>
      <c r="OJ29" s="175"/>
      <c r="OK29" s="175"/>
      <c r="OL29" s="175"/>
      <c r="OM29" s="175"/>
      <c r="ON29" s="175"/>
      <c r="OO29" s="175"/>
      <c r="OP29" s="175"/>
      <c r="OQ29" s="175"/>
      <c r="OR29" s="175"/>
      <c r="OS29" s="175"/>
      <c r="OT29" s="175"/>
      <c r="OU29" s="175"/>
      <c r="OV29" s="175"/>
      <c r="OW29" s="175"/>
      <c r="OX29" s="175"/>
      <c r="OY29" s="175"/>
      <c r="OZ29" s="175"/>
      <c r="PA29" s="175"/>
      <c r="PB29" s="175"/>
      <c r="PC29" s="175"/>
      <c r="PD29" s="175"/>
      <c r="PE29" s="175"/>
      <c r="PF29" s="175"/>
      <c r="PG29" s="175"/>
      <c r="PH29" s="175"/>
      <c r="PI29" s="175"/>
      <c r="PJ29" s="175"/>
      <c r="PK29" s="175"/>
      <c r="PL29" s="175"/>
      <c r="PM29" s="175"/>
      <c r="PN29" s="175"/>
      <c r="PO29" s="175"/>
      <c r="PP29" s="175"/>
      <c r="PQ29" s="175"/>
      <c r="PR29" s="175"/>
      <c r="PS29" s="175"/>
      <c r="PT29" s="175"/>
      <c r="PU29" s="175"/>
      <c r="PV29" s="175"/>
      <c r="PW29" s="175"/>
      <c r="PX29" s="175"/>
      <c r="PY29" s="175"/>
      <c r="PZ29" s="175"/>
      <c r="QA29" s="175"/>
      <c r="QB29" s="175"/>
      <c r="QC29" s="175"/>
      <c r="QD29" s="175"/>
      <c r="QE29" s="175"/>
      <c r="QF29" s="175"/>
      <c r="QG29" s="175"/>
      <c r="QH29" s="175"/>
      <c r="QI29" s="175"/>
      <c r="QJ29" s="175"/>
      <c r="QK29" s="175"/>
      <c r="QL29" s="175"/>
      <c r="QM29" s="175"/>
      <c r="QN29" s="175"/>
      <c r="QO29" s="175"/>
    </row>
    <row r="30" spans="1:457" ht="12.75" hidden="1" customHeight="1">
      <c r="A30" s="173"/>
      <c r="B30" s="175"/>
      <c r="C30" s="175"/>
      <c r="D30" s="175"/>
      <c r="E30" s="175"/>
      <c r="F30" s="175"/>
      <c r="G30" s="175"/>
      <c r="H30" s="175"/>
      <c r="I30" s="175"/>
      <c r="J30" s="213"/>
      <c r="K30" s="175"/>
      <c r="L30" s="213"/>
      <c r="M30" s="213"/>
      <c r="N30" s="213"/>
      <c r="O30" s="176"/>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c r="BF30" s="175"/>
      <c r="BG30" s="175"/>
      <c r="BH30" s="175"/>
      <c r="BI30" s="175"/>
      <c r="BJ30" s="175"/>
      <c r="BK30" s="175"/>
      <c r="BL30" s="175"/>
      <c r="BM30" s="175"/>
      <c r="BN30" s="175"/>
      <c r="BO30" s="175"/>
      <c r="BP30" s="175"/>
      <c r="BQ30" s="175"/>
      <c r="BR30" s="175"/>
      <c r="BS30" s="175"/>
      <c r="BT30" s="175"/>
      <c r="BU30" s="175"/>
      <c r="BV30" s="175"/>
      <c r="BW30" s="175"/>
      <c r="BX30" s="175"/>
      <c r="BY30" s="175"/>
      <c r="BZ30" s="175"/>
      <c r="CA30" s="175"/>
      <c r="CB30" s="175"/>
      <c r="CC30" s="175"/>
      <c r="CD30" s="175"/>
      <c r="CE30" s="175"/>
      <c r="CF30" s="175"/>
      <c r="CG30" s="175"/>
      <c r="CH30" s="175"/>
      <c r="CI30" s="175"/>
      <c r="CJ30" s="175"/>
      <c r="CK30" s="175"/>
      <c r="CL30" s="175"/>
      <c r="CM30" s="175"/>
      <c r="CN30" s="175"/>
      <c r="CO30" s="175"/>
      <c r="CP30" s="175"/>
      <c r="CQ30" s="175"/>
      <c r="CR30" s="175"/>
      <c r="CS30" s="175"/>
      <c r="CT30" s="175"/>
      <c r="CU30" s="175"/>
      <c r="CV30" s="175"/>
      <c r="CW30" s="175"/>
      <c r="CX30" s="175"/>
      <c r="CY30" s="175"/>
      <c r="CZ30" s="175"/>
      <c r="DA30" s="175"/>
      <c r="DB30" s="175"/>
      <c r="DC30" s="175"/>
      <c r="DD30" s="175"/>
      <c r="DE30" s="175"/>
      <c r="DF30" s="175"/>
      <c r="DG30" s="175"/>
      <c r="DH30" s="175"/>
      <c r="DI30" s="175"/>
      <c r="DJ30" s="175"/>
      <c r="DK30" s="175"/>
      <c r="DL30" s="175"/>
      <c r="DM30" s="175"/>
      <c r="DN30" s="175"/>
      <c r="DO30" s="175"/>
      <c r="DP30" s="175"/>
      <c r="DQ30" s="175"/>
      <c r="DR30" s="175"/>
      <c r="DS30" s="175"/>
      <c r="DT30" s="175"/>
      <c r="DU30" s="175"/>
      <c r="DV30" s="175"/>
      <c r="DW30" s="175"/>
      <c r="DX30" s="175"/>
      <c r="DY30" s="175"/>
      <c r="DZ30" s="175"/>
      <c r="EA30" s="175"/>
      <c r="EB30" s="175"/>
      <c r="EC30" s="175"/>
      <c r="ED30" s="175"/>
      <c r="EE30" s="175"/>
      <c r="EF30" s="175"/>
      <c r="EG30" s="175"/>
      <c r="EH30" s="175"/>
      <c r="EI30" s="175"/>
      <c r="EJ30" s="175"/>
      <c r="EK30" s="175"/>
      <c r="EL30" s="175"/>
      <c r="EM30" s="175"/>
      <c r="EN30" s="175"/>
      <c r="EO30" s="175"/>
      <c r="EP30" s="175"/>
      <c r="EQ30" s="175"/>
      <c r="ER30" s="175"/>
      <c r="ES30" s="175"/>
      <c r="ET30" s="175"/>
      <c r="EU30" s="175"/>
      <c r="EV30" s="175"/>
      <c r="EW30" s="175"/>
      <c r="EX30" s="175"/>
      <c r="EY30" s="175"/>
      <c r="EZ30" s="175"/>
      <c r="FA30" s="175"/>
      <c r="FB30" s="175"/>
      <c r="FC30" s="175"/>
      <c r="FD30" s="175"/>
      <c r="FE30" s="175"/>
      <c r="FF30" s="175"/>
      <c r="FG30" s="175"/>
      <c r="FH30" s="175"/>
      <c r="FI30" s="175"/>
      <c r="FJ30" s="175"/>
      <c r="FK30" s="175"/>
      <c r="FL30" s="175"/>
      <c r="FM30" s="175"/>
      <c r="FN30" s="175"/>
      <c r="FO30" s="175"/>
      <c r="FP30" s="175"/>
      <c r="FQ30" s="175"/>
      <c r="FR30" s="175"/>
      <c r="FS30" s="175"/>
      <c r="FT30" s="175"/>
      <c r="FU30" s="175"/>
      <c r="FV30" s="175"/>
      <c r="FW30" s="175"/>
      <c r="FX30" s="175"/>
      <c r="FY30" s="175"/>
      <c r="FZ30" s="175"/>
      <c r="GA30" s="175"/>
      <c r="GB30" s="175"/>
      <c r="GC30" s="175"/>
      <c r="GD30" s="175"/>
      <c r="GE30" s="175"/>
      <c r="GF30" s="175"/>
      <c r="GG30" s="175"/>
      <c r="GH30" s="175"/>
      <c r="GI30" s="175"/>
      <c r="GJ30" s="175"/>
      <c r="GK30" s="175"/>
      <c r="GL30" s="175"/>
      <c r="GM30" s="175"/>
      <c r="GN30" s="175"/>
      <c r="GO30" s="175"/>
      <c r="GP30" s="175"/>
      <c r="GQ30" s="175"/>
      <c r="GR30" s="175"/>
      <c r="GS30" s="175"/>
      <c r="GT30" s="175"/>
      <c r="GU30" s="175"/>
      <c r="GV30" s="175"/>
      <c r="GW30" s="175"/>
      <c r="GX30" s="175"/>
      <c r="GY30" s="175"/>
      <c r="GZ30" s="175"/>
      <c r="HA30" s="175"/>
      <c r="HB30" s="175"/>
      <c r="HC30" s="175"/>
      <c r="HD30" s="175"/>
      <c r="HE30" s="175"/>
      <c r="HF30" s="175"/>
      <c r="HG30" s="175"/>
      <c r="HH30" s="175"/>
      <c r="HI30" s="175"/>
      <c r="HJ30" s="175"/>
      <c r="HK30" s="175"/>
      <c r="HL30" s="175"/>
      <c r="HM30" s="175"/>
      <c r="HN30" s="175"/>
      <c r="HO30" s="175"/>
      <c r="HP30" s="175"/>
      <c r="HQ30" s="175"/>
      <c r="HR30" s="175"/>
      <c r="HS30" s="175"/>
      <c r="HT30" s="175"/>
      <c r="HU30" s="175"/>
      <c r="HV30" s="175"/>
      <c r="HW30" s="175"/>
      <c r="HX30" s="175"/>
      <c r="HY30" s="175"/>
      <c r="HZ30" s="175"/>
      <c r="IA30" s="175"/>
      <c r="IB30" s="175"/>
      <c r="IC30" s="175"/>
      <c r="ID30" s="175"/>
      <c r="IE30" s="175"/>
      <c r="IF30" s="175"/>
      <c r="IG30" s="175"/>
      <c r="IH30" s="175"/>
      <c r="II30" s="175"/>
      <c r="IJ30" s="175"/>
      <c r="IK30" s="175"/>
      <c r="IL30" s="175"/>
      <c r="IM30" s="175"/>
      <c r="IN30" s="175"/>
      <c r="IO30" s="175"/>
      <c r="IP30" s="175"/>
      <c r="IQ30" s="175"/>
      <c r="IR30" s="175"/>
      <c r="IS30" s="175"/>
      <c r="IT30" s="175"/>
      <c r="IU30" s="175"/>
      <c r="IV30" s="175"/>
      <c r="IW30" s="175"/>
      <c r="IX30" s="175"/>
      <c r="IY30" s="175"/>
      <c r="IZ30" s="175"/>
      <c r="JA30" s="175"/>
      <c r="JB30" s="175"/>
      <c r="JC30" s="175"/>
      <c r="JD30" s="175"/>
      <c r="JE30" s="175"/>
      <c r="JF30" s="175"/>
      <c r="JG30" s="175"/>
      <c r="JH30" s="175"/>
      <c r="JI30" s="175"/>
      <c r="JJ30" s="175"/>
      <c r="JK30" s="175"/>
      <c r="JL30" s="175"/>
      <c r="JM30" s="175"/>
      <c r="JN30" s="175"/>
      <c r="JO30" s="175"/>
      <c r="JP30" s="175"/>
      <c r="JQ30" s="175"/>
      <c r="JR30" s="175"/>
      <c r="JS30" s="175"/>
      <c r="JT30" s="175"/>
      <c r="JU30" s="175"/>
      <c r="JV30" s="175"/>
      <c r="JW30" s="175"/>
      <c r="JX30" s="175"/>
      <c r="JY30" s="175"/>
      <c r="JZ30" s="175"/>
      <c r="KA30" s="175"/>
      <c r="KB30" s="175"/>
      <c r="KC30" s="175"/>
      <c r="KD30" s="175"/>
      <c r="KE30" s="175"/>
      <c r="KF30" s="175"/>
      <c r="KG30" s="175"/>
      <c r="KH30" s="175"/>
      <c r="KI30" s="175"/>
      <c r="KJ30" s="175"/>
      <c r="KK30" s="175"/>
      <c r="KL30" s="175"/>
      <c r="KM30" s="175"/>
      <c r="KN30" s="175"/>
      <c r="KO30" s="175"/>
      <c r="KP30" s="175"/>
      <c r="KQ30" s="175"/>
      <c r="KR30" s="175"/>
      <c r="KS30" s="175"/>
      <c r="KT30" s="175"/>
      <c r="KU30" s="175"/>
      <c r="KV30" s="175"/>
      <c r="KW30" s="175"/>
      <c r="KX30" s="175"/>
      <c r="KY30" s="175"/>
      <c r="KZ30" s="175"/>
      <c r="LA30" s="175"/>
      <c r="LB30" s="175"/>
      <c r="LC30" s="175"/>
      <c r="LD30" s="175"/>
      <c r="LE30" s="175"/>
      <c r="LF30" s="175"/>
      <c r="LG30" s="175"/>
      <c r="LH30" s="175"/>
      <c r="LI30" s="175"/>
      <c r="LJ30" s="175"/>
      <c r="LK30" s="175"/>
      <c r="LL30" s="175"/>
      <c r="LM30" s="175"/>
      <c r="LN30" s="175"/>
      <c r="LO30" s="175"/>
      <c r="LP30" s="175"/>
      <c r="LQ30" s="175"/>
      <c r="LR30" s="175"/>
      <c r="LS30" s="175"/>
      <c r="LT30" s="175"/>
      <c r="LU30" s="175"/>
      <c r="LV30" s="175"/>
      <c r="LW30" s="175"/>
      <c r="LX30" s="175"/>
      <c r="LY30" s="175"/>
      <c r="LZ30" s="175"/>
      <c r="MA30" s="175"/>
      <c r="MB30" s="175"/>
      <c r="MC30" s="175"/>
      <c r="MD30" s="175"/>
      <c r="ME30" s="175"/>
      <c r="MF30" s="175"/>
      <c r="MG30" s="175"/>
      <c r="MH30" s="175"/>
      <c r="MI30" s="175"/>
      <c r="MJ30" s="175"/>
      <c r="MK30" s="175"/>
      <c r="ML30" s="175"/>
      <c r="MM30" s="175"/>
      <c r="MN30" s="175"/>
      <c r="MO30" s="175"/>
      <c r="MP30" s="175"/>
      <c r="MQ30" s="175"/>
      <c r="MR30" s="175"/>
      <c r="MS30" s="175"/>
      <c r="MT30" s="175"/>
      <c r="MU30" s="175"/>
      <c r="MV30" s="175"/>
      <c r="MW30" s="175"/>
      <c r="MX30" s="175"/>
      <c r="MY30" s="175"/>
      <c r="MZ30" s="175"/>
      <c r="NA30" s="175"/>
      <c r="NB30" s="175"/>
      <c r="NC30" s="175"/>
      <c r="ND30" s="175"/>
      <c r="NE30" s="175"/>
      <c r="NF30" s="175"/>
      <c r="NG30" s="175"/>
      <c r="NH30" s="175"/>
      <c r="NI30" s="175"/>
      <c r="NJ30" s="175"/>
      <c r="NK30" s="175"/>
      <c r="NL30" s="175"/>
      <c r="NM30" s="175"/>
      <c r="NN30" s="175"/>
      <c r="NO30" s="175"/>
      <c r="NP30" s="175"/>
      <c r="NQ30" s="175"/>
      <c r="NR30" s="175"/>
      <c r="NS30" s="175"/>
      <c r="NT30" s="175"/>
      <c r="NU30" s="175"/>
      <c r="NV30" s="175"/>
      <c r="NW30" s="175"/>
      <c r="NX30" s="175"/>
      <c r="NY30" s="175"/>
      <c r="NZ30" s="175"/>
      <c r="OA30" s="175"/>
      <c r="OB30" s="175"/>
      <c r="OC30" s="175"/>
      <c r="OD30" s="175"/>
      <c r="OE30" s="175"/>
      <c r="OF30" s="175"/>
      <c r="OG30" s="175"/>
      <c r="OH30" s="175"/>
      <c r="OI30" s="175"/>
      <c r="OJ30" s="175"/>
      <c r="OK30" s="175"/>
      <c r="OL30" s="175"/>
      <c r="OM30" s="175"/>
      <c r="ON30" s="175"/>
      <c r="OO30" s="175"/>
      <c r="OP30" s="175"/>
      <c r="OQ30" s="175"/>
      <c r="OR30" s="175"/>
      <c r="OS30" s="175"/>
      <c r="OT30" s="175"/>
      <c r="OU30" s="175"/>
      <c r="OV30" s="175"/>
      <c r="OW30" s="175"/>
      <c r="OX30" s="175"/>
      <c r="OY30" s="175"/>
      <c r="OZ30" s="175"/>
      <c r="PA30" s="175"/>
      <c r="PB30" s="175"/>
      <c r="PC30" s="175"/>
      <c r="PD30" s="175"/>
      <c r="PE30" s="175"/>
      <c r="PF30" s="175"/>
      <c r="PG30" s="175"/>
      <c r="PH30" s="175"/>
      <c r="PI30" s="175"/>
      <c r="PJ30" s="175"/>
      <c r="PK30" s="175"/>
      <c r="PL30" s="175"/>
      <c r="PM30" s="175"/>
      <c r="PN30" s="175"/>
      <c r="PO30" s="175"/>
      <c r="PP30" s="175"/>
      <c r="PQ30" s="175"/>
      <c r="PR30" s="175"/>
      <c r="PS30" s="175"/>
      <c r="PT30" s="175"/>
      <c r="PU30" s="175"/>
      <c r="PV30" s="175"/>
      <c r="PW30" s="175"/>
      <c r="PX30" s="175"/>
      <c r="PY30" s="175"/>
      <c r="PZ30" s="175"/>
      <c r="QA30" s="175"/>
      <c r="QB30" s="175"/>
      <c r="QC30" s="175"/>
      <c r="QD30" s="175"/>
      <c r="QE30" s="175"/>
      <c r="QF30" s="175"/>
      <c r="QG30" s="175"/>
      <c r="QH30" s="175"/>
      <c r="QI30" s="175"/>
      <c r="QJ30" s="175"/>
      <c r="QK30" s="175"/>
      <c r="QL30" s="175"/>
      <c r="QM30" s="175"/>
      <c r="QN30" s="175"/>
      <c r="QO30" s="175"/>
    </row>
    <row r="31" spans="1:457" s="55" customFormat="1" ht="17.25" hidden="1" customHeight="1">
      <c r="A31" s="51"/>
      <c r="B31" s="438" t="s">
        <v>84</v>
      </c>
      <c r="C31" s="63"/>
      <c r="D31" s="438" t="s">
        <v>85</v>
      </c>
      <c r="E31" s="63"/>
      <c r="F31" s="438" t="s">
        <v>86</v>
      </c>
      <c r="G31" s="63"/>
      <c r="H31" s="438" t="s">
        <v>87</v>
      </c>
      <c r="I31" s="63"/>
      <c r="J31" s="441" t="s">
        <v>88</v>
      </c>
      <c r="L31" s="214"/>
      <c r="M31" s="214"/>
      <c r="N31" s="441"/>
      <c r="O31" s="449"/>
    </row>
    <row r="32" spans="1:457" s="55" customFormat="1" ht="17.25" hidden="1" customHeight="1">
      <c r="A32" s="51"/>
      <c r="B32" s="438"/>
      <c r="C32" s="63"/>
      <c r="D32" s="438"/>
      <c r="E32" s="63"/>
      <c r="F32" s="438"/>
      <c r="G32" s="63"/>
      <c r="H32" s="438"/>
      <c r="I32" s="63"/>
      <c r="J32" s="441"/>
      <c r="L32" s="214"/>
      <c r="M32" s="214"/>
      <c r="N32" s="441"/>
      <c r="O32" s="449"/>
    </row>
    <row r="33" spans="1:457" s="90" customFormat="1" ht="26.25" hidden="1" customHeight="1">
      <c r="A33" s="84"/>
      <c r="B33" s="92" t="e">
        <f>F28</f>
        <v>#DIV/0!</v>
      </c>
      <c r="C33" s="93"/>
      <c r="D33" s="94" t="e">
        <f>D16</f>
        <v>#DIV/0!</v>
      </c>
      <c r="E33" s="87" t="s">
        <v>89</v>
      </c>
      <c r="F33" s="94" t="e">
        <f>IF(B33&gt;D33,D33,ROUND(B33,2))</f>
        <v>#DIV/0!</v>
      </c>
      <c r="G33" s="93" t="s">
        <v>48</v>
      </c>
      <c r="H33" s="61" t="e">
        <f>H16</f>
        <v>#DIV/0!</v>
      </c>
      <c r="I33" s="87" t="s">
        <v>89</v>
      </c>
      <c r="J33" s="222" t="e">
        <f>ROUND(F33*H33,4)</f>
        <v>#DIV/0!</v>
      </c>
      <c r="L33" s="228"/>
      <c r="M33" s="228"/>
      <c r="N33" s="298"/>
      <c r="O33" s="95"/>
    </row>
    <row r="34" spans="1:457" ht="12.75" hidden="1" customHeight="1">
      <c r="A34" s="173"/>
      <c r="B34" s="175"/>
      <c r="C34" s="175"/>
      <c r="D34" s="175"/>
      <c r="E34" s="175"/>
      <c r="F34" s="175"/>
      <c r="G34" s="175"/>
      <c r="H34" s="175"/>
      <c r="I34" s="175"/>
      <c r="J34" s="213"/>
      <c r="K34" s="175"/>
      <c r="L34" s="213"/>
      <c r="M34" s="213"/>
      <c r="N34" s="213"/>
      <c r="O34" s="176"/>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5"/>
      <c r="BR34" s="175"/>
      <c r="BS34" s="175"/>
      <c r="BT34" s="175"/>
      <c r="BU34" s="175"/>
      <c r="BV34" s="175"/>
      <c r="BW34" s="175"/>
      <c r="BX34" s="175"/>
      <c r="BY34" s="175"/>
      <c r="BZ34" s="175"/>
      <c r="CA34" s="175"/>
      <c r="CB34" s="175"/>
      <c r="CC34" s="175"/>
      <c r="CD34" s="175"/>
      <c r="CE34" s="175"/>
      <c r="CF34" s="175"/>
      <c r="CG34" s="175"/>
      <c r="CH34" s="175"/>
      <c r="CI34" s="175"/>
      <c r="CJ34" s="175"/>
      <c r="CK34" s="175"/>
      <c r="CL34" s="175"/>
      <c r="CM34" s="175"/>
      <c r="CN34" s="175"/>
      <c r="CO34" s="175"/>
      <c r="CP34" s="175"/>
      <c r="CQ34" s="175"/>
      <c r="CR34" s="175"/>
      <c r="CS34" s="175"/>
      <c r="CT34" s="175"/>
      <c r="CU34" s="175"/>
      <c r="CV34" s="175"/>
      <c r="CW34" s="175"/>
      <c r="CX34" s="175"/>
      <c r="CY34" s="175"/>
      <c r="CZ34" s="175"/>
      <c r="DA34" s="175"/>
      <c r="DB34" s="175"/>
      <c r="DC34" s="175"/>
      <c r="DD34" s="175"/>
      <c r="DE34" s="175"/>
      <c r="DF34" s="175"/>
      <c r="DG34" s="175"/>
      <c r="DH34" s="175"/>
      <c r="DI34" s="175"/>
      <c r="DJ34" s="175"/>
      <c r="DK34" s="175"/>
      <c r="DL34" s="175"/>
      <c r="DM34" s="175"/>
      <c r="DN34" s="175"/>
      <c r="DO34" s="175"/>
      <c r="DP34" s="175"/>
      <c r="DQ34" s="175"/>
      <c r="DR34" s="175"/>
      <c r="DS34" s="175"/>
      <c r="DT34" s="175"/>
      <c r="DU34" s="175"/>
      <c r="DV34" s="175"/>
      <c r="DW34" s="175"/>
      <c r="DX34" s="175"/>
      <c r="DY34" s="175"/>
      <c r="DZ34" s="175"/>
      <c r="EA34" s="175"/>
      <c r="EB34" s="175"/>
      <c r="EC34" s="175"/>
      <c r="ED34" s="175"/>
      <c r="EE34" s="175"/>
      <c r="EF34" s="175"/>
      <c r="EG34" s="175"/>
      <c r="EH34" s="175"/>
      <c r="EI34" s="175"/>
      <c r="EJ34" s="175"/>
      <c r="EK34" s="175"/>
      <c r="EL34" s="175"/>
      <c r="EM34" s="175"/>
      <c r="EN34" s="175"/>
      <c r="EO34" s="175"/>
      <c r="EP34" s="175"/>
      <c r="EQ34" s="175"/>
      <c r="ER34" s="175"/>
      <c r="ES34" s="175"/>
      <c r="ET34" s="175"/>
      <c r="EU34" s="175"/>
      <c r="EV34" s="175"/>
      <c r="EW34" s="175"/>
      <c r="EX34" s="175"/>
      <c r="EY34" s="175"/>
      <c r="EZ34" s="175"/>
      <c r="FA34" s="175"/>
      <c r="FB34" s="175"/>
      <c r="FC34" s="175"/>
      <c r="FD34" s="175"/>
      <c r="FE34" s="175"/>
      <c r="FF34" s="175"/>
      <c r="FG34" s="175"/>
      <c r="FH34" s="175"/>
      <c r="FI34" s="175"/>
      <c r="FJ34" s="175"/>
      <c r="FK34" s="175"/>
      <c r="FL34" s="175"/>
      <c r="FM34" s="175"/>
      <c r="FN34" s="175"/>
      <c r="FO34" s="175"/>
      <c r="FP34" s="175"/>
      <c r="FQ34" s="175"/>
      <c r="FR34" s="175"/>
      <c r="FS34" s="175"/>
      <c r="FT34" s="175"/>
      <c r="FU34" s="175"/>
      <c r="FV34" s="175"/>
      <c r="FW34" s="175"/>
      <c r="FX34" s="175"/>
      <c r="FY34" s="175"/>
      <c r="FZ34" s="175"/>
      <c r="GA34" s="175"/>
      <c r="GB34" s="175"/>
      <c r="GC34" s="175"/>
      <c r="GD34" s="175"/>
      <c r="GE34" s="175"/>
      <c r="GF34" s="175"/>
      <c r="GG34" s="175"/>
      <c r="GH34" s="175"/>
      <c r="GI34" s="175"/>
      <c r="GJ34" s="175"/>
      <c r="GK34" s="175"/>
      <c r="GL34" s="175"/>
      <c r="GM34" s="175"/>
      <c r="GN34" s="175"/>
      <c r="GO34" s="175"/>
      <c r="GP34" s="175"/>
      <c r="GQ34" s="175"/>
      <c r="GR34" s="175"/>
      <c r="GS34" s="175"/>
      <c r="GT34" s="175"/>
      <c r="GU34" s="175"/>
      <c r="GV34" s="175"/>
      <c r="GW34" s="175"/>
      <c r="GX34" s="175"/>
      <c r="GY34" s="175"/>
      <c r="GZ34" s="175"/>
      <c r="HA34" s="175"/>
      <c r="HB34" s="175"/>
      <c r="HC34" s="175"/>
      <c r="HD34" s="175"/>
      <c r="HE34" s="175"/>
      <c r="HF34" s="175"/>
      <c r="HG34" s="175"/>
      <c r="HH34" s="175"/>
      <c r="HI34" s="175"/>
      <c r="HJ34" s="175"/>
      <c r="HK34" s="175"/>
      <c r="HL34" s="175"/>
      <c r="HM34" s="175"/>
      <c r="HN34" s="175"/>
      <c r="HO34" s="175"/>
      <c r="HP34" s="175"/>
      <c r="HQ34" s="175"/>
      <c r="HR34" s="175"/>
      <c r="HS34" s="175"/>
      <c r="HT34" s="175"/>
      <c r="HU34" s="175"/>
      <c r="HV34" s="175"/>
      <c r="HW34" s="175"/>
      <c r="HX34" s="175"/>
      <c r="HY34" s="175"/>
      <c r="HZ34" s="175"/>
      <c r="IA34" s="175"/>
      <c r="IB34" s="175"/>
      <c r="IC34" s="175"/>
      <c r="ID34" s="175"/>
      <c r="IE34" s="175"/>
      <c r="IF34" s="175"/>
      <c r="IG34" s="175"/>
      <c r="IH34" s="175"/>
      <c r="II34" s="175"/>
      <c r="IJ34" s="175"/>
      <c r="IK34" s="175"/>
      <c r="IL34" s="175"/>
      <c r="IM34" s="175"/>
      <c r="IN34" s="175"/>
      <c r="IO34" s="175"/>
      <c r="IP34" s="175"/>
      <c r="IQ34" s="175"/>
      <c r="IR34" s="175"/>
      <c r="IS34" s="175"/>
      <c r="IT34" s="175"/>
      <c r="IU34" s="175"/>
      <c r="IV34" s="175"/>
      <c r="IW34" s="175"/>
      <c r="IX34" s="175"/>
      <c r="IY34" s="175"/>
      <c r="IZ34" s="175"/>
      <c r="JA34" s="175"/>
      <c r="JB34" s="175"/>
      <c r="JC34" s="175"/>
      <c r="JD34" s="175"/>
      <c r="JE34" s="175"/>
      <c r="JF34" s="175"/>
      <c r="JG34" s="175"/>
      <c r="JH34" s="175"/>
      <c r="JI34" s="175"/>
      <c r="JJ34" s="175"/>
      <c r="JK34" s="175"/>
      <c r="JL34" s="175"/>
      <c r="JM34" s="175"/>
      <c r="JN34" s="175"/>
      <c r="JO34" s="175"/>
      <c r="JP34" s="175"/>
      <c r="JQ34" s="175"/>
      <c r="JR34" s="175"/>
      <c r="JS34" s="175"/>
      <c r="JT34" s="175"/>
      <c r="JU34" s="175"/>
      <c r="JV34" s="175"/>
      <c r="JW34" s="175"/>
      <c r="JX34" s="175"/>
      <c r="JY34" s="175"/>
      <c r="JZ34" s="175"/>
      <c r="KA34" s="175"/>
      <c r="KB34" s="175"/>
      <c r="KC34" s="175"/>
      <c r="KD34" s="175"/>
      <c r="KE34" s="175"/>
      <c r="KF34" s="175"/>
      <c r="KG34" s="175"/>
      <c r="KH34" s="175"/>
      <c r="KI34" s="175"/>
      <c r="KJ34" s="175"/>
      <c r="KK34" s="175"/>
      <c r="KL34" s="175"/>
      <c r="KM34" s="175"/>
      <c r="KN34" s="175"/>
      <c r="KO34" s="175"/>
      <c r="KP34" s="175"/>
      <c r="KQ34" s="175"/>
      <c r="KR34" s="175"/>
      <c r="KS34" s="175"/>
      <c r="KT34" s="175"/>
      <c r="KU34" s="175"/>
      <c r="KV34" s="175"/>
      <c r="KW34" s="175"/>
      <c r="KX34" s="175"/>
      <c r="KY34" s="175"/>
      <c r="KZ34" s="175"/>
      <c r="LA34" s="175"/>
      <c r="LB34" s="175"/>
      <c r="LC34" s="175"/>
      <c r="LD34" s="175"/>
      <c r="LE34" s="175"/>
      <c r="LF34" s="175"/>
      <c r="LG34" s="175"/>
      <c r="LH34" s="175"/>
      <c r="LI34" s="175"/>
      <c r="LJ34" s="175"/>
      <c r="LK34" s="175"/>
      <c r="LL34" s="175"/>
      <c r="LM34" s="175"/>
      <c r="LN34" s="175"/>
      <c r="LO34" s="175"/>
      <c r="LP34" s="175"/>
      <c r="LQ34" s="175"/>
      <c r="LR34" s="175"/>
      <c r="LS34" s="175"/>
      <c r="LT34" s="175"/>
      <c r="LU34" s="175"/>
      <c r="LV34" s="175"/>
      <c r="LW34" s="175"/>
      <c r="LX34" s="175"/>
      <c r="LY34" s="175"/>
      <c r="LZ34" s="175"/>
      <c r="MA34" s="175"/>
      <c r="MB34" s="175"/>
      <c r="MC34" s="175"/>
      <c r="MD34" s="175"/>
      <c r="ME34" s="175"/>
      <c r="MF34" s="175"/>
      <c r="MG34" s="175"/>
      <c r="MH34" s="175"/>
      <c r="MI34" s="175"/>
      <c r="MJ34" s="175"/>
      <c r="MK34" s="175"/>
      <c r="ML34" s="175"/>
      <c r="MM34" s="175"/>
      <c r="MN34" s="175"/>
      <c r="MO34" s="175"/>
      <c r="MP34" s="175"/>
      <c r="MQ34" s="175"/>
      <c r="MR34" s="175"/>
      <c r="MS34" s="175"/>
      <c r="MT34" s="175"/>
      <c r="MU34" s="175"/>
      <c r="MV34" s="175"/>
      <c r="MW34" s="175"/>
      <c r="MX34" s="175"/>
      <c r="MY34" s="175"/>
      <c r="MZ34" s="175"/>
      <c r="NA34" s="175"/>
      <c r="NB34" s="175"/>
      <c r="NC34" s="175"/>
      <c r="ND34" s="175"/>
      <c r="NE34" s="175"/>
      <c r="NF34" s="175"/>
      <c r="NG34" s="175"/>
      <c r="NH34" s="175"/>
      <c r="NI34" s="175"/>
      <c r="NJ34" s="175"/>
      <c r="NK34" s="175"/>
      <c r="NL34" s="175"/>
      <c r="NM34" s="175"/>
      <c r="NN34" s="175"/>
      <c r="NO34" s="175"/>
      <c r="NP34" s="175"/>
      <c r="NQ34" s="175"/>
      <c r="NR34" s="175"/>
      <c r="NS34" s="175"/>
      <c r="NT34" s="175"/>
      <c r="NU34" s="175"/>
      <c r="NV34" s="175"/>
      <c r="NW34" s="175"/>
      <c r="NX34" s="175"/>
      <c r="NY34" s="175"/>
      <c r="NZ34" s="175"/>
      <c r="OA34" s="175"/>
      <c r="OB34" s="175"/>
      <c r="OC34" s="175"/>
      <c r="OD34" s="175"/>
      <c r="OE34" s="175"/>
      <c r="OF34" s="175"/>
      <c r="OG34" s="175"/>
      <c r="OH34" s="175"/>
      <c r="OI34" s="175"/>
      <c r="OJ34" s="175"/>
      <c r="OK34" s="175"/>
      <c r="OL34" s="175"/>
      <c r="OM34" s="175"/>
      <c r="ON34" s="175"/>
      <c r="OO34" s="175"/>
      <c r="OP34" s="175"/>
      <c r="OQ34" s="175"/>
      <c r="OR34" s="175"/>
      <c r="OS34" s="175"/>
      <c r="OT34" s="175"/>
      <c r="OU34" s="175"/>
      <c r="OV34" s="175"/>
      <c r="OW34" s="175"/>
      <c r="OX34" s="175"/>
      <c r="OY34" s="175"/>
      <c r="OZ34" s="175"/>
      <c r="PA34" s="175"/>
      <c r="PB34" s="175"/>
      <c r="PC34" s="175"/>
      <c r="PD34" s="175"/>
      <c r="PE34" s="175"/>
      <c r="PF34" s="175"/>
      <c r="PG34" s="175"/>
      <c r="PH34" s="175"/>
      <c r="PI34" s="175"/>
      <c r="PJ34" s="175"/>
      <c r="PK34" s="175"/>
      <c r="PL34" s="175"/>
      <c r="PM34" s="175"/>
      <c r="PN34" s="175"/>
      <c r="PO34" s="175"/>
      <c r="PP34" s="175"/>
      <c r="PQ34" s="175"/>
      <c r="PR34" s="175"/>
      <c r="PS34" s="175"/>
      <c r="PT34" s="175"/>
      <c r="PU34" s="175"/>
      <c r="PV34" s="175"/>
      <c r="PW34" s="175"/>
      <c r="PX34" s="175"/>
      <c r="PY34" s="175"/>
      <c r="PZ34" s="175"/>
      <c r="QA34" s="175"/>
      <c r="QB34" s="175"/>
      <c r="QC34" s="175"/>
      <c r="QD34" s="175"/>
      <c r="QE34" s="175"/>
      <c r="QF34" s="175"/>
      <c r="QG34" s="175"/>
      <c r="QH34" s="175"/>
      <c r="QI34" s="175"/>
      <c r="QJ34" s="175"/>
      <c r="QK34" s="175"/>
      <c r="QL34" s="175"/>
      <c r="QM34" s="175"/>
      <c r="QN34" s="175"/>
      <c r="QO34" s="175"/>
    </row>
    <row r="35" spans="1:457" ht="12.75" hidden="1" customHeight="1">
      <c r="A35" s="173"/>
      <c r="B35" s="175"/>
      <c r="C35" s="175"/>
      <c r="D35" s="175"/>
      <c r="E35" s="175"/>
      <c r="F35" s="175"/>
      <c r="G35" s="175"/>
      <c r="H35" s="175"/>
      <c r="I35" s="175"/>
      <c r="J35" s="213"/>
      <c r="K35" s="175"/>
      <c r="L35" s="213"/>
      <c r="M35" s="213"/>
      <c r="N35" s="213"/>
      <c r="O35" s="176"/>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5"/>
      <c r="BD35" s="175"/>
      <c r="BE35" s="175"/>
      <c r="BF35" s="175"/>
      <c r="BG35" s="175"/>
      <c r="BH35" s="175"/>
      <c r="BI35" s="175"/>
      <c r="BJ35" s="175"/>
      <c r="BK35" s="175"/>
      <c r="BL35" s="175"/>
      <c r="BM35" s="175"/>
      <c r="BN35" s="175"/>
      <c r="BO35" s="175"/>
      <c r="BP35" s="175"/>
      <c r="BQ35" s="175"/>
      <c r="BR35" s="175"/>
      <c r="BS35" s="175"/>
      <c r="BT35" s="175"/>
      <c r="BU35" s="175"/>
      <c r="BV35" s="175"/>
      <c r="BW35" s="175"/>
      <c r="BX35" s="175"/>
      <c r="BY35" s="175"/>
      <c r="BZ35" s="175"/>
      <c r="CA35" s="175"/>
      <c r="CB35" s="175"/>
      <c r="CC35" s="175"/>
      <c r="CD35" s="175"/>
      <c r="CE35" s="175"/>
      <c r="CF35" s="175"/>
      <c r="CG35" s="175"/>
      <c r="CH35" s="175"/>
      <c r="CI35" s="175"/>
      <c r="CJ35" s="175"/>
      <c r="CK35" s="175"/>
      <c r="CL35" s="175"/>
      <c r="CM35" s="175"/>
      <c r="CN35" s="175"/>
      <c r="CO35" s="175"/>
      <c r="CP35" s="175"/>
      <c r="CQ35" s="175"/>
      <c r="CR35" s="175"/>
      <c r="CS35" s="175"/>
      <c r="CT35" s="175"/>
      <c r="CU35" s="175"/>
      <c r="CV35" s="175"/>
      <c r="CW35" s="175"/>
      <c r="CX35" s="175"/>
      <c r="CY35" s="175"/>
      <c r="CZ35" s="175"/>
      <c r="DA35" s="175"/>
      <c r="DB35" s="175"/>
      <c r="DC35" s="175"/>
      <c r="DD35" s="175"/>
      <c r="DE35" s="175"/>
      <c r="DF35" s="175"/>
      <c r="DG35" s="175"/>
      <c r="DH35" s="175"/>
      <c r="DI35" s="175"/>
      <c r="DJ35" s="175"/>
      <c r="DK35" s="175"/>
      <c r="DL35" s="175"/>
      <c r="DM35" s="175"/>
      <c r="DN35" s="175"/>
      <c r="DO35" s="175"/>
      <c r="DP35" s="175"/>
      <c r="DQ35" s="175"/>
      <c r="DR35" s="175"/>
      <c r="DS35" s="175"/>
      <c r="DT35" s="175"/>
      <c r="DU35" s="175"/>
      <c r="DV35" s="175"/>
      <c r="DW35" s="175"/>
      <c r="DX35" s="175"/>
      <c r="DY35" s="175"/>
      <c r="DZ35" s="175"/>
      <c r="EA35" s="175"/>
      <c r="EB35" s="175"/>
      <c r="EC35" s="175"/>
      <c r="ED35" s="175"/>
      <c r="EE35" s="175"/>
      <c r="EF35" s="175"/>
      <c r="EG35" s="175"/>
      <c r="EH35" s="175"/>
      <c r="EI35" s="175"/>
      <c r="EJ35" s="175"/>
      <c r="EK35" s="175"/>
      <c r="EL35" s="175"/>
      <c r="EM35" s="175"/>
      <c r="EN35" s="175"/>
      <c r="EO35" s="175"/>
      <c r="EP35" s="175"/>
      <c r="EQ35" s="175"/>
      <c r="ER35" s="175"/>
      <c r="ES35" s="175"/>
      <c r="ET35" s="175"/>
      <c r="EU35" s="175"/>
      <c r="EV35" s="175"/>
      <c r="EW35" s="175"/>
      <c r="EX35" s="175"/>
      <c r="EY35" s="175"/>
      <c r="EZ35" s="175"/>
      <c r="FA35" s="175"/>
      <c r="FB35" s="175"/>
      <c r="FC35" s="175"/>
      <c r="FD35" s="175"/>
      <c r="FE35" s="175"/>
      <c r="FF35" s="175"/>
      <c r="FG35" s="175"/>
      <c r="FH35" s="175"/>
      <c r="FI35" s="175"/>
      <c r="FJ35" s="175"/>
      <c r="FK35" s="175"/>
      <c r="FL35" s="175"/>
      <c r="FM35" s="175"/>
      <c r="FN35" s="175"/>
      <c r="FO35" s="175"/>
      <c r="FP35" s="175"/>
      <c r="FQ35" s="175"/>
      <c r="FR35" s="175"/>
      <c r="FS35" s="175"/>
      <c r="FT35" s="175"/>
      <c r="FU35" s="175"/>
      <c r="FV35" s="175"/>
      <c r="FW35" s="175"/>
      <c r="FX35" s="175"/>
      <c r="FY35" s="175"/>
      <c r="FZ35" s="175"/>
      <c r="GA35" s="175"/>
      <c r="GB35" s="175"/>
      <c r="GC35" s="175"/>
      <c r="GD35" s="175"/>
      <c r="GE35" s="175"/>
      <c r="GF35" s="175"/>
      <c r="GG35" s="175"/>
      <c r="GH35" s="175"/>
      <c r="GI35" s="175"/>
      <c r="GJ35" s="175"/>
      <c r="GK35" s="175"/>
      <c r="GL35" s="175"/>
      <c r="GM35" s="175"/>
      <c r="GN35" s="175"/>
      <c r="GO35" s="175"/>
      <c r="GP35" s="175"/>
      <c r="GQ35" s="175"/>
      <c r="GR35" s="175"/>
      <c r="GS35" s="175"/>
      <c r="GT35" s="175"/>
      <c r="GU35" s="175"/>
      <c r="GV35" s="175"/>
      <c r="GW35" s="175"/>
      <c r="GX35" s="175"/>
      <c r="GY35" s="175"/>
      <c r="GZ35" s="175"/>
      <c r="HA35" s="175"/>
      <c r="HB35" s="175"/>
      <c r="HC35" s="175"/>
      <c r="HD35" s="175"/>
      <c r="HE35" s="175"/>
      <c r="HF35" s="175"/>
      <c r="HG35" s="175"/>
      <c r="HH35" s="175"/>
      <c r="HI35" s="175"/>
      <c r="HJ35" s="175"/>
      <c r="HK35" s="175"/>
      <c r="HL35" s="175"/>
      <c r="HM35" s="175"/>
      <c r="HN35" s="175"/>
      <c r="HO35" s="175"/>
      <c r="HP35" s="175"/>
      <c r="HQ35" s="175"/>
      <c r="HR35" s="175"/>
      <c r="HS35" s="175"/>
      <c r="HT35" s="175"/>
      <c r="HU35" s="175"/>
      <c r="HV35" s="175"/>
      <c r="HW35" s="175"/>
      <c r="HX35" s="175"/>
      <c r="HY35" s="175"/>
      <c r="HZ35" s="175"/>
      <c r="IA35" s="175"/>
      <c r="IB35" s="175"/>
      <c r="IC35" s="175"/>
      <c r="ID35" s="175"/>
      <c r="IE35" s="175"/>
      <c r="IF35" s="175"/>
      <c r="IG35" s="175"/>
      <c r="IH35" s="175"/>
      <c r="II35" s="175"/>
      <c r="IJ35" s="175"/>
      <c r="IK35" s="175"/>
      <c r="IL35" s="175"/>
      <c r="IM35" s="175"/>
      <c r="IN35" s="175"/>
      <c r="IO35" s="175"/>
      <c r="IP35" s="175"/>
      <c r="IQ35" s="175"/>
      <c r="IR35" s="175"/>
      <c r="IS35" s="175"/>
      <c r="IT35" s="175"/>
      <c r="IU35" s="175"/>
      <c r="IV35" s="175"/>
      <c r="IW35" s="175"/>
      <c r="IX35" s="175"/>
      <c r="IY35" s="175"/>
      <c r="IZ35" s="175"/>
      <c r="JA35" s="175"/>
      <c r="JB35" s="175"/>
      <c r="JC35" s="175"/>
      <c r="JD35" s="175"/>
      <c r="JE35" s="175"/>
      <c r="JF35" s="175"/>
      <c r="JG35" s="175"/>
      <c r="JH35" s="175"/>
      <c r="JI35" s="175"/>
      <c r="JJ35" s="175"/>
      <c r="JK35" s="175"/>
      <c r="JL35" s="175"/>
      <c r="JM35" s="175"/>
      <c r="JN35" s="175"/>
      <c r="JO35" s="175"/>
      <c r="JP35" s="175"/>
      <c r="JQ35" s="175"/>
      <c r="JR35" s="175"/>
      <c r="JS35" s="175"/>
      <c r="JT35" s="175"/>
      <c r="JU35" s="175"/>
      <c r="JV35" s="175"/>
      <c r="JW35" s="175"/>
      <c r="JX35" s="175"/>
      <c r="JY35" s="175"/>
      <c r="JZ35" s="175"/>
      <c r="KA35" s="175"/>
      <c r="KB35" s="175"/>
      <c r="KC35" s="175"/>
      <c r="KD35" s="175"/>
      <c r="KE35" s="175"/>
      <c r="KF35" s="175"/>
      <c r="KG35" s="175"/>
      <c r="KH35" s="175"/>
      <c r="KI35" s="175"/>
      <c r="KJ35" s="175"/>
      <c r="KK35" s="175"/>
      <c r="KL35" s="175"/>
      <c r="KM35" s="175"/>
      <c r="KN35" s="175"/>
      <c r="KO35" s="175"/>
      <c r="KP35" s="175"/>
      <c r="KQ35" s="175"/>
      <c r="KR35" s="175"/>
      <c r="KS35" s="175"/>
      <c r="KT35" s="175"/>
      <c r="KU35" s="175"/>
      <c r="KV35" s="175"/>
      <c r="KW35" s="175"/>
      <c r="KX35" s="175"/>
      <c r="KY35" s="175"/>
      <c r="KZ35" s="175"/>
      <c r="LA35" s="175"/>
      <c r="LB35" s="175"/>
      <c r="LC35" s="175"/>
      <c r="LD35" s="175"/>
      <c r="LE35" s="175"/>
      <c r="LF35" s="175"/>
      <c r="LG35" s="175"/>
      <c r="LH35" s="175"/>
      <c r="LI35" s="175"/>
      <c r="LJ35" s="175"/>
      <c r="LK35" s="175"/>
      <c r="LL35" s="175"/>
      <c r="LM35" s="175"/>
      <c r="LN35" s="175"/>
      <c r="LO35" s="175"/>
      <c r="LP35" s="175"/>
      <c r="LQ35" s="175"/>
      <c r="LR35" s="175"/>
      <c r="LS35" s="175"/>
      <c r="LT35" s="175"/>
      <c r="LU35" s="175"/>
      <c r="LV35" s="175"/>
      <c r="LW35" s="175"/>
      <c r="LX35" s="175"/>
      <c r="LY35" s="175"/>
      <c r="LZ35" s="175"/>
      <c r="MA35" s="175"/>
      <c r="MB35" s="175"/>
      <c r="MC35" s="175"/>
      <c r="MD35" s="175"/>
      <c r="ME35" s="175"/>
      <c r="MF35" s="175"/>
      <c r="MG35" s="175"/>
      <c r="MH35" s="175"/>
      <c r="MI35" s="175"/>
      <c r="MJ35" s="175"/>
      <c r="MK35" s="175"/>
      <c r="ML35" s="175"/>
      <c r="MM35" s="175"/>
      <c r="MN35" s="175"/>
      <c r="MO35" s="175"/>
      <c r="MP35" s="175"/>
      <c r="MQ35" s="175"/>
      <c r="MR35" s="175"/>
      <c r="MS35" s="175"/>
      <c r="MT35" s="175"/>
      <c r="MU35" s="175"/>
      <c r="MV35" s="175"/>
      <c r="MW35" s="175"/>
      <c r="MX35" s="175"/>
      <c r="MY35" s="175"/>
      <c r="MZ35" s="175"/>
      <c r="NA35" s="175"/>
      <c r="NB35" s="175"/>
      <c r="NC35" s="175"/>
      <c r="ND35" s="175"/>
      <c r="NE35" s="175"/>
      <c r="NF35" s="175"/>
      <c r="NG35" s="175"/>
      <c r="NH35" s="175"/>
      <c r="NI35" s="175"/>
      <c r="NJ35" s="175"/>
      <c r="NK35" s="175"/>
      <c r="NL35" s="175"/>
      <c r="NM35" s="175"/>
      <c r="NN35" s="175"/>
      <c r="NO35" s="175"/>
      <c r="NP35" s="175"/>
      <c r="NQ35" s="175"/>
      <c r="NR35" s="175"/>
      <c r="NS35" s="175"/>
      <c r="NT35" s="175"/>
      <c r="NU35" s="175"/>
      <c r="NV35" s="175"/>
      <c r="NW35" s="175"/>
      <c r="NX35" s="175"/>
      <c r="NY35" s="175"/>
      <c r="NZ35" s="175"/>
      <c r="OA35" s="175"/>
      <c r="OB35" s="175"/>
      <c r="OC35" s="175"/>
      <c r="OD35" s="175"/>
      <c r="OE35" s="175"/>
      <c r="OF35" s="175"/>
      <c r="OG35" s="175"/>
      <c r="OH35" s="175"/>
      <c r="OI35" s="175"/>
      <c r="OJ35" s="175"/>
      <c r="OK35" s="175"/>
      <c r="OL35" s="175"/>
      <c r="OM35" s="175"/>
      <c r="ON35" s="175"/>
      <c r="OO35" s="175"/>
      <c r="OP35" s="175"/>
      <c r="OQ35" s="175"/>
      <c r="OR35" s="175"/>
      <c r="OS35" s="175"/>
      <c r="OT35" s="175"/>
      <c r="OU35" s="175"/>
      <c r="OV35" s="175"/>
      <c r="OW35" s="175"/>
      <c r="OX35" s="175"/>
      <c r="OY35" s="175"/>
      <c r="OZ35" s="175"/>
      <c r="PA35" s="175"/>
      <c r="PB35" s="175"/>
      <c r="PC35" s="175"/>
      <c r="PD35" s="175"/>
      <c r="PE35" s="175"/>
      <c r="PF35" s="175"/>
      <c r="PG35" s="175"/>
      <c r="PH35" s="175"/>
      <c r="PI35" s="175"/>
      <c r="PJ35" s="175"/>
      <c r="PK35" s="175"/>
      <c r="PL35" s="175"/>
      <c r="PM35" s="175"/>
      <c r="PN35" s="175"/>
      <c r="PO35" s="175"/>
      <c r="PP35" s="175"/>
      <c r="PQ35" s="175"/>
      <c r="PR35" s="175"/>
      <c r="PS35" s="175"/>
      <c r="PT35" s="175"/>
      <c r="PU35" s="175"/>
      <c r="PV35" s="175"/>
      <c r="PW35" s="175"/>
      <c r="PX35" s="175"/>
      <c r="PY35" s="175"/>
      <c r="PZ35" s="175"/>
      <c r="QA35" s="175"/>
      <c r="QB35" s="175"/>
      <c r="QC35" s="175"/>
      <c r="QD35" s="175"/>
      <c r="QE35" s="175"/>
      <c r="QF35" s="175"/>
      <c r="QG35" s="175"/>
      <c r="QH35" s="175"/>
      <c r="QI35" s="175"/>
      <c r="QJ35" s="175"/>
      <c r="QK35" s="175"/>
      <c r="QL35" s="175"/>
      <c r="QM35" s="175"/>
      <c r="QN35" s="175"/>
      <c r="QO35" s="175"/>
    </row>
    <row r="36" spans="1:457" s="55" customFormat="1" ht="27" customHeight="1">
      <c r="A36" s="96"/>
      <c r="B36" s="438" t="s">
        <v>128</v>
      </c>
      <c r="C36" s="97"/>
      <c r="D36" s="438" t="s">
        <v>167</v>
      </c>
      <c r="E36" s="98"/>
      <c r="F36" s="438" t="s">
        <v>92</v>
      </c>
      <c r="G36" s="98"/>
      <c r="H36" s="211" t="s">
        <v>88</v>
      </c>
      <c r="I36" s="98"/>
      <c r="J36" s="223" t="s">
        <v>169</v>
      </c>
      <c r="K36" s="97"/>
      <c r="L36" s="229"/>
      <c r="M36" s="319"/>
      <c r="N36" s="319"/>
      <c r="O36" s="320"/>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c r="EE36" s="97"/>
      <c r="EF36" s="97"/>
      <c r="EG36" s="97"/>
      <c r="EH36" s="97"/>
      <c r="EI36" s="97"/>
      <c r="EJ36" s="97"/>
      <c r="EK36" s="97"/>
      <c r="EL36" s="97"/>
      <c r="EM36" s="97"/>
      <c r="EN36" s="97"/>
      <c r="EO36" s="97"/>
      <c r="EP36" s="97"/>
      <c r="EQ36" s="97"/>
      <c r="ER36" s="97"/>
      <c r="ES36" s="97"/>
      <c r="ET36" s="97"/>
      <c r="EU36" s="97"/>
      <c r="EV36" s="97"/>
      <c r="EW36" s="97"/>
      <c r="EX36" s="97"/>
      <c r="EY36" s="97"/>
      <c r="EZ36" s="97"/>
      <c r="FA36" s="97"/>
      <c r="FB36" s="97"/>
      <c r="FC36" s="97"/>
      <c r="FD36" s="97"/>
      <c r="FE36" s="97"/>
      <c r="FF36" s="97"/>
      <c r="FG36" s="97"/>
      <c r="FH36" s="97"/>
      <c r="FI36" s="97"/>
      <c r="FJ36" s="97"/>
      <c r="FK36" s="97"/>
      <c r="FL36" s="97"/>
      <c r="FM36" s="97"/>
      <c r="FN36" s="97"/>
      <c r="FO36" s="97"/>
      <c r="FP36" s="97"/>
      <c r="FQ36" s="97"/>
      <c r="FR36" s="97"/>
      <c r="FS36" s="97"/>
      <c r="FT36" s="97"/>
      <c r="FU36" s="97"/>
      <c r="FV36" s="97"/>
      <c r="FW36" s="97"/>
      <c r="FX36" s="97"/>
      <c r="FY36" s="97"/>
      <c r="FZ36" s="97"/>
      <c r="GA36" s="97"/>
      <c r="GB36" s="97"/>
      <c r="GC36" s="97"/>
      <c r="GD36" s="97"/>
      <c r="GE36" s="97"/>
      <c r="GF36" s="97"/>
      <c r="GG36" s="97"/>
      <c r="GH36" s="97"/>
      <c r="GI36" s="97"/>
      <c r="GJ36" s="97"/>
      <c r="GK36" s="97"/>
      <c r="GL36" s="97"/>
      <c r="GM36" s="97"/>
      <c r="GN36" s="97"/>
      <c r="GO36" s="97"/>
      <c r="GP36" s="97"/>
      <c r="GQ36" s="97"/>
      <c r="GR36" s="97"/>
      <c r="GS36" s="97"/>
      <c r="GT36" s="97"/>
      <c r="GU36" s="97"/>
      <c r="GV36" s="97"/>
      <c r="GW36" s="97"/>
      <c r="GX36" s="97"/>
      <c r="GY36" s="97"/>
      <c r="GZ36" s="97"/>
      <c r="HA36" s="97"/>
      <c r="HB36" s="97"/>
      <c r="HC36" s="97"/>
      <c r="HD36" s="97"/>
      <c r="HE36" s="97"/>
      <c r="HF36" s="97"/>
      <c r="HG36" s="97"/>
      <c r="HH36" s="97"/>
      <c r="HI36" s="97"/>
      <c r="HJ36" s="97"/>
      <c r="HK36" s="97"/>
      <c r="HL36" s="97"/>
      <c r="HM36" s="97"/>
      <c r="HN36" s="97"/>
      <c r="HO36" s="97"/>
      <c r="HP36" s="97"/>
      <c r="HQ36" s="97"/>
      <c r="HR36" s="97"/>
      <c r="HS36" s="97"/>
      <c r="HT36" s="97"/>
      <c r="HU36" s="97"/>
      <c r="HV36" s="97"/>
      <c r="HW36" s="97"/>
      <c r="HX36" s="97"/>
      <c r="HY36" s="97"/>
      <c r="HZ36" s="97"/>
      <c r="IA36" s="97"/>
      <c r="IB36" s="97"/>
      <c r="IC36" s="97"/>
      <c r="ID36" s="97"/>
      <c r="IE36" s="97"/>
      <c r="IF36" s="97"/>
      <c r="IG36" s="97"/>
      <c r="IH36" s="97"/>
      <c r="II36" s="97"/>
      <c r="IJ36" s="97"/>
      <c r="IK36" s="97"/>
      <c r="IL36" s="97"/>
      <c r="IM36" s="97"/>
      <c r="IN36" s="97"/>
      <c r="IO36" s="97"/>
      <c r="IP36" s="97"/>
      <c r="IQ36" s="97"/>
      <c r="IR36" s="97"/>
      <c r="IS36" s="97"/>
      <c r="IT36" s="97"/>
      <c r="IU36" s="97"/>
      <c r="IV36" s="97"/>
      <c r="IW36" s="97"/>
    </row>
    <row r="37" spans="1:457" s="55" customFormat="1" ht="9" customHeight="1" thickBot="1">
      <c r="A37" s="51"/>
      <c r="B37" s="438"/>
      <c r="D37" s="438"/>
      <c r="E37" s="63"/>
      <c r="F37" s="438"/>
      <c r="G37" s="63"/>
      <c r="H37" s="211"/>
      <c r="I37" s="63"/>
      <c r="J37" s="223"/>
      <c r="L37" s="214"/>
      <c r="M37" s="321"/>
      <c r="N37" s="319"/>
      <c r="O37" s="320"/>
    </row>
    <row r="38" spans="1:457" s="90" customFormat="1" ht="26.25" customHeight="1" thickBot="1">
      <c r="A38" s="84"/>
      <c r="B38" s="99"/>
      <c r="C38" s="100" t="s">
        <v>48</v>
      </c>
      <c r="D38" s="94">
        <v>8</v>
      </c>
      <c r="E38" s="100" t="s">
        <v>48</v>
      </c>
      <c r="F38" s="61">
        <f>H20</f>
        <v>0</v>
      </c>
      <c r="G38" s="100" t="s">
        <v>48</v>
      </c>
      <c r="H38" s="70" t="e">
        <f>J33</f>
        <v>#DIV/0!</v>
      </c>
      <c r="I38" s="101" t="s">
        <v>25</v>
      </c>
      <c r="J38" s="230" t="e">
        <f>D38*F38*H38*B38</f>
        <v>#DIV/0!</v>
      </c>
      <c r="L38" s="228"/>
      <c r="M38" s="323"/>
      <c r="N38" s="322"/>
      <c r="O38" s="324"/>
    </row>
    <row r="39" spans="1:457" ht="26.25" customHeight="1" thickBot="1">
      <c r="A39" s="177"/>
      <c r="B39" s="179"/>
      <c r="C39" s="179"/>
      <c r="D39" s="179"/>
      <c r="E39" s="179"/>
      <c r="F39" s="179"/>
      <c r="G39" s="179"/>
      <c r="H39" s="179"/>
      <c r="I39" s="179"/>
      <c r="J39" s="179"/>
      <c r="K39" s="175"/>
      <c r="L39" s="179"/>
      <c r="M39" s="179"/>
      <c r="N39" s="179"/>
      <c r="O39" s="180"/>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5"/>
      <c r="BD39" s="175"/>
      <c r="BE39" s="175"/>
      <c r="BF39" s="175"/>
      <c r="BG39" s="175"/>
      <c r="BH39" s="175"/>
      <c r="BI39" s="175"/>
      <c r="BJ39" s="175"/>
      <c r="BK39" s="175"/>
      <c r="BL39" s="175"/>
      <c r="BM39" s="175"/>
      <c r="BN39" s="175"/>
      <c r="BO39" s="175"/>
      <c r="BP39" s="175"/>
      <c r="BQ39" s="175"/>
      <c r="BR39" s="175"/>
      <c r="BS39" s="175"/>
      <c r="BT39" s="175"/>
      <c r="BU39" s="175"/>
      <c r="BV39" s="175"/>
      <c r="BW39" s="175"/>
      <c r="BX39" s="175"/>
      <c r="BY39" s="175"/>
      <c r="BZ39" s="175"/>
      <c r="CA39" s="175"/>
      <c r="CB39" s="175"/>
      <c r="CC39" s="175"/>
      <c r="CD39" s="175"/>
      <c r="CE39" s="175"/>
      <c r="CF39" s="175"/>
      <c r="CG39" s="175"/>
      <c r="CH39" s="175"/>
      <c r="CI39" s="175"/>
      <c r="CJ39" s="175"/>
      <c r="CK39" s="175"/>
      <c r="CL39" s="175"/>
      <c r="CM39" s="175"/>
      <c r="CN39" s="175"/>
      <c r="CO39" s="175"/>
      <c r="CP39" s="175"/>
      <c r="CQ39" s="175"/>
      <c r="CR39" s="175"/>
      <c r="CS39" s="175"/>
      <c r="CT39" s="175"/>
      <c r="CU39" s="175"/>
      <c r="CV39" s="175"/>
      <c r="CW39" s="175"/>
      <c r="CX39" s="175"/>
      <c r="CY39" s="175"/>
      <c r="CZ39" s="175"/>
      <c r="DA39" s="175"/>
      <c r="DB39" s="175"/>
      <c r="DC39" s="175"/>
      <c r="DD39" s="175"/>
      <c r="DE39" s="175"/>
      <c r="DF39" s="175"/>
      <c r="DG39" s="175"/>
      <c r="DH39" s="175"/>
      <c r="DI39" s="175"/>
      <c r="DJ39" s="175"/>
      <c r="DK39" s="175"/>
      <c r="DL39" s="175"/>
      <c r="DM39" s="175"/>
      <c r="DN39" s="175"/>
      <c r="DO39" s="175"/>
      <c r="DP39" s="175"/>
      <c r="DQ39" s="175"/>
      <c r="DR39" s="175"/>
      <c r="DS39" s="175"/>
      <c r="DT39" s="175"/>
      <c r="DU39" s="175"/>
      <c r="DV39" s="175"/>
      <c r="DW39" s="175"/>
      <c r="DX39" s="175"/>
      <c r="DY39" s="175"/>
      <c r="DZ39" s="175"/>
      <c r="EA39" s="175"/>
      <c r="EB39" s="175"/>
      <c r="EC39" s="175"/>
      <c r="ED39" s="175"/>
      <c r="EE39" s="175"/>
      <c r="EF39" s="175"/>
      <c r="EG39" s="175"/>
      <c r="EH39" s="175"/>
      <c r="EI39" s="175"/>
      <c r="EJ39" s="175"/>
      <c r="EK39" s="175"/>
      <c r="EL39" s="175"/>
      <c r="EM39" s="175"/>
      <c r="EN39" s="175"/>
      <c r="EO39" s="175"/>
      <c r="EP39" s="175"/>
      <c r="EQ39" s="175"/>
      <c r="ER39" s="175"/>
      <c r="ES39" s="175"/>
      <c r="ET39" s="175"/>
      <c r="EU39" s="175"/>
      <c r="EV39" s="175"/>
      <c r="EW39" s="175"/>
      <c r="EX39" s="175"/>
      <c r="EY39" s="175"/>
      <c r="EZ39" s="175"/>
      <c r="FA39" s="175"/>
      <c r="FB39" s="175"/>
      <c r="FC39" s="175"/>
      <c r="FD39" s="175"/>
      <c r="FE39" s="175"/>
      <c r="FF39" s="175"/>
      <c r="FG39" s="175"/>
      <c r="FH39" s="175"/>
      <c r="FI39" s="175"/>
      <c r="FJ39" s="175"/>
      <c r="FK39" s="175"/>
      <c r="FL39" s="175"/>
      <c r="FM39" s="175"/>
      <c r="FN39" s="175"/>
      <c r="FO39" s="175"/>
      <c r="FP39" s="175"/>
      <c r="FQ39" s="175"/>
      <c r="FR39" s="175"/>
      <c r="FS39" s="175"/>
      <c r="FT39" s="175"/>
      <c r="FU39" s="175"/>
      <c r="FV39" s="175"/>
      <c r="FW39" s="175"/>
      <c r="FX39" s="175"/>
      <c r="FY39" s="175"/>
      <c r="FZ39" s="175"/>
      <c r="GA39" s="175"/>
      <c r="GB39" s="175"/>
      <c r="GC39" s="175"/>
      <c r="GD39" s="175"/>
      <c r="GE39" s="175"/>
      <c r="GF39" s="175"/>
      <c r="GG39" s="175"/>
      <c r="GH39" s="175"/>
      <c r="GI39" s="175"/>
      <c r="GJ39" s="175"/>
      <c r="GK39" s="175"/>
      <c r="GL39" s="175"/>
      <c r="GM39" s="175"/>
      <c r="GN39" s="175"/>
      <c r="GO39" s="175"/>
      <c r="GP39" s="175"/>
      <c r="GQ39" s="175"/>
      <c r="GR39" s="175"/>
      <c r="GS39" s="175"/>
      <c r="GT39" s="175"/>
      <c r="GU39" s="175"/>
      <c r="GV39" s="175"/>
      <c r="GW39" s="175"/>
      <c r="GX39" s="175"/>
      <c r="GY39" s="175"/>
      <c r="GZ39" s="175"/>
      <c r="HA39" s="175"/>
      <c r="HB39" s="175"/>
      <c r="HC39" s="175"/>
      <c r="HD39" s="175"/>
      <c r="HE39" s="175"/>
      <c r="HF39" s="175"/>
      <c r="HG39" s="175"/>
      <c r="HH39" s="175"/>
      <c r="HI39" s="175"/>
      <c r="HJ39" s="175"/>
      <c r="HK39" s="175"/>
      <c r="HL39" s="175"/>
      <c r="HM39" s="175"/>
      <c r="HN39" s="175"/>
      <c r="HO39" s="175"/>
      <c r="HP39" s="175"/>
      <c r="HQ39" s="175"/>
      <c r="HR39" s="175"/>
      <c r="HS39" s="175"/>
      <c r="HT39" s="175"/>
      <c r="HU39" s="175"/>
      <c r="HV39" s="175"/>
      <c r="HW39" s="175"/>
      <c r="HX39" s="175"/>
      <c r="HY39" s="175"/>
      <c r="HZ39" s="175"/>
      <c r="IA39" s="175"/>
      <c r="IB39" s="175"/>
      <c r="IC39" s="175"/>
      <c r="ID39" s="175"/>
      <c r="IE39" s="175"/>
      <c r="IF39" s="175"/>
      <c r="IG39" s="175"/>
      <c r="IH39" s="175"/>
      <c r="II39" s="175"/>
      <c r="IJ39" s="175"/>
      <c r="IK39" s="175"/>
      <c r="IL39" s="175"/>
      <c r="IM39" s="175"/>
      <c r="IN39" s="175"/>
      <c r="IO39" s="175"/>
      <c r="IP39" s="175"/>
      <c r="IQ39" s="175"/>
      <c r="IR39" s="175"/>
      <c r="IS39" s="175"/>
      <c r="IT39" s="175"/>
      <c r="IU39" s="175"/>
      <c r="IV39" s="175"/>
      <c r="IW39" s="175"/>
      <c r="IX39" s="175"/>
      <c r="IY39" s="175"/>
      <c r="IZ39" s="175"/>
      <c r="JA39" s="175"/>
      <c r="JB39" s="175"/>
      <c r="JC39" s="175"/>
      <c r="JD39" s="175"/>
      <c r="JE39" s="175"/>
      <c r="JF39" s="175"/>
      <c r="JG39" s="175"/>
      <c r="JH39" s="175"/>
      <c r="JI39" s="175"/>
      <c r="JJ39" s="175"/>
      <c r="JK39" s="175"/>
      <c r="JL39" s="175"/>
      <c r="JM39" s="175"/>
      <c r="JN39" s="175"/>
      <c r="JO39" s="175"/>
      <c r="JP39" s="175"/>
      <c r="JQ39" s="175"/>
      <c r="JR39" s="175"/>
      <c r="JS39" s="175"/>
      <c r="JT39" s="175"/>
      <c r="JU39" s="175"/>
      <c r="JV39" s="175"/>
      <c r="JW39" s="175"/>
      <c r="JX39" s="175"/>
      <c r="JY39" s="175"/>
      <c r="JZ39" s="175"/>
      <c r="KA39" s="175"/>
      <c r="KB39" s="175"/>
      <c r="KC39" s="175"/>
      <c r="KD39" s="175"/>
      <c r="KE39" s="175"/>
      <c r="KF39" s="175"/>
      <c r="KG39" s="175"/>
      <c r="KH39" s="175"/>
      <c r="KI39" s="175"/>
      <c r="KJ39" s="175"/>
      <c r="KK39" s="175"/>
      <c r="KL39" s="175"/>
      <c r="KM39" s="175"/>
      <c r="KN39" s="175"/>
      <c r="KO39" s="175"/>
      <c r="KP39" s="175"/>
      <c r="KQ39" s="175"/>
      <c r="KR39" s="175"/>
      <c r="KS39" s="175"/>
      <c r="KT39" s="175"/>
      <c r="KU39" s="175"/>
      <c r="KV39" s="175"/>
      <c r="KW39" s="175"/>
      <c r="KX39" s="175"/>
      <c r="KY39" s="175"/>
      <c r="KZ39" s="175"/>
      <c r="LA39" s="175"/>
      <c r="LB39" s="175"/>
      <c r="LC39" s="175"/>
      <c r="LD39" s="175"/>
      <c r="LE39" s="175"/>
      <c r="LF39" s="175"/>
      <c r="LG39" s="175"/>
      <c r="LH39" s="175"/>
      <c r="LI39" s="175"/>
      <c r="LJ39" s="175"/>
      <c r="LK39" s="175"/>
      <c r="LL39" s="175"/>
      <c r="LM39" s="175"/>
      <c r="LN39" s="175"/>
      <c r="LO39" s="175"/>
      <c r="LP39" s="175"/>
      <c r="LQ39" s="175"/>
      <c r="LR39" s="175"/>
      <c r="LS39" s="175"/>
      <c r="LT39" s="175"/>
      <c r="LU39" s="175"/>
      <c r="LV39" s="175"/>
      <c r="LW39" s="175"/>
      <c r="LX39" s="175"/>
      <c r="LY39" s="175"/>
      <c r="LZ39" s="175"/>
      <c r="MA39" s="175"/>
      <c r="MB39" s="175"/>
      <c r="MC39" s="175"/>
      <c r="MD39" s="175"/>
      <c r="ME39" s="175"/>
      <c r="MF39" s="175"/>
      <c r="MG39" s="175"/>
      <c r="MH39" s="175"/>
      <c r="MI39" s="175"/>
      <c r="MJ39" s="175"/>
      <c r="MK39" s="175"/>
      <c r="ML39" s="175"/>
      <c r="MM39" s="175"/>
      <c r="MN39" s="175"/>
      <c r="MO39" s="175"/>
      <c r="MP39" s="175"/>
      <c r="MQ39" s="175"/>
      <c r="MR39" s="175"/>
      <c r="MS39" s="175"/>
      <c r="MT39" s="175"/>
      <c r="MU39" s="175"/>
      <c r="MV39" s="175"/>
      <c r="MW39" s="175"/>
      <c r="MX39" s="175"/>
      <c r="MY39" s="175"/>
      <c r="MZ39" s="175"/>
      <c r="NA39" s="175"/>
      <c r="NB39" s="175"/>
      <c r="NC39" s="175"/>
      <c r="ND39" s="175"/>
      <c r="NE39" s="175"/>
      <c r="NF39" s="175"/>
      <c r="NG39" s="175"/>
      <c r="NH39" s="175"/>
      <c r="NI39" s="175"/>
      <c r="NJ39" s="175"/>
      <c r="NK39" s="175"/>
      <c r="NL39" s="175"/>
      <c r="NM39" s="175"/>
      <c r="NN39" s="175"/>
      <c r="NO39" s="175"/>
      <c r="NP39" s="175"/>
      <c r="NQ39" s="175"/>
      <c r="NR39" s="175"/>
      <c r="NS39" s="175"/>
      <c r="NT39" s="175"/>
      <c r="NU39" s="175"/>
      <c r="NV39" s="175"/>
      <c r="NW39" s="175"/>
      <c r="NX39" s="175"/>
      <c r="NY39" s="175"/>
      <c r="NZ39" s="175"/>
      <c r="OA39" s="175"/>
      <c r="OB39" s="175"/>
      <c r="OC39" s="175"/>
      <c r="OD39" s="175"/>
      <c r="OE39" s="175"/>
      <c r="OF39" s="175"/>
      <c r="OG39" s="175"/>
      <c r="OH39" s="175"/>
      <c r="OI39" s="175"/>
      <c r="OJ39" s="175"/>
      <c r="OK39" s="175"/>
      <c r="OL39" s="175"/>
      <c r="OM39" s="175"/>
      <c r="ON39" s="175"/>
      <c r="OO39" s="175"/>
      <c r="OP39" s="175"/>
      <c r="OQ39" s="175"/>
      <c r="OR39" s="175"/>
      <c r="OS39" s="175"/>
      <c r="OT39" s="175"/>
      <c r="OU39" s="175"/>
      <c r="OV39" s="175"/>
      <c r="OW39" s="175"/>
      <c r="OX39" s="175"/>
      <c r="OY39" s="175"/>
      <c r="OZ39" s="175"/>
      <c r="PA39" s="175"/>
      <c r="PB39" s="175"/>
      <c r="PC39" s="175"/>
      <c r="PD39" s="175"/>
      <c r="PE39" s="175"/>
      <c r="PF39" s="175"/>
      <c r="PG39" s="175"/>
      <c r="PH39" s="175"/>
      <c r="PI39" s="175"/>
      <c r="PJ39" s="175"/>
      <c r="PK39" s="175"/>
      <c r="PL39" s="175"/>
      <c r="PM39" s="175"/>
      <c r="PN39" s="175"/>
      <c r="PO39" s="175"/>
      <c r="PP39" s="175"/>
      <c r="PQ39" s="175"/>
      <c r="PR39" s="175"/>
      <c r="PS39" s="175"/>
      <c r="PT39" s="175"/>
      <c r="PU39" s="175"/>
      <c r="PV39" s="175"/>
      <c r="PW39" s="175"/>
      <c r="PX39" s="175"/>
      <c r="PY39" s="175"/>
      <c r="PZ39" s="175"/>
      <c r="QA39" s="175"/>
      <c r="QB39" s="175"/>
      <c r="QC39" s="175"/>
      <c r="QD39" s="175"/>
      <c r="QE39" s="175"/>
      <c r="QF39" s="175"/>
      <c r="QG39" s="175"/>
      <c r="QH39" s="175"/>
      <c r="QI39" s="175"/>
      <c r="QJ39" s="175"/>
      <c r="QK39" s="175"/>
      <c r="QL39" s="175"/>
      <c r="QM39" s="175"/>
      <c r="QN39" s="175"/>
      <c r="QO39" s="175"/>
    </row>
    <row r="40" spans="1:457" ht="9" customHeight="1" thickBot="1">
      <c r="A40" s="175"/>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5"/>
      <c r="BD40" s="175"/>
      <c r="BE40" s="175"/>
      <c r="BF40" s="175"/>
      <c r="BG40" s="175"/>
      <c r="BH40" s="175"/>
      <c r="BI40" s="175"/>
      <c r="BJ40" s="175"/>
      <c r="BK40" s="175"/>
      <c r="BL40" s="175"/>
      <c r="BM40" s="175"/>
      <c r="BN40" s="175"/>
      <c r="BO40" s="175"/>
      <c r="BP40" s="175"/>
      <c r="BQ40" s="175"/>
      <c r="BR40" s="175"/>
      <c r="BS40" s="175"/>
      <c r="BT40" s="175"/>
      <c r="BU40" s="175"/>
      <c r="BV40" s="175"/>
      <c r="BW40" s="175"/>
      <c r="BX40" s="175"/>
      <c r="BY40" s="175"/>
      <c r="BZ40" s="175"/>
      <c r="CA40" s="175"/>
      <c r="CB40" s="175"/>
      <c r="CC40" s="175"/>
      <c r="CD40" s="175"/>
      <c r="CE40" s="175"/>
      <c r="CF40" s="175"/>
      <c r="CG40" s="175"/>
      <c r="CH40" s="175"/>
      <c r="CI40" s="175"/>
      <c r="CJ40" s="175"/>
      <c r="CK40" s="175"/>
      <c r="CL40" s="175"/>
      <c r="CM40" s="175"/>
      <c r="CN40" s="175"/>
      <c r="CO40" s="175"/>
      <c r="CP40" s="175"/>
      <c r="CQ40" s="175"/>
      <c r="CR40" s="175"/>
      <c r="CS40" s="175"/>
      <c r="CT40" s="175"/>
      <c r="CU40" s="175"/>
      <c r="CV40" s="175"/>
      <c r="CW40" s="175"/>
      <c r="CX40" s="175"/>
      <c r="CY40" s="175"/>
      <c r="CZ40" s="175"/>
      <c r="DA40" s="175"/>
      <c r="DB40" s="175"/>
      <c r="DC40" s="175"/>
      <c r="DD40" s="175"/>
      <c r="DE40" s="175"/>
      <c r="DF40" s="175"/>
      <c r="DG40" s="175"/>
      <c r="DH40" s="175"/>
      <c r="DI40" s="175"/>
      <c r="DJ40" s="175"/>
      <c r="DK40" s="175"/>
      <c r="DL40" s="175"/>
      <c r="DM40" s="175"/>
      <c r="DN40" s="175"/>
      <c r="DO40" s="175"/>
      <c r="DP40" s="175"/>
      <c r="DQ40" s="175"/>
      <c r="DR40" s="175"/>
      <c r="DS40" s="175"/>
      <c r="DT40" s="175"/>
      <c r="DU40" s="175"/>
      <c r="DV40" s="175"/>
      <c r="DW40" s="175"/>
      <c r="DX40" s="175"/>
      <c r="DY40" s="175"/>
      <c r="DZ40" s="175"/>
      <c r="EA40" s="175"/>
      <c r="EB40" s="175"/>
      <c r="EC40" s="175"/>
      <c r="ED40" s="175"/>
      <c r="EE40" s="175"/>
      <c r="EF40" s="175"/>
      <c r="EG40" s="175"/>
      <c r="EH40" s="175"/>
      <c r="EI40" s="175"/>
      <c r="EJ40" s="175"/>
      <c r="EK40" s="175"/>
      <c r="EL40" s="175"/>
      <c r="EM40" s="175"/>
      <c r="EN40" s="175"/>
      <c r="EO40" s="175"/>
      <c r="EP40" s="175"/>
      <c r="EQ40" s="175"/>
      <c r="ER40" s="175"/>
      <c r="ES40" s="175"/>
      <c r="ET40" s="175"/>
      <c r="EU40" s="175"/>
      <c r="EV40" s="175"/>
      <c r="EW40" s="175"/>
      <c r="EX40" s="175"/>
      <c r="EY40" s="175"/>
      <c r="EZ40" s="175"/>
      <c r="FA40" s="175"/>
      <c r="FB40" s="175"/>
      <c r="FC40" s="175"/>
      <c r="FD40" s="175"/>
      <c r="FE40" s="175"/>
      <c r="FF40" s="175"/>
      <c r="FG40" s="175"/>
      <c r="FH40" s="175"/>
      <c r="FI40" s="175"/>
      <c r="FJ40" s="175"/>
      <c r="FK40" s="175"/>
      <c r="FL40" s="175"/>
      <c r="FM40" s="175"/>
      <c r="FN40" s="175"/>
      <c r="FO40" s="175"/>
      <c r="FP40" s="175"/>
      <c r="FQ40" s="175"/>
      <c r="FR40" s="175"/>
      <c r="FS40" s="175"/>
      <c r="FT40" s="175"/>
      <c r="FU40" s="175"/>
      <c r="FV40" s="175"/>
      <c r="FW40" s="175"/>
      <c r="FX40" s="175"/>
      <c r="FY40" s="175"/>
      <c r="FZ40" s="175"/>
      <c r="GA40" s="175"/>
      <c r="GB40" s="175"/>
      <c r="GC40" s="175"/>
      <c r="GD40" s="175"/>
      <c r="GE40" s="175"/>
      <c r="GF40" s="175"/>
      <c r="GG40" s="175"/>
      <c r="GH40" s="175"/>
      <c r="GI40" s="175"/>
      <c r="GJ40" s="175"/>
      <c r="GK40" s="175"/>
      <c r="GL40" s="175"/>
      <c r="GM40" s="175"/>
      <c r="GN40" s="175"/>
      <c r="GO40" s="175"/>
      <c r="GP40" s="175"/>
      <c r="GQ40" s="175"/>
      <c r="GR40" s="175"/>
      <c r="GS40" s="175"/>
      <c r="GT40" s="175"/>
      <c r="GU40" s="175"/>
      <c r="GV40" s="175"/>
      <c r="GW40" s="175"/>
      <c r="GX40" s="175"/>
      <c r="GY40" s="175"/>
      <c r="GZ40" s="175"/>
      <c r="HA40" s="175"/>
      <c r="HB40" s="175"/>
      <c r="HC40" s="175"/>
      <c r="HD40" s="175"/>
      <c r="HE40" s="175"/>
      <c r="HF40" s="175"/>
      <c r="HG40" s="175"/>
      <c r="HH40" s="175"/>
      <c r="HI40" s="175"/>
      <c r="HJ40" s="175"/>
      <c r="HK40" s="175"/>
      <c r="HL40" s="175"/>
      <c r="HM40" s="175"/>
      <c r="HN40" s="175"/>
      <c r="HO40" s="175"/>
      <c r="HP40" s="175"/>
      <c r="HQ40" s="175"/>
      <c r="HR40" s="175"/>
      <c r="HS40" s="175"/>
      <c r="HT40" s="175"/>
      <c r="HU40" s="175"/>
      <c r="HV40" s="175"/>
      <c r="HW40" s="175"/>
      <c r="HX40" s="175"/>
      <c r="HY40" s="175"/>
      <c r="HZ40" s="175"/>
      <c r="IA40" s="175"/>
      <c r="IB40" s="175"/>
      <c r="IC40" s="175"/>
      <c r="ID40" s="175"/>
      <c r="IE40" s="175"/>
      <c r="IF40" s="175"/>
      <c r="IG40" s="175"/>
      <c r="IH40" s="175"/>
      <c r="II40" s="175"/>
      <c r="IJ40" s="175"/>
      <c r="IK40" s="175"/>
      <c r="IL40" s="175"/>
      <c r="IM40" s="175"/>
      <c r="IN40" s="175"/>
      <c r="IO40" s="175"/>
      <c r="IP40" s="175"/>
      <c r="IQ40" s="175"/>
      <c r="IR40" s="175"/>
      <c r="IS40" s="175"/>
      <c r="IT40" s="175"/>
      <c r="IU40" s="175"/>
      <c r="IV40" s="175"/>
      <c r="IW40" s="175"/>
      <c r="IX40" s="175"/>
      <c r="IY40" s="175"/>
      <c r="IZ40" s="175"/>
      <c r="JA40" s="175"/>
      <c r="JB40" s="175"/>
      <c r="JC40" s="175"/>
      <c r="JD40" s="175"/>
      <c r="JE40" s="175"/>
      <c r="JF40" s="175"/>
      <c r="JG40" s="175"/>
      <c r="JH40" s="175"/>
      <c r="JI40" s="175"/>
      <c r="JJ40" s="175"/>
      <c r="JK40" s="175"/>
      <c r="JL40" s="175"/>
      <c r="JM40" s="175"/>
      <c r="JN40" s="175"/>
      <c r="JO40" s="175"/>
      <c r="JP40" s="175"/>
      <c r="JQ40" s="175"/>
      <c r="JR40" s="175"/>
      <c r="JS40" s="175"/>
      <c r="JT40" s="175"/>
      <c r="JU40" s="175"/>
      <c r="JV40" s="175"/>
      <c r="JW40" s="175"/>
      <c r="JX40" s="175"/>
      <c r="JY40" s="175"/>
      <c r="JZ40" s="175"/>
      <c r="KA40" s="175"/>
      <c r="KB40" s="175"/>
      <c r="KC40" s="175"/>
      <c r="KD40" s="175"/>
      <c r="KE40" s="175"/>
      <c r="KF40" s="175"/>
      <c r="KG40" s="175"/>
      <c r="KH40" s="175"/>
      <c r="KI40" s="175"/>
      <c r="KJ40" s="175"/>
      <c r="KK40" s="175"/>
      <c r="KL40" s="175"/>
      <c r="KM40" s="175"/>
      <c r="KN40" s="175"/>
      <c r="KO40" s="175"/>
      <c r="KP40" s="175"/>
      <c r="KQ40" s="175"/>
      <c r="KR40" s="175"/>
      <c r="KS40" s="175"/>
      <c r="KT40" s="175"/>
      <c r="KU40" s="175"/>
      <c r="KV40" s="175"/>
      <c r="KW40" s="175"/>
      <c r="KX40" s="175"/>
      <c r="KY40" s="175"/>
      <c r="KZ40" s="175"/>
      <c r="LA40" s="175"/>
      <c r="LB40" s="175"/>
      <c r="LC40" s="175"/>
      <c r="LD40" s="175"/>
      <c r="LE40" s="175"/>
      <c r="LF40" s="175"/>
      <c r="LG40" s="175"/>
      <c r="LH40" s="175"/>
      <c r="LI40" s="175"/>
      <c r="LJ40" s="175"/>
      <c r="LK40" s="175"/>
      <c r="LL40" s="175"/>
      <c r="LM40" s="175"/>
      <c r="LN40" s="175"/>
      <c r="LO40" s="175"/>
      <c r="LP40" s="175"/>
      <c r="LQ40" s="175"/>
      <c r="LR40" s="175"/>
      <c r="LS40" s="175"/>
      <c r="LT40" s="175"/>
      <c r="LU40" s="175"/>
      <c r="LV40" s="175"/>
      <c r="LW40" s="175"/>
      <c r="LX40" s="175"/>
      <c r="LY40" s="175"/>
      <c r="LZ40" s="175"/>
      <c r="MA40" s="175"/>
      <c r="MB40" s="175"/>
      <c r="MC40" s="175"/>
      <c r="MD40" s="175"/>
      <c r="ME40" s="175"/>
      <c r="MF40" s="175"/>
      <c r="MG40" s="175"/>
      <c r="MH40" s="175"/>
      <c r="MI40" s="175"/>
      <c r="MJ40" s="175"/>
      <c r="MK40" s="175"/>
      <c r="ML40" s="175"/>
      <c r="MM40" s="175"/>
      <c r="MN40" s="175"/>
      <c r="MO40" s="175"/>
      <c r="MP40" s="175"/>
      <c r="MQ40" s="175"/>
      <c r="MR40" s="175"/>
      <c r="MS40" s="175"/>
      <c r="MT40" s="175"/>
      <c r="MU40" s="175"/>
      <c r="MV40" s="175"/>
      <c r="MW40" s="175"/>
      <c r="MX40" s="175"/>
      <c r="MY40" s="175"/>
      <c r="MZ40" s="175"/>
      <c r="NA40" s="175"/>
      <c r="NB40" s="175"/>
      <c r="NC40" s="175"/>
      <c r="ND40" s="175"/>
      <c r="NE40" s="175"/>
      <c r="NF40" s="175"/>
      <c r="NG40" s="175"/>
      <c r="NH40" s="175"/>
      <c r="NI40" s="175"/>
      <c r="NJ40" s="175"/>
      <c r="NK40" s="175"/>
      <c r="NL40" s="175"/>
      <c r="NM40" s="175"/>
      <c r="NN40" s="175"/>
      <c r="NO40" s="175"/>
      <c r="NP40" s="175"/>
      <c r="NQ40" s="175"/>
      <c r="NR40" s="175"/>
      <c r="NS40" s="175"/>
      <c r="NT40" s="175"/>
      <c r="NU40" s="175"/>
      <c r="NV40" s="175"/>
      <c r="NW40" s="175"/>
      <c r="NX40" s="175"/>
      <c r="NY40" s="175"/>
      <c r="NZ40" s="175"/>
      <c r="OA40" s="175"/>
      <c r="OB40" s="175"/>
      <c r="OC40" s="175"/>
      <c r="OD40" s="175"/>
      <c r="OE40" s="175"/>
      <c r="OF40" s="175"/>
      <c r="OG40" s="175"/>
      <c r="OH40" s="175"/>
      <c r="OI40" s="175"/>
      <c r="OJ40" s="175"/>
      <c r="OK40" s="175"/>
      <c r="OL40" s="175"/>
      <c r="OM40" s="175"/>
      <c r="ON40" s="175"/>
      <c r="OO40" s="175"/>
      <c r="OP40" s="175"/>
      <c r="OQ40" s="175"/>
      <c r="OR40" s="175"/>
      <c r="OS40" s="175"/>
      <c r="OT40" s="175"/>
      <c r="OU40" s="175"/>
      <c r="OV40" s="175"/>
      <c r="OW40" s="175"/>
      <c r="OX40" s="175"/>
      <c r="OY40" s="175"/>
      <c r="OZ40" s="175"/>
      <c r="PA40" s="175"/>
      <c r="PB40" s="175"/>
      <c r="PC40" s="175"/>
      <c r="PD40" s="175"/>
      <c r="PE40" s="175"/>
      <c r="PF40" s="175"/>
      <c r="PG40" s="175"/>
      <c r="PH40" s="175"/>
      <c r="PI40" s="175"/>
      <c r="PJ40" s="175"/>
      <c r="PK40" s="175"/>
      <c r="PL40" s="175"/>
      <c r="PM40" s="175"/>
      <c r="PN40" s="175"/>
      <c r="PO40" s="175"/>
      <c r="PP40" s="175"/>
      <c r="PQ40" s="175"/>
      <c r="PR40" s="175"/>
      <c r="PS40" s="175"/>
      <c r="PT40" s="175"/>
      <c r="PU40" s="175"/>
      <c r="PV40" s="175"/>
      <c r="PW40" s="175"/>
      <c r="PX40" s="175"/>
      <c r="PY40" s="175"/>
      <c r="PZ40" s="175"/>
      <c r="QA40" s="175"/>
      <c r="QB40" s="175"/>
      <c r="QC40" s="175"/>
      <c r="QD40" s="175"/>
      <c r="QE40" s="175"/>
      <c r="QF40" s="175"/>
      <c r="QG40" s="175"/>
      <c r="QH40" s="175"/>
      <c r="QI40" s="175"/>
      <c r="QJ40" s="175"/>
      <c r="QK40" s="175"/>
      <c r="QL40" s="175"/>
      <c r="QM40" s="175"/>
      <c r="QN40" s="175"/>
      <c r="QO40" s="175"/>
    </row>
    <row r="41" spans="1:457" ht="24" customHeight="1">
      <c r="A41" s="46" t="s">
        <v>109</v>
      </c>
      <c r="B41" s="166" t="s">
        <v>106</v>
      </c>
      <c r="C41" s="47"/>
      <c r="D41" s="224"/>
      <c r="E41" s="225"/>
      <c r="F41" s="47"/>
      <c r="G41" s="47"/>
      <c r="H41" s="47"/>
      <c r="I41" s="47"/>
      <c r="J41" s="220"/>
      <c r="K41" s="50"/>
      <c r="L41" s="47"/>
      <c r="M41" s="220"/>
      <c r="N41" s="220"/>
      <c r="O41" s="49"/>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c r="IJ41" s="50"/>
      <c r="IK41" s="50"/>
      <c r="IL41" s="50"/>
      <c r="IM41" s="50"/>
      <c r="IN41" s="50"/>
      <c r="IO41" s="50"/>
      <c r="IP41" s="50"/>
      <c r="IQ41" s="50"/>
      <c r="IR41" s="50"/>
      <c r="IS41" s="175"/>
      <c r="IT41" s="175"/>
      <c r="IU41" s="175"/>
      <c r="IV41" s="175"/>
      <c r="IW41" s="175"/>
      <c r="IX41" s="175"/>
      <c r="IY41" s="175"/>
      <c r="IZ41" s="175"/>
      <c r="JA41" s="175"/>
      <c r="JB41" s="175"/>
      <c r="JC41" s="175"/>
      <c r="JD41" s="175"/>
      <c r="JE41" s="175"/>
      <c r="JF41" s="175"/>
      <c r="JG41" s="175"/>
      <c r="JH41" s="175"/>
      <c r="JI41" s="175"/>
      <c r="JJ41" s="175"/>
      <c r="JK41" s="175"/>
      <c r="JL41" s="175"/>
      <c r="JM41" s="175"/>
      <c r="JN41" s="175"/>
      <c r="JO41" s="175"/>
      <c r="JP41" s="175"/>
      <c r="JQ41" s="175"/>
      <c r="JR41" s="175"/>
      <c r="JS41" s="175"/>
      <c r="JT41" s="175"/>
      <c r="JU41" s="175"/>
      <c r="JV41" s="175"/>
      <c r="JW41" s="175"/>
      <c r="JX41" s="175"/>
      <c r="JY41" s="175"/>
      <c r="JZ41" s="175"/>
      <c r="KA41" s="175"/>
      <c r="KB41" s="175"/>
      <c r="KC41" s="175"/>
      <c r="KD41" s="175"/>
      <c r="KE41" s="175"/>
      <c r="KF41" s="175"/>
      <c r="KG41" s="175"/>
      <c r="KH41" s="175"/>
      <c r="KI41" s="175"/>
      <c r="KJ41" s="175"/>
      <c r="KK41" s="175"/>
      <c r="KL41" s="175"/>
      <c r="KM41" s="175"/>
      <c r="KN41" s="175"/>
      <c r="KO41" s="175"/>
      <c r="KP41" s="175"/>
      <c r="KQ41" s="175"/>
      <c r="KR41" s="175"/>
      <c r="KS41" s="175"/>
      <c r="KT41" s="175"/>
      <c r="KU41" s="175"/>
      <c r="KV41" s="175"/>
      <c r="KW41" s="175"/>
      <c r="KX41" s="175"/>
      <c r="KY41" s="175"/>
      <c r="KZ41" s="175"/>
      <c r="LA41" s="175"/>
      <c r="LB41" s="175"/>
      <c r="LC41" s="175"/>
      <c r="LD41" s="175"/>
      <c r="LE41" s="175"/>
      <c r="LF41" s="175"/>
      <c r="LG41" s="175"/>
      <c r="LH41" s="175"/>
      <c r="LI41" s="175"/>
      <c r="LJ41" s="175"/>
      <c r="LK41" s="175"/>
      <c r="LL41" s="175"/>
      <c r="LM41" s="175"/>
      <c r="LN41" s="175"/>
      <c r="LO41" s="175"/>
      <c r="LP41" s="175"/>
      <c r="LQ41" s="175"/>
      <c r="LR41" s="175"/>
      <c r="LS41" s="175"/>
      <c r="LT41" s="175"/>
      <c r="LU41" s="175"/>
      <c r="LV41" s="175"/>
      <c r="LW41" s="175"/>
      <c r="LX41" s="175"/>
      <c r="LY41" s="175"/>
      <c r="LZ41" s="175"/>
      <c r="MA41" s="175"/>
      <c r="MB41" s="175"/>
      <c r="MC41" s="175"/>
      <c r="MD41" s="175"/>
      <c r="ME41" s="175"/>
      <c r="MF41" s="175"/>
      <c r="MG41" s="175"/>
      <c r="MH41" s="175"/>
      <c r="MI41" s="175"/>
      <c r="MJ41" s="175"/>
      <c r="MK41" s="175"/>
      <c r="ML41" s="175"/>
      <c r="MM41" s="175"/>
      <c r="MN41" s="175"/>
      <c r="MO41" s="175"/>
      <c r="MP41" s="175"/>
      <c r="MQ41" s="175"/>
      <c r="MR41" s="175"/>
      <c r="MS41" s="175"/>
      <c r="MT41" s="175"/>
      <c r="MU41" s="175"/>
      <c r="MV41" s="175"/>
      <c r="MW41" s="175"/>
      <c r="MX41" s="175"/>
      <c r="MY41" s="175"/>
      <c r="MZ41" s="175"/>
      <c r="NA41" s="175"/>
      <c r="NB41" s="175"/>
      <c r="NC41" s="175"/>
      <c r="ND41" s="175"/>
      <c r="NE41" s="175"/>
      <c r="NF41" s="175"/>
      <c r="NG41" s="175"/>
      <c r="NH41" s="175"/>
      <c r="NI41" s="175"/>
      <c r="NJ41" s="175"/>
      <c r="NK41" s="175"/>
      <c r="NL41" s="175"/>
      <c r="NM41" s="175"/>
      <c r="NN41" s="175"/>
      <c r="NO41" s="175"/>
      <c r="NP41" s="175"/>
      <c r="NQ41" s="175"/>
      <c r="NR41" s="175"/>
      <c r="NS41" s="175"/>
      <c r="NT41" s="175"/>
      <c r="NU41" s="175"/>
      <c r="NV41" s="175"/>
      <c r="NW41" s="175"/>
      <c r="NX41" s="175"/>
      <c r="NY41" s="175"/>
      <c r="NZ41" s="175"/>
      <c r="OA41" s="175"/>
      <c r="OB41" s="175"/>
      <c r="OC41" s="175"/>
      <c r="OD41" s="175"/>
      <c r="OE41" s="175"/>
      <c r="OF41" s="175"/>
      <c r="OG41" s="175"/>
      <c r="OH41" s="175"/>
      <c r="OI41" s="175"/>
      <c r="OJ41" s="175"/>
      <c r="OK41" s="175"/>
      <c r="OL41" s="175"/>
      <c r="OM41" s="175"/>
      <c r="ON41" s="175"/>
      <c r="OO41" s="175"/>
      <c r="OP41" s="175"/>
      <c r="OQ41" s="175"/>
      <c r="OR41" s="175"/>
      <c r="OS41" s="175"/>
      <c r="OT41" s="175"/>
      <c r="OU41" s="175"/>
      <c r="OV41" s="175"/>
      <c r="OW41" s="175"/>
      <c r="OX41" s="175"/>
      <c r="OY41" s="175"/>
      <c r="OZ41" s="175"/>
      <c r="PA41" s="175"/>
      <c r="PB41" s="175"/>
      <c r="PC41" s="175"/>
      <c r="PD41" s="175"/>
      <c r="PE41" s="175"/>
      <c r="PF41" s="175"/>
      <c r="PG41" s="175"/>
      <c r="PH41" s="175"/>
      <c r="PI41" s="175"/>
      <c r="PJ41" s="175"/>
      <c r="PK41" s="175"/>
      <c r="PL41" s="175"/>
      <c r="PM41" s="175"/>
      <c r="PN41" s="175"/>
      <c r="PO41" s="175"/>
      <c r="PP41" s="175"/>
      <c r="PQ41" s="175"/>
      <c r="PR41" s="175"/>
      <c r="PS41" s="175"/>
      <c r="PT41" s="175"/>
      <c r="PU41" s="175"/>
      <c r="PV41" s="175"/>
      <c r="PW41" s="175"/>
      <c r="PX41" s="175"/>
      <c r="PY41" s="175"/>
      <c r="PZ41" s="175"/>
      <c r="QA41" s="175"/>
      <c r="QB41" s="175"/>
      <c r="QC41" s="175"/>
      <c r="QD41" s="175"/>
      <c r="QE41" s="175"/>
      <c r="QF41" s="175"/>
      <c r="QG41" s="175"/>
      <c r="QH41" s="175"/>
      <c r="QI41" s="175"/>
      <c r="QJ41" s="175"/>
      <c r="QK41" s="175"/>
      <c r="QL41" s="175"/>
      <c r="QM41" s="175"/>
      <c r="QN41" s="175"/>
      <c r="QO41" s="175"/>
    </row>
    <row r="42" spans="1:457">
      <c r="A42" s="173"/>
      <c r="B42" s="175"/>
      <c r="C42" s="175"/>
      <c r="D42" s="175"/>
      <c r="E42" s="175"/>
      <c r="F42" s="175"/>
      <c r="G42" s="175"/>
      <c r="H42" s="175"/>
      <c r="I42" s="175"/>
      <c r="J42" s="213"/>
      <c r="K42" s="175"/>
      <c r="L42" s="213"/>
      <c r="M42" s="213"/>
      <c r="N42" s="213"/>
      <c r="O42" s="176"/>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5"/>
      <c r="BD42" s="175"/>
      <c r="BE42" s="175"/>
      <c r="BF42" s="175"/>
      <c r="BG42" s="175"/>
      <c r="BH42" s="175"/>
      <c r="BI42" s="175"/>
      <c r="BJ42" s="175"/>
      <c r="BK42" s="175"/>
      <c r="BL42" s="175"/>
      <c r="BM42" s="175"/>
      <c r="BN42" s="175"/>
      <c r="BO42" s="175"/>
      <c r="BP42" s="175"/>
      <c r="BQ42" s="175"/>
      <c r="BR42" s="175"/>
      <c r="BS42" s="175"/>
      <c r="BT42" s="175"/>
      <c r="BU42" s="175"/>
      <c r="BV42" s="175"/>
      <c r="BW42" s="175"/>
      <c r="BX42" s="175"/>
      <c r="BY42" s="175"/>
      <c r="BZ42" s="175"/>
      <c r="CA42" s="175"/>
      <c r="CB42" s="175"/>
      <c r="CC42" s="175"/>
      <c r="CD42" s="175"/>
      <c r="CE42" s="175"/>
      <c r="CF42" s="175"/>
      <c r="CG42" s="175"/>
      <c r="CH42" s="175"/>
      <c r="CI42" s="175"/>
      <c r="CJ42" s="175"/>
      <c r="CK42" s="175"/>
      <c r="CL42" s="175"/>
      <c r="CM42" s="175"/>
      <c r="CN42" s="175"/>
      <c r="CO42" s="175"/>
      <c r="CP42" s="175"/>
      <c r="CQ42" s="175"/>
      <c r="CR42" s="175"/>
      <c r="CS42" s="175"/>
      <c r="CT42" s="175"/>
      <c r="CU42" s="175"/>
      <c r="CV42" s="175"/>
      <c r="CW42" s="175"/>
      <c r="CX42" s="175"/>
      <c r="CY42" s="175"/>
      <c r="CZ42" s="175"/>
      <c r="DA42" s="175"/>
      <c r="DB42" s="175"/>
      <c r="DC42" s="175"/>
      <c r="DD42" s="175"/>
      <c r="DE42" s="175"/>
      <c r="DF42" s="175"/>
      <c r="DG42" s="175"/>
      <c r="DH42" s="175"/>
      <c r="DI42" s="175"/>
      <c r="DJ42" s="175"/>
      <c r="DK42" s="175"/>
      <c r="DL42" s="175"/>
      <c r="DM42" s="175"/>
      <c r="DN42" s="175"/>
      <c r="DO42" s="175"/>
      <c r="DP42" s="175"/>
      <c r="DQ42" s="175"/>
      <c r="DR42" s="175"/>
      <c r="DS42" s="175"/>
      <c r="DT42" s="175"/>
      <c r="DU42" s="175"/>
      <c r="DV42" s="175"/>
      <c r="DW42" s="175"/>
      <c r="DX42" s="175"/>
      <c r="DY42" s="175"/>
      <c r="DZ42" s="175"/>
      <c r="EA42" s="175"/>
      <c r="EB42" s="175"/>
      <c r="EC42" s="175"/>
      <c r="ED42" s="175"/>
      <c r="EE42" s="175"/>
      <c r="EF42" s="175"/>
      <c r="EG42" s="175"/>
      <c r="EH42" s="175"/>
      <c r="EI42" s="175"/>
      <c r="EJ42" s="175"/>
      <c r="EK42" s="175"/>
      <c r="EL42" s="175"/>
      <c r="EM42" s="175"/>
      <c r="EN42" s="175"/>
      <c r="EO42" s="175"/>
      <c r="EP42" s="175"/>
      <c r="EQ42" s="175"/>
      <c r="ER42" s="175"/>
      <c r="ES42" s="175"/>
      <c r="ET42" s="175"/>
      <c r="EU42" s="175"/>
      <c r="EV42" s="175"/>
      <c r="EW42" s="175"/>
      <c r="EX42" s="175"/>
      <c r="EY42" s="175"/>
      <c r="EZ42" s="175"/>
      <c r="FA42" s="175"/>
      <c r="FB42" s="175"/>
      <c r="FC42" s="175"/>
      <c r="FD42" s="175"/>
      <c r="FE42" s="175"/>
      <c r="FF42" s="175"/>
      <c r="FG42" s="175"/>
      <c r="FH42" s="175"/>
      <c r="FI42" s="175"/>
      <c r="FJ42" s="175"/>
      <c r="FK42" s="175"/>
      <c r="FL42" s="175"/>
      <c r="FM42" s="175"/>
      <c r="FN42" s="175"/>
      <c r="FO42" s="175"/>
      <c r="FP42" s="175"/>
      <c r="FQ42" s="175"/>
      <c r="FR42" s="175"/>
      <c r="FS42" s="175"/>
      <c r="FT42" s="175"/>
      <c r="FU42" s="175"/>
      <c r="FV42" s="175"/>
      <c r="FW42" s="175"/>
      <c r="FX42" s="175"/>
      <c r="FY42" s="175"/>
      <c r="FZ42" s="175"/>
      <c r="GA42" s="175"/>
      <c r="GB42" s="175"/>
      <c r="GC42" s="175"/>
      <c r="GD42" s="175"/>
      <c r="GE42" s="175"/>
      <c r="GF42" s="175"/>
      <c r="GG42" s="175"/>
      <c r="GH42" s="175"/>
      <c r="GI42" s="175"/>
      <c r="GJ42" s="175"/>
      <c r="GK42" s="175"/>
      <c r="GL42" s="175"/>
      <c r="GM42" s="175"/>
      <c r="GN42" s="175"/>
      <c r="GO42" s="175"/>
      <c r="GP42" s="175"/>
      <c r="GQ42" s="175"/>
      <c r="GR42" s="175"/>
      <c r="GS42" s="175"/>
      <c r="GT42" s="175"/>
      <c r="GU42" s="175"/>
      <c r="GV42" s="175"/>
      <c r="GW42" s="175"/>
      <c r="GX42" s="175"/>
      <c r="GY42" s="175"/>
      <c r="GZ42" s="175"/>
      <c r="HA42" s="175"/>
      <c r="HB42" s="175"/>
      <c r="HC42" s="175"/>
      <c r="HD42" s="175"/>
      <c r="HE42" s="175"/>
      <c r="HF42" s="175"/>
      <c r="HG42" s="175"/>
      <c r="HH42" s="175"/>
      <c r="HI42" s="175"/>
      <c r="HJ42" s="175"/>
      <c r="HK42" s="175"/>
      <c r="HL42" s="175"/>
      <c r="HM42" s="175"/>
      <c r="HN42" s="175"/>
      <c r="HO42" s="175"/>
      <c r="HP42" s="175"/>
      <c r="HQ42" s="175"/>
      <c r="HR42" s="175"/>
      <c r="HS42" s="175"/>
      <c r="HT42" s="175"/>
      <c r="HU42" s="175"/>
      <c r="HV42" s="175"/>
      <c r="HW42" s="175"/>
      <c r="HX42" s="175"/>
      <c r="HY42" s="175"/>
      <c r="HZ42" s="175"/>
      <c r="IA42" s="175"/>
      <c r="IB42" s="175"/>
      <c r="IC42" s="175"/>
      <c r="ID42" s="175"/>
      <c r="IE42" s="175"/>
      <c r="IF42" s="175"/>
      <c r="IG42" s="175"/>
      <c r="IH42" s="175"/>
      <c r="II42" s="175"/>
      <c r="IJ42" s="175"/>
      <c r="IK42" s="175"/>
      <c r="IL42" s="175"/>
      <c r="IM42" s="175"/>
      <c r="IN42" s="175"/>
      <c r="IO42" s="175"/>
      <c r="IP42" s="175"/>
      <c r="IQ42" s="175"/>
      <c r="IR42" s="175"/>
      <c r="IS42" s="175"/>
      <c r="IT42" s="175"/>
      <c r="IU42" s="175"/>
      <c r="IV42" s="175"/>
      <c r="IW42" s="175"/>
      <c r="IX42" s="175"/>
      <c r="IY42" s="175"/>
      <c r="IZ42" s="175"/>
      <c r="JA42" s="175"/>
      <c r="JB42" s="175"/>
      <c r="JC42" s="175"/>
      <c r="JD42" s="175"/>
      <c r="JE42" s="175"/>
      <c r="JF42" s="175"/>
      <c r="JG42" s="175"/>
      <c r="JH42" s="175"/>
      <c r="JI42" s="175"/>
      <c r="JJ42" s="175"/>
      <c r="JK42" s="175"/>
      <c r="JL42" s="175"/>
      <c r="JM42" s="175"/>
      <c r="JN42" s="175"/>
      <c r="JO42" s="175"/>
      <c r="JP42" s="175"/>
      <c r="JQ42" s="175"/>
      <c r="JR42" s="175"/>
      <c r="JS42" s="175"/>
      <c r="JT42" s="175"/>
      <c r="JU42" s="175"/>
      <c r="JV42" s="175"/>
      <c r="JW42" s="175"/>
      <c r="JX42" s="175"/>
      <c r="JY42" s="175"/>
      <c r="JZ42" s="175"/>
      <c r="KA42" s="175"/>
      <c r="KB42" s="175"/>
      <c r="KC42" s="175"/>
      <c r="KD42" s="175"/>
      <c r="KE42" s="175"/>
      <c r="KF42" s="175"/>
      <c r="KG42" s="175"/>
      <c r="KH42" s="175"/>
      <c r="KI42" s="175"/>
      <c r="KJ42" s="175"/>
      <c r="KK42" s="175"/>
      <c r="KL42" s="175"/>
      <c r="KM42" s="175"/>
      <c r="KN42" s="175"/>
      <c r="KO42" s="175"/>
      <c r="KP42" s="175"/>
      <c r="KQ42" s="175"/>
      <c r="KR42" s="175"/>
      <c r="KS42" s="175"/>
      <c r="KT42" s="175"/>
      <c r="KU42" s="175"/>
      <c r="KV42" s="175"/>
      <c r="KW42" s="175"/>
      <c r="KX42" s="175"/>
      <c r="KY42" s="175"/>
      <c r="KZ42" s="175"/>
      <c r="LA42" s="175"/>
      <c r="LB42" s="175"/>
      <c r="LC42" s="175"/>
      <c r="LD42" s="175"/>
      <c r="LE42" s="175"/>
      <c r="LF42" s="175"/>
      <c r="LG42" s="175"/>
      <c r="LH42" s="175"/>
      <c r="LI42" s="175"/>
      <c r="LJ42" s="175"/>
      <c r="LK42" s="175"/>
      <c r="LL42" s="175"/>
      <c r="LM42" s="175"/>
      <c r="LN42" s="175"/>
      <c r="LO42" s="175"/>
      <c r="LP42" s="175"/>
      <c r="LQ42" s="175"/>
      <c r="LR42" s="175"/>
      <c r="LS42" s="175"/>
      <c r="LT42" s="175"/>
      <c r="LU42" s="175"/>
      <c r="LV42" s="175"/>
      <c r="LW42" s="175"/>
      <c r="LX42" s="175"/>
      <c r="LY42" s="175"/>
      <c r="LZ42" s="175"/>
      <c r="MA42" s="175"/>
      <c r="MB42" s="175"/>
      <c r="MC42" s="175"/>
      <c r="MD42" s="175"/>
      <c r="ME42" s="175"/>
      <c r="MF42" s="175"/>
      <c r="MG42" s="175"/>
      <c r="MH42" s="175"/>
      <c r="MI42" s="175"/>
      <c r="MJ42" s="175"/>
      <c r="MK42" s="175"/>
      <c r="ML42" s="175"/>
      <c r="MM42" s="175"/>
      <c r="MN42" s="175"/>
      <c r="MO42" s="175"/>
      <c r="MP42" s="175"/>
      <c r="MQ42" s="175"/>
      <c r="MR42" s="175"/>
      <c r="MS42" s="175"/>
      <c r="MT42" s="175"/>
      <c r="MU42" s="175"/>
      <c r="MV42" s="175"/>
      <c r="MW42" s="175"/>
      <c r="MX42" s="175"/>
      <c r="MY42" s="175"/>
      <c r="MZ42" s="175"/>
      <c r="NA42" s="175"/>
      <c r="NB42" s="175"/>
      <c r="NC42" s="175"/>
      <c r="ND42" s="175"/>
      <c r="NE42" s="175"/>
      <c r="NF42" s="175"/>
      <c r="NG42" s="175"/>
      <c r="NH42" s="175"/>
      <c r="NI42" s="175"/>
      <c r="NJ42" s="175"/>
      <c r="NK42" s="175"/>
      <c r="NL42" s="175"/>
      <c r="NM42" s="175"/>
      <c r="NN42" s="175"/>
      <c r="NO42" s="175"/>
      <c r="NP42" s="175"/>
      <c r="NQ42" s="175"/>
      <c r="NR42" s="175"/>
      <c r="NS42" s="175"/>
      <c r="NT42" s="175"/>
      <c r="NU42" s="175"/>
      <c r="NV42" s="175"/>
      <c r="NW42" s="175"/>
      <c r="NX42" s="175"/>
      <c r="NY42" s="175"/>
      <c r="NZ42" s="175"/>
      <c r="OA42" s="175"/>
      <c r="OB42" s="175"/>
      <c r="OC42" s="175"/>
      <c r="OD42" s="175"/>
      <c r="OE42" s="175"/>
      <c r="OF42" s="175"/>
      <c r="OG42" s="175"/>
      <c r="OH42" s="175"/>
      <c r="OI42" s="175"/>
      <c r="OJ42" s="175"/>
      <c r="OK42" s="175"/>
      <c r="OL42" s="175"/>
      <c r="OM42" s="175"/>
      <c r="ON42" s="175"/>
      <c r="OO42" s="175"/>
      <c r="OP42" s="175"/>
      <c r="OQ42" s="175"/>
      <c r="OR42" s="175"/>
      <c r="OS42" s="175"/>
      <c r="OT42" s="175"/>
      <c r="OU42" s="175"/>
      <c r="OV42" s="175"/>
      <c r="OW42" s="175"/>
      <c r="OX42" s="175"/>
      <c r="OY42" s="175"/>
      <c r="OZ42" s="175"/>
      <c r="PA42" s="175"/>
      <c r="PB42" s="175"/>
      <c r="PC42" s="175"/>
      <c r="PD42" s="175"/>
      <c r="PE42" s="175"/>
      <c r="PF42" s="175"/>
      <c r="PG42" s="175"/>
      <c r="PH42" s="175"/>
      <c r="PI42" s="175"/>
      <c r="PJ42" s="175"/>
      <c r="PK42" s="175"/>
      <c r="PL42" s="175"/>
      <c r="PM42" s="175"/>
      <c r="PN42" s="175"/>
      <c r="PO42" s="175"/>
      <c r="PP42" s="175"/>
      <c r="PQ42" s="175"/>
      <c r="PR42" s="175"/>
      <c r="PS42" s="175"/>
      <c r="PT42" s="175"/>
      <c r="PU42" s="175"/>
      <c r="PV42" s="175"/>
      <c r="PW42" s="175"/>
      <c r="PX42" s="175"/>
      <c r="PY42" s="175"/>
      <c r="PZ42" s="175"/>
      <c r="QA42" s="175"/>
      <c r="QB42" s="175"/>
      <c r="QC42" s="175"/>
      <c r="QD42" s="175"/>
      <c r="QE42" s="175"/>
      <c r="QF42" s="175"/>
      <c r="QG42" s="175"/>
      <c r="QH42" s="175"/>
      <c r="QI42" s="175"/>
      <c r="QJ42" s="175"/>
      <c r="QK42" s="175"/>
      <c r="QL42" s="175"/>
      <c r="QM42" s="175"/>
      <c r="QN42" s="175"/>
      <c r="QO42" s="175"/>
    </row>
    <row r="43" spans="1:457" s="55" customFormat="1" ht="17.25" hidden="1" customHeight="1">
      <c r="A43" s="51"/>
      <c r="B43" s="438" t="s">
        <v>97</v>
      </c>
      <c r="C43" s="63"/>
      <c r="D43" s="438" t="s">
        <v>80</v>
      </c>
      <c r="E43" s="63"/>
      <c r="F43" s="438" t="s">
        <v>84</v>
      </c>
      <c r="H43" s="442"/>
      <c r="J43" s="439"/>
      <c r="L43" s="214"/>
      <c r="M43" s="439"/>
      <c r="N43" s="439"/>
      <c r="O43" s="447"/>
    </row>
    <row r="44" spans="1:457" s="55" customFormat="1" ht="17.25" hidden="1" customHeight="1">
      <c r="A44" s="51"/>
      <c r="B44" s="438"/>
      <c r="C44" s="63"/>
      <c r="D44" s="438"/>
      <c r="E44" s="63"/>
      <c r="F44" s="438"/>
      <c r="H44" s="443"/>
      <c r="J44" s="440"/>
      <c r="L44" s="214"/>
      <c r="M44" s="440"/>
      <c r="N44" s="440"/>
      <c r="O44" s="448"/>
    </row>
    <row r="45" spans="1:457" s="90" customFormat="1" ht="26.25" hidden="1" customHeight="1">
      <c r="A45" s="84"/>
      <c r="B45" s="85">
        <f>B30</f>
        <v>0</v>
      </c>
      <c r="C45" s="86" t="s">
        <v>83</v>
      </c>
      <c r="D45" s="85">
        <f>D27</f>
        <v>0</v>
      </c>
      <c r="E45" s="87" t="s">
        <v>25</v>
      </c>
      <c r="F45" s="85">
        <f>F30</f>
        <v>0</v>
      </c>
      <c r="G45" s="87"/>
      <c r="H45" s="68"/>
      <c r="I45" s="88"/>
      <c r="J45" s="221"/>
      <c r="L45" s="215"/>
      <c r="M45" s="221"/>
      <c r="N45" s="221"/>
      <c r="O45" s="89"/>
    </row>
    <row r="46" spans="1:457" ht="18.75" hidden="1" customHeight="1">
      <c r="A46" s="173"/>
      <c r="B46" s="91"/>
      <c r="C46" s="91"/>
      <c r="D46" s="175"/>
      <c r="E46" s="175"/>
      <c r="F46" s="175"/>
      <c r="G46" s="175"/>
      <c r="H46" s="175"/>
      <c r="I46" s="175"/>
      <c r="J46" s="213"/>
      <c r="K46" s="175"/>
      <c r="L46" s="213"/>
      <c r="M46" s="213"/>
      <c r="N46" s="213"/>
      <c r="O46" s="176"/>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5"/>
      <c r="BD46" s="175"/>
      <c r="BE46" s="175"/>
      <c r="BF46" s="175"/>
      <c r="BG46" s="175"/>
      <c r="BH46" s="175"/>
      <c r="BI46" s="175"/>
      <c r="BJ46" s="175"/>
      <c r="BK46" s="175"/>
      <c r="BL46" s="175"/>
      <c r="BM46" s="175"/>
      <c r="BN46" s="175"/>
      <c r="BO46" s="175"/>
      <c r="BP46" s="175"/>
      <c r="BQ46" s="175"/>
      <c r="BR46" s="175"/>
      <c r="BS46" s="175"/>
      <c r="BT46" s="175"/>
      <c r="BU46" s="175"/>
      <c r="BV46" s="175"/>
      <c r="BW46" s="175"/>
      <c r="BX46" s="175"/>
      <c r="BY46" s="175"/>
      <c r="BZ46" s="175"/>
      <c r="CA46" s="175"/>
      <c r="CB46" s="175"/>
      <c r="CC46" s="175"/>
      <c r="CD46" s="175"/>
      <c r="CE46" s="175"/>
      <c r="CF46" s="175"/>
      <c r="CG46" s="175"/>
      <c r="CH46" s="175"/>
      <c r="CI46" s="175"/>
      <c r="CJ46" s="175"/>
      <c r="CK46" s="175"/>
      <c r="CL46" s="175"/>
      <c r="CM46" s="175"/>
      <c r="CN46" s="175"/>
      <c r="CO46" s="175"/>
      <c r="CP46" s="175"/>
      <c r="CQ46" s="175"/>
      <c r="CR46" s="175"/>
      <c r="CS46" s="175"/>
      <c r="CT46" s="175"/>
      <c r="CU46" s="175"/>
      <c r="CV46" s="175"/>
      <c r="CW46" s="175"/>
      <c r="CX46" s="175"/>
      <c r="CY46" s="175"/>
      <c r="CZ46" s="175"/>
      <c r="DA46" s="175"/>
      <c r="DB46" s="175"/>
      <c r="DC46" s="175"/>
      <c r="DD46" s="175"/>
      <c r="DE46" s="175"/>
      <c r="DF46" s="175"/>
      <c r="DG46" s="175"/>
      <c r="DH46" s="175"/>
      <c r="DI46" s="175"/>
      <c r="DJ46" s="175"/>
      <c r="DK46" s="175"/>
      <c r="DL46" s="175"/>
      <c r="DM46" s="175"/>
      <c r="DN46" s="175"/>
      <c r="DO46" s="175"/>
      <c r="DP46" s="175"/>
      <c r="DQ46" s="175"/>
      <c r="DR46" s="175"/>
      <c r="DS46" s="175"/>
      <c r="DT46" s="175"/>
      <c r="DU46" s="175"/>
      <c r="DV46" s="175"/>
      <c r="DW46" s="175"/>
      <c r="DX46" s="175"/>
      <c r="DY46" s="175"/>
      <c r="DZ46" s="175"/>
      <c r="EA46" s="175"/>
      <c r="EB46" s="175"/>
      <c r="EC46" s="175"/>
      <c r="ED46" s="175"/>
      <c r="EE46" s="175"/>
      <c r="EF46" s="175"/>
      <c r="EG46" s="175"/>
      <c r="EH46" s="175"/>
      <c r="EI46" s="175"/>
      <c r="EJ46" s="175"/>
      <c r="EK46" s="175"/>
      <c r="EL46" s="175"/>
      <c r="EM46" s="175"/>
      <c r="EN46" s="175"/>
      <c r="EO46" s="175"/>
      <c r="EP46" s="175"/>
      <c r="EQ46" s="175"/>
      <c r="ER46" s="175"/>
      <c r="ES46" s="175"/>
      <c r="ET46" s="175"/>
      <c r="EU46" s="175"/>
      <c r="EV46" s="175"/>
      <c r="EW46" s="175"/>
      <c r="EX46" s="175"/>
      <c r="EY46" s="175"/>
      <c r="EZ46" s="175"/>
      <c r="FA46" s="175"/>
      <c r="FB46" s="175"/>
      <c r="FC46" s="175"/>
      <c r="FD46" s="175"/>
      <c r="FE46" s="175"/>
      <c r="FF46" s="175"/>
      <c r="FG46" s="175"/>
      <c r="FH46" s="175"/>
      <c r="FI46" s="175"/>
      <c r="FJ46" s="175"/>
      <c r="FK46" s="175"/>
      <c r="FL46" s="175"/>
      <c r="FM46" s="175"/>
      <c r="FN46" s="175"/>
      <c r="FO46" s="175"/>
      <c r="FP46" s="175"/>
      <c r="FQ46" s="175"/>
      <c r="FR46" s="175"/>
      <c r="FS46" s="175"/>
      <c r="FT46" s="175"/>
      <c r="FU46" s="175"/>
      <c r="FV46" s="175"/>
      <c r="FW46" s="175"/>
      <c r="FX46" s="175"/>
      <c r="FY46" s="175"/>
      <c r="FZ46" s="175"/>
      <c r="GA46" s="175"/>
      <c r="GB46" s="175"/>
      <c r="GC46" s="175"/>
      <c r="GD46" s="175"/>
      <c r="GE46" s="175"/>
      <c r="GF46" s="175"/>
      <c r="GG46" s="175"/>
      <c r="GH46" s="175"/>
      <c r="GI46" s="175"/>
      <c r="GJ46" s="175"/>
      <c r="GK46" s="175"/>
      <c r="GL46" s="175"/>
      <c r="GM46" s="175"/>
      <c r="GN46" s="175"/>
      <c r="GO46" s="175"/>
      <c r="GP46" s="175"/>
      <c r="GQ46" s="175"/>
      <c r="GR46" s="175"/>
      <c r="GS46" s="175"/>
      <c r="GT46" s="175"/>
      <c r="GU46" s="175"/>
      <c r="GV46" s="175"/>
      <c r="GW46" s="175"/>
      <c r="GX46" s="175"/>
      <c r="GY46" s="175"/>
      <c r="GZ46" s="175"/>
      <c r="HA46" s="175"/>
      <c r="HB46" s="175"/>
      <c r="HC46" s="175"/>
      <c r="HD46" s="175"/>
      <c r="HE46" s="175"/>
      <c r="HF46" s="175"/>
      <c r="HG46" s="175"/>
      <c r="HH46" s="175"/>
      <c r="HI46" s="175"/>
      <c r="HJ46" s="175"/>
      <c r="HK46" s="175"/>
      <c r="HL46" s="175"/>
      <c r="HM46" s="175"/>
      <c r="HN46" s="175"/>
      <c r="HO46" s="175"/>
      <c r="HP46" s="175"/>
      <c r="HQ46" s="175"/>
      <c r="HR46" s="175"/>
      <c r="HS46" s="175"/>
      <c r="HT46" s="175"/>
      <c r="HU46" s="175"/>
      <c r="HV46" s="175"/>
      <c r="HW46" s="175"/>
      <c r="HX46" s="175"/>
      <c r="HY46" s="175"/>
      <c r="HZ46" s="175"/>
      <c r="IA46" s="175"/>
      <c r="IB46" s="175"/>
      <c r="IC46" s="175"/>
      <c r="ID46" s="175"/>
      <c r="IE46" s="175"/>
      <c r="IF46" s="175"/>
      <c r="IG46" s="175"/>
      <c r="IH46" s="175"/>
      <c r="II46" s="175"/>
      <c r="IJ46" s="175"/>
      <c r="IK46" s="175"/>
      <c r="IL46" s="175"/>
      <c r="IM46" s="175"/>
      <c r="IN46" s="175"/>
      <c r="IO46" s="175"/>
      <c r="IP46" s="175"/>
      <c r="IQ46" s="175"/>
      <c r="IR46" s="175"/>
      <c r="IS46" s="175"/>
      <c r="IT46" s="175"/>
      <c r="IU46" s="175"/>
      <c r="IV46" s="175"/>
      <c r="IW46" s="175"/>
      <c r="IX46" s="175"/>
      <c r="IY46" s="175"/>
      <c r="IZ46" s="175"/>
      <c r="JA46" s="175"/>
      <c r="JB46" s="175"/>
      <c r="JC46" s="175"/>
      <c r="JD46" s="175"/>
      <c r="JE46" s="175"/>
      <c r="JF46" s="175"/>
      <c r="JG46" s="175"/>
      <c r="JH46" s="175"/>
      <c r="JI46" s="175"/>
      <c r="JJ46" s="175"/>
      <c r="JK46" s="175"/>
      <c r="JL46" s="175"/>
      <c r="JM46" s="175"/>
      <c r="JN46" s="175"/>
      <c r="JO46" s="175"/>
      <c r="JP46" s="175"/>
      <c r="JQ46" s="175"/>
      <c r="JR46" s="175"/>
      <c r="JS46" s="175"/>
      <c r="JT46" s="175"/>
      <c r="JU46" s="175"/>
      <c r="JV46" s="175"/>
      <c r="JW46" s="175"/>
      <c r="JX46" s="175"/>
      <c r="JY46" s="175"/>
      <c r="JZ46" s="175"/>
      <c r="KA46" s="175"/>
      <c r="KB46" s="175"/>
      <c r="KC46" s="175"/>
      <c r="KD46" s="175"/>
      <c r="KE46" s="175"/>
      <c r="KF46" s="175"/>
      <c r="KG46" s="175"/>
      <c r="KH46" s="175"/>
      <c r="KI46" s="175"/>
      <c r="KJ46" s="175"/>
      <c r="KK46" s="175"/>
      <c r="KL46" s="175"/>
      <c r="KM46" s="175"/>
      <c r="KN46" s="175"/>
      <c r="KO46" s="175"/>
      <c r="KP46" s="175"/>
      <c r="KQ46" s="175"/>
      <c r="KR46" s="175"/>
      <c r="KS46" s="175"/>
      <c r="KT46" s="175"/>
      <c r="KU46" s="175"/>
      <c r="KV46" s="175"/>
      <c r="KW46" s="175"/>
      <c r="KX46" s="175"/>
      <c r="KY46" s="175"/>
      <c r="KZ46" s="175"/>
      <c r="LA46" s="175"/>
      <c r="LB46" s="175"/>
      <c r="LC46" s="175"/>
      <c r="LD46" s="175"/>
      <c r="LE46" s="175"/>
      <c r="LF46" s="175"/>
      <c r="LG46" s="175"/>
      <c r="LH46" s="175"/>
      <c r="LI46" s="175"/>
      <c r="LJ46" s="175"/>
      <c r="LK46" s="175"/>
      <c r="LL46" s="175"/>
      <c r="LM46" s="175"/>
      <c r="LN46" s="175"/>
      <c r="LO46" s="175"/>
      <c r="LP46" s="175"/>
      <c r="LQ46" s="175"/>
      <c r="LR46" s="175"/>
      <c r="LS46" s="175"/>
      <c r="LT46" s="175"/>
      <c r="LU46" s="175"/>
      <c r="LV46" s="175"/>
      <c r="LW46" s="175"/>
      <c r="LX46" s="175"/>
      <c r="LY46" s="175"/>
      <c r="LZ46" s="175"/>
      <c r="MA46" s="175"/>
      <c r="MB46" s="175"/>
      <c r="MC46" s="175"/>
      <c r="MD46" s="175"/>
      <c r="ME46" s="175"/>
      <c r="MF46" s="175"/>
      <c r="MG46" s="175"/>
      <c r="MH46" s="175"/>
      <c r="MI46" s="175"/>
      <c r="MJ46" s="175"/>
      <c r="MK46" s="175"/>
      <c r="ML46" s="175"/>
      <c r="MM46" s="175"/>
      <c r="MN46" s="175"/>
      <c r="MO46" s="175"/>
      <c r="MP46" s="175"/>
      <c r="MQ46" s="175"/>
      <c r="MR46" s="175"/>
      <c r="MS46" s="175"/>
      <c r="MT46" s="175"/>
      <c r="MU46" s="175"/>
      <c r="MV46" s="175"/>
      <c r="MW46" s="175"/>
      <c r="MX46" s="175"/>
      <c r="MY46" s="175"/>
      <c r="MZ46" s="175"/>
      <c r="NA46" s="175"/>
      <c r="NB46" s="175"/>
      <c r="NC46" s="175"/>
      <c r="ND46" s="175"/>
      <c r="NE46" s="175"/>
      <c r="NF46" s="175"/>
      <c r="NG46" s="175"/>
      <c r="NH46" s="175"/>
      <c r="NI46" s="175"/>
      <c r="NJ46" s="175"/>
      <c r="NK46" s="175"/>
      <c r="NL46" s="175"/>
      <c r="NM46" s="175"/>
      <c r="NN46" s="175"/>
      <c r="NO46" s="175"/>
      <c r="NP46" s="175"/>
      <c r="NQ46" s="175"/>
      <c r="NR46" s="175"/>
      <c r="NS46" s="175"/>
      <c r="NT46" s="175"/>
      <c r="NU46" s="175"/>
      <c r="NV46" s="175"/>
      <c r="NW46" s="175"/>
      <c r="NX46" s="175"/>
      <c r="NY46" s="175"/>
      <c r="NZ46" s="175"/>
      <c r="OA46" s="175"/>
      <c r="OB46" s="175"/>
      <c r="OC46" s="175"/>
      <c r="OD46" s="175"/>
      <c r="OE46" s="175"/>
      <c r="OF46" s="175"/>
      <c r="OG46" s="175"/>
      <c r="OH46" s="175"/>
      <c r="OI46" s="175"/>
      <c r="OJ46" s="175"/>
      <c r="OK46" s="175"/>
      <c r="OL46" s="175"/>
      <c r="OM46" s="175"/>
      <c r="ON46" s="175"/>
      <c r="OO46" s="175"/>
      <c r="OP46" s="175"/>
      <c r="OQ46" s="175"/>
      <c r="OR46" s="175"/>
      <c r="OS46" s="175"/>
      <c r="OT46" s="175"/>
      <c r="OU46" s="175"/>
      <c r="OV46" s="175"/>
      <c r="OW46" s="175"/>
      <c r="OX46" s="175"/>
      <c r="OY46" s="175"/>
      <c r="OZ46" s="175"/>
      <c r="PA46" s="175"/>
      <c r="PB46" s="175"/>
      <c r="PC46" s="175"/>
      <c r="PD46" s="175"/>
      <c r="PE46" s="175"/>
      <c r="PF46" s="175"/>
      <c r="PG46" s="175"/>
      <c r="PH46" s="175"/>
      <c r="PI46" s="175"/>
      <c r="PJ46" s="175"/>
      <c r="PK46" s="175"/>
      <c r="PL46" s="175"/>
      <c r="PM46" s="175"/>
      <c r="PN46" s="175"/>
      <c r="PO46" s="175"/>
      <c r="PP46" s="175"/>
      <c r="PQ46" s="175"/>
      <c r="PR46" s="175"/>
      <c r="PS46" s="175"/>
      <c r="PT46" s="175"/>
      <c r="PU46" s="175"/>
      <c r="PV46" s="175"/>
      <c r="PW46" s="175"/>
      <c r="PX46" s="175"/>
      <c r="PY46" s="175"/>
      <c r="PZ46" s="175"/>
      <c r="QA46" s="175"/>
      <c r="QB46" s="175"/>
      <c r="QC46" s="175"/>
      <c r="QD46" s="175"/>
      <c r="QE46" s="175"/>
      <c r="QF46" s="175"/>
      <c r="QG46" s="175"/>
      <c r="QH46" s="175"/>
      <c r="QI46" s="175"/>
      <c r="QJ46" s="175"/>
      <c r="QK46" s="175"/>
      <c r="QL46" s="175"/>
      <c r="QM46" s="175"/>
      <c r="QN46" s="175"/>
      <c r="QO46" s="175"/>
    </row>
    <row r="47" spans="1:457" ht="12.75" hidden="1" customHeight="1">
      <c r="A47" s="173"/>
      <c r="B47" s="175"/>
      <c r="C47" s="175"/>
      <c r="D47" s="175"/>
      <c r="E47" s="175"/>
      <c r="F47" s="175"/>
      <c r="G47" s="175"/>
      <c r="H47" s="175"/>
      <c r="I47" s="175"/>
      <c r="J47" s="213"/>
      <c r="K47" s="175"/>
      <c r="L47" s="213"/>
      <c r="M47" s="213"/>
      <c r="N47" s="213"/>
      <c r="O47" s="176"/>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5"/>
      <c r="BE47" s="175"/>
      <c r="BF47" s="175"/>
      <c r="BG47" s="175"/>
      <c r="BH47" s="175"/>
      <c r="BI47" s="175"/>
      <c r="BJ47" s="175"/>
      <c r="BK47" s="175"/>
      <c r="BL47" s="175"/>
      <c r="BM47" s="175"/>
      <c r="BN47" s="175"/>
      <c r="BO47" s="175"/>
      <c r="BP47" s="175"/>
      <c r="BQ47" s="175"/>
      <c r="BR47" s="175"/>
      <c r="BS47" s="175"/>
      <c r="BT47" s="175"/>
      <c r="BU47" s="175"/>
      <c r="BV47" s="175"/>
      <c r="BW47" s="175"/>
      <c r="BX47" s="175"/>
      <c r="BY47" s="175"/>
      <c r="BZ47" s="175"/>
      <c r="CA47" s="175"/>
      <c r="CB47" s="175"/>
      <c r="CC47" s="175"/>
      <c r="CD47" s="175"/>
      <c r="CE47" s="175"/>
      <c r="CF47" s="175"/>
      <c r="CG47" s="175"/>
      <c r="CH47" s="175"/>
      <c r="CI47" s="175"/>
      <c r="CJ47" s="175"/>
      <c r="CK47" s="175"/>
      <c r="CL47" s="175"/>
      <c r="CM47" s="175"/>
      <c r="CN47" s="175"/>
      <c r="CO47" s="175"/>
      <c r="CP47" s="175"/>
      <c r="CQ47" s="175"/>
      <c r="CR47" s="175"/>
      <c r="CS47" s="175"/>
      <c r="CT47" s="175"/>
      <c r="CU47" s="175"/>
      <c r="CV47" s="175"/>
      <c r="CW47" s="175"/>
      <c r="CX47" s="175"/>
      <c r="CY47" s="175"/>
      <c r="CZ47" s="175"/>
      <c r="DA47" s="175"/>
      <c r="DB47" s="175"/>
      <c r="DC47" s="175"/>
      <c r="DD47" s="175"/>
      <c r="DE47" s="175"/>
      <c r="DF47" s="175"/>
      <c r="DG47" s="175"/>
      <c r="DH47" s="175"/>
      <c r="DI47" s="175"/>
      <c r="DJ47" s="175"/>
      <c r="DK47" s="175"/>
      <c r="DL47" s="175"/>
      <c r="DM47" s="175"/>
      <c r="DN47" s="175"/>
      <c r="DO47" s="175"/>
      <c r="DP47" s="175"/>
      <c r="DQ47" s="175"/>
      <c r="DR47" s="175"/>
      <c r="DS47" s="175"/>
      <c r="DT47" s="175"/>
      <c r="DU47" s="175"/>
      <c r="DV47" s="175"/>
      <c r="DW47" s="175"/>
      <c r="DX47" s="175"/>
      <c r="DY47" s="175"/>
      <c r="DZ47" s="175"/>
      <c r="EA47" s="175"/>
      <c r="EB47" s="175"/>
      <c r="EC47" s="175"/>
      <c r="ED47" s="175"/>
      <c r="EE47" s="175"/>
      <c r="EF47" s="175"/>
      <c r="EG47" s="175"/>
      <c r="EH47" s="175"/>
      <c r="EI47" s="175"/>
      <c r="EJ47" s="175"/>
      <c r="EK47" s="175"/>
      <c r="EL47" s="175"/>
      <c r="EM47" s="175"/>
      <c r="EN47" s="175"/>
      <c r="EO47" s="175"/>
      <c r="EP47" s="175"/>
      <c r="EQ47" s="175"/>
      <c r="ER47" s="175"/>
      <c r="ES47" s="175"/>
      <c r="ET47" s="175"/>
      <c r="EU47" s="175"/>
      <c r="EV47" s="175"/>
      <c r="EW47" s="175"/>
      <c r="EX47" s="175"/>
      <c r="EY47" s="175"/>
      <c r="EZ47" s="175"/>
      <c r="FA47" s="175"/>
      <c r="FB47" s="175"/>
      <c r="FC47" s="175"/>
      <c r="FD47" s="175"/>
      <c r="FE47" s="175"/>
      <c r="FF47" s="175"/>
      <c r="FG47" s="175"/>
      <c r="FH47" s="175"/>
      <c r="FI47" s="175"/>
      <c r="FJ47" s="175"/>
      <c r="FK47" s="175"/>
      <c r="FL47" s="175"/>
      <c r="FM47" s="175"/>
      <c r="FN47" s="175"/>
      <c r="FO47" s="175"/>
      <c r="FP47" s="175"/>
      <c r="FQ47" s="175"/>
      <c r="FR47" s="175"/>
      <c r="FS47" s="175"/>
      <c r="FT47" s="175"/>
      <c r="FU47" s="175"/>
      <c r="FV47" s="175"/>
      <c r="FW47" s="175"/>
      <c r="FX47" s="175"/>
      <c r="FY47" s="175"/>
      <c r="FZ47" s="175"/>
      <c r="GA47" s="175"/>
      <c r="GB47" s="175"/>
      <c r="GC47" s="175"/>
      <c r="GD47" s="175"/>
      <c r="GE47" s="175"/>
      <c r="GF47" s="175"/>
      <c r="GG47" s="175"/>
      <c r="GH47" s="175"/>
      <c r="GI47" s="175"/>
      <c r="GJ47" s="175"/>
      <c r="GK47" s="175"/>
      <c r="GL47" s="175"/>
      <c r="GM47" s="175"/>
      <c r="GN47" s="175"/>
      <c r="GO47" s="175"/>
      <c r="GP47" s="175"/>
      <c r="GQ47" s="175"/>
      <c r="GR47" s="175"/>
      <c r="GS47" s="175"/>
      <c r="GT47" s="175"/>
      <c r="GU47" s="175"/>
      <c r="GV47" s="175"/>
      <c r="GW47" s="175"/>
      <c r="GX47" s="175"/>
      <c r="GY47" s="175"/>
      <c r="GZ47" s="175"/>
      <c r="HA47" s="175"/>
      <c r="HB47" s="175"/>
      <c r="HC47" s="175"/>
      <c r="HD47" s="175"/>
      <c r="HE47" s="175"/>
      <c r="HF47" s="175"/>
      <c r="HG47" s="175"/>
      <c r="HH47" s="175"/>
      <c r="HI47" s="175"/>
      <c r="HJ47" s="175"/>
      <c r="HK47" s="175"/>
      <c r="HL47" s="175"/>
      <c r="HM47" s="175"/>
      <c r="HN47" s="175"/>
      <c r="HO47" s="175"/>
      <c r="HP47" s="175"/>
      <c r="HQ47" s="175"/>
      <c r="HR47" s="175"/>
      <c r="HS47" s="175"/>
      <c r="HT47" s="175"/>
      <c r="HU47" s="175"/>
      <c r="HV47" s="175"/>
      <c r="HW47" s="175"/>
      <c r="HX47" s="175"/>
      <c r="HY47" s="175"/>
      <c r="HZ47" s="175"/>
      <c r="IA47" s="175"/>
      <c r="IB47" s="175"/>
      <c r="IC47" s="175"/>
      <c r="ID47" s="175"/>
      <c r="IE47" s="175"/>
      <c r="IF47" s="175"/>
      <c r="IG47" s="175"/>
      <c r="IH47" s="175"/>
      <c r="II47" s="175"/>
      <c r="IJ47" s="175"/>
      <c r="IK47" s="175"/>
      <c r="IL47" s="175"/>
      <c r="IM47" s="175"/>
      <c r="IN47" s="175"/>
      <c r="IO47" s="175"/>
      <c r="IP47" s="175"/>
      <c r="IQ47" s="175"/>
      <c r="IR47" s="175"/>
      <c r="IS47" s="175"/>
      <c r="IT47" s="175"/>
      <c r="IU47" s="175"/>
      <c r="IV47" s="175"/>
      <c r="IW47" s="175"/>
      <c r="IX47" s="175"/>
      <c r="IY47" s="175"/>
      <c r="IZ47" s="175"/>
      <c r="JA47" s="175"/>
      <c r="JB47" s="175"/>
      <c r="JC47" s="175"/>
      <c r="JD47" s="175"/>
      <c r="JE47" s="175"/>
      <c r="JF47" s="175"/>
      <c r="JG47" s="175"/>
      <c r="JH47" s="175"/>
      <c r="JI47" s="175"/>
      <c r="JJ47" s="175"/>
      <c r="JK47" s="175"/>
      <c r="JL47" s="175"/>
      <c r="JM47" s="175"/>
      <c r="JN47" s="175"/>
      <c r="JO47" s="175"/>
      <c r="JP47" s="175"/>
      <c r="JQ47" s="175"/>
      <c r="JR47" s="175"/>
      <c r="JS47" s="175"/>
      <c r="JT47" s="175"/>
      <c r="JU47" s="175"/>
      <c r="JV47" s="175"/>
      <c r="JW47" s="175"/>
      <c r="JX47" s="175"/>
      <c r="JY47" s="175"/>
      <c r="JZ47" s="175"/>
      <c r="KA47" s="175"/>
      <c r="KB47" s="175"/>
      <c r="KC47" s="175"/>
      <c r="KD47" s="175"/>
      <c r="KE47" s="175"/>
      <c r="KF47" s="175"/>
      <c r="KG47" s="175"/>
      <c r="KH47" s="175"/>
      <c r="KI47" s="175"/>
      <c r="KJ47" s="175"/>
      <c r="KK47" s="175"/>
      <c r="KL47" s="175"/>
      <c r="KM47" s="175"/>
      <c r="KN47" s="175"/>
      <c r="KO47" s="175"/>
      <c r="KP47" s="175"/>
      <c r="KQ47" s="175"/>
      <c r="KR47" s="175"/>
      <c r="KS47" s="175"/>
      <c r="KT47" s="175"/>
      <c r="KU47" s="175"/>
      <c r="KV47" s="175"/>
      <c r="KW47" s="175"/>
      <c r="KX47" s="175"/>
      <c r="KY47" s="175"/>
      <c r="KZ47" s="175"/>
      <c r="LA47" s="175"/>
      <c r="LB47" s="175"/>
      <c r="LC47" s="175"/>
      <c r="LD47" s="175"/>
      <c r="LE47" s="175"/>
      <c r="LF47" s="175"/>
      <c r="LG47" s="175"/>
      <c r="LH47" s="175"/>
      <c r="LI47" s="175"/>
      <c r="LJ47" s="175"/>
      <c r="LK47" s="175"/>
      <c r="LL47" s="175"/>
      <c r="LM47" s="175"/>
      <c r="LN47" s="175"/>
      <c r="LO47" s="175"/>
      <c r="LP47" s="175"/>
      <c r="LQ47" s="175"/>
      <c r="LR47" s="175"/>
      <c r="LS47" s="175"/>
      <c r="LT47" s="175"/>
      <c r="LU47" s="175"/>
      <c r="LV47" s="175"/>
      <c r="LW47" s="175"/>
      <c r="LX47" s="175"/>
      <c r="LY47" s="175"/>
      <c r="LZ47" s="175"/>
      <c r="MA47" s="175"/>
      <c r="MB47" s="175"/>
      <c r="MC47" s="175"/>
      <c r="MD47" s="175"/>
      <c r="ME47" s="175"/>
      <c r="MF47" s="175"/>
      <c r="MG47" s="175"/>
      <c r="MH47" s="175"/>
      <c r="MI47" s="175"/>
      <c r="MJ47" s="175"/>
      <c r="MK47" s="175"/>
      <c r="ML47" s="175"/>
      <c r="MM47" s="175"/>
      <c r="MN47" s="175"/>
      <c r="MO47" s="175"/>
      <c r="MP47" s="175"/>
      <c r="MQ47" s="175"/>
      <c r="MR47" s="175"/>
      <c r="MS47" s="175"/>
      <c r="MT47" s="175"/>
      <c r="MU47" s="175"/>
      <c r="MV47" s="175"/>
      <c r="MW47" s="175"/>
      <c r="MX47" s="175"/>
      <c r="MY47" s="175"/>
      <c r="MZ47" s="175"/>
      <c r="NA47" s="175"/>
      <c r="NB47" s="175"/>
      <c r="NC47" s="175"/>
      <c r="ND47" s="175"/>
      <c r="NE47" s="175"/>
      <c r="NF47" s="175"/>
      <c r="NG47" s="175"/>
      <c r="NH47" s="175"/>
      <c r="NI47" s="175"/>
      <c r="NJ47" s="175"/>
      <c r="NK47" s="175"/>
      <c r="NL47" s="175"/>
      <c r="NM47" s="175"/>
      <c r="NN47" s="175"/>
      <c r="NO47" s="175"/>
      <c r="NP47" s="175"/>
      <c r="NQ47" s="175"/>
      <c r="NR47" s="175"/>
      <c r="NS47" s="175"/>
      <c r="NT47" s="175"/>
      <c r="NU47" s="175"/>
      <c r="NV47" s="175"/>
      <c r="NW47" s="175"/>
      <c r="NX47" s="175"/>
      <c r="NY47" s="175"/>
      <c r="NZ47" s="175"/>
      <c r="OA47" s="175"/>
      <c r="OB47" s="175"/>
      <c r="OC47" s="175"/>
      <c r="OD47" s="175"/>
      <c r="OE47" s="175"/>
      <c r="OF47" s="175"/>
      <c r="OG47" s="175"/>
      <c r="OH47" s="175"/>
      <c r="OI47" s="175"/>
      <c r="OJ47" s="175"/>
      <c r="OK47" s="175"/>
      <c r="OL47" s="175"/>
      <c r="OM47" s="175"/>
      <c r="ON47" s="175"/>
      <c r="OO47" s="175"/>
      <c r="OP47" s="175"/>
      <c r="OQ47" s="175"/>
      <c r="OR47" s="175"/>
      <c r="OS47" s="175"/>
      <c r="OT47" s="175"/>
      <c r="OU47" s="175"/>
      <c r="OV47" s="175"/>
      <c r="OW47" s="175"/>
      <c r="OX47" s="175"/>
      <c r="OY47" s="175"/>
      <c r="OZ47" s="175"/>
      <c r="PA47" s="175"/>
      <c r="PB47" s="175"/>
      <c r="PC47" s="175"/>
      <c r="PD47" s="175"/>
      <c r="PE47" s="175"/>
      <c r="PF47" s="175"/>
      <c r="PG47" s="175"/>
      <c r="PH47" s="175"/>
      <c r="PI47" s="175"/>
      <c r="PJ47" s="175"/>
      <c r="PK47" s="175"/>
      <c r="PL47" s="175"/>
      <c r="PM47" s="175"/>
      <c r="PN47" s="175"/>
      <c r="PO47" s="175"/>
      <c r="PP47" s="175"/>
      <c r="PQ47" s="175"/>
      <c r="PR47" s="175"/>
      <c r="PS47" s="175"/>
      <c r="PT47" s="175"/>
      <c r="PU47" s="175"/>
      <c r="PV47" s="175"/>
      <c r="PW47" s="175"/>
      <c r="PX47" s="175"/>
      <c r="PY47" s="175"/>
      <c r="PZ47" s="175"/>
      <c r="QA47" s="175"/>
      <c r="QB47" s="175"/>
      <c r="QC47" s="175"/>
      <c r="QD47" s="175"/>
      <c r="QE47" s="175"/>
      <c r="QF47" s="175"/>
      <c r="QG47" s="175"/>
      <c r="QH47" s="175"/>
      <c r="QI47" s="175"/>
      <c r="QJ47" s="175"/>
      <c r="QK47" s="175"/>
      <c r="QL47" s="175"/>
      <c r="QM47" s="175"/>
      <c r="QN47" s="175"/>
      <c r="QO47" s="175"/>
    </row>
    <row r="48" spans="1:457" s="55" customFormat="1" ht="17.25" hidden="1" customHeight="1">
      <c r="A48" s="51"/>
      <c r="B48" s="438" t="s">
        <v>84</v>
      </c>
      <c r="C48" s="63"/>
      <c r="D48" s="438" t="s">
        <v>85</v>
      </c>
      <c r="E48" s="63"/>
      <c r="F48" s="438" t="s">
        <v>86</v>
      </c>
      <c r="G48" s="63"/>
      <c r="H48" s="438" t="s">
        <v>87</v>
      </c>
      <c r="I48" s="63"/>
      <c r="J48" s="441" t="s">
        <v>88</v>
      </c>
      <c r="L48" s="216"/>
      <c r="M48" s="441"/>
      <c r="N48" s="441"/>
      <c r="O48" s="449"/>
    </row>
    <row r="49" spans="1:457" s="55" customFormat="1" ht="17.25" hidden="1" customHeight="1">
      <c r="A49" s="51"/>
      <c r="B49" s="438"/>
      <c r="C49" s="63"/>
      <c r="D49" s="438"/>
      <c r="E49" s="63"/>
      <c r="F49" s="438"/>
      <c r="G49" s="63"/>
      <c r="H49" s="438"/>
      <c r="I49" s="63"/>
      <c r="J49" s="441"/>
      <c r="L49" s="216"/>
      <c r="M49" s="441"/>
      <c r="N49" s="441"/>
      <c r="O49" s="449"/>
    </row>
    <row r="50" spans="1:457" s="90" customFormat="1" ht="26.25" hidden="1" customHeight="1">
      <c r="A50" s="84"/>
      <c r="B50" s="92">
        <f>F45</f>
        <v>0</v>
      </c>
      <c r="C50" s="93"/>
      <c r="D50" s="94" t="e">
        <f>D33</f>
        <v>#DIV/0!</v>
      </c>
      <c r="E50" s="87" t="s">
        <v>89</v>
      </c>
      <c r="F50" s="94" t="e">
        <f>IF(B50&gt;D50,D50,ROUND(B50,2))</f>
        <v>#DIV/0!</v>
      </c>
      <c r="G50" s="93" t="s">
        <v>48</v>
      </c>
      <c r="H50" s="61" t="e">
        <f>H33</f>
        <v>#DIV/0!</v>
      </c>
      <c r="I50" s="87" t="s">
        <v>89</v>
      </c>
      <c r="J50" s="222" t="e">
        <f>ROUND(F50*H50,4)</f>
        <v>#DIV/0!</v>
      </c>
      <c r="L50" s="217"/>
      <c r="M50" s="222"/>
      <c r="N50" s="298"/>
      <c r="O50" s="95"/>
    </row>
    <row r="51" spans="1:457" ht="12.75" hidden="1" customHeight="1">
      <c r="A51" s="173"/>
      <c r="B51" s="175"/>
      <c r="C51" s="175"/>
      <c r="D51" s="175"/>
      <c r="E51" s="175"/>
      <c r="F51" s="175"/>
      <c r="G51" s="175"/>
      <c r="H51" s="175"/>
      <c r="I51" s="175"/>
      <c r="J51" s="213"/>
      <c r="K51" s="175"/>
      <c r="L51" s="213"/>
      <c r="M51" s="213"/>
      <c r="N51" s="213"/>
      <c r="O51" s="176"/>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5"/>
      <c r="BR51" s="175"/>
      <c r="BS51" s="175"/>
      <c r="BT51" s="175"/>
      <c r="BU51" s="175"/>
      <c r="BV51" s="175"/>
      <c r="BW51" s="175"/>
      <c r="BX51" s="175"/>
      <c r="BY51" s="175"/>
      <c r="BZ51" s="175"/>
      <c r="CA51" s="175"/>
      <c r="CB51" s="175"/>
      <c r="CC51" s="175"/>
      <c r="CD51" s="175"/>
      <c r="CE51" s="175"/>
      <c r="CF51" s="175"/>
      <c r="CG51" s="175"/>
      <c r="CH51" s="175"/>
      <c r="CI51" s="175"/>
      <c r="CJ51" s="175"/>
      <c r="CK51" s="175"/>
      <c r="CL51" s="175"/>
      <c r="CM51" s="175"/>
      <c r="CN51" s="175"/>
      <c r="CO51" s="175"/>
      <c r="CP51" s="175"/>
      <c r="CQ51" s="175"/>
      <c r="CR51" s="175"/>
      <c r="CS51" s="175"/>
      <c r="CT51" s="175"/>
      <c r="CU51" s="175"/>
      <c r="CV51" s="175"/>
      <c r="CW51" s="175"/>
      <c r="CX51" s="175"/>
      <c r="CY51" s="175"/>
      <c r="CZ51" s="175"/>
      <c r="DA51" s="175"/>
      <c r="DB51" s="175"/>
      <c r="DC51" s="175"/>
      <c r="DD51" s="175"/>
      <c r="DE51" s="175"/>
      <c r="DF51" s="175"/>
      <c r="DG51" s="175"/>
      <c r="DH51" s="175"/>
      <c r="DI51" s="175"/>
      <c r="DJ51" s="175"/>
      <c r="DK51" s="175"/>
      <c r="DL51" s="175"/>
      <c r="DM51" s="175"/>
      <c r="DN51" s="175"/>
      <c r="DO51" s="175"/>
      <c r="DP51" s="175"/>
      <c r="DQ51" s="175"/>
      <c r="DR51" s="175"/>
      <c r="DS51" s="175"/>
      <c r="DT51" s="175"/>
      <c r="DU51" s="175"/>
      <c r="DV51" s="175"/>
      <c r="DW51" s="175"/>
      <c r="DX51" s="175"/>
      <c r="DY51" s="175"/>
      <c r="DZ51" s="175"/>
      <c r="EA51" s="175"/>
      <c r="EB51" s="175"/>
      <c r="EC51" s="175"/>
      <c r="ED51" s="175"/>
      <c r="EE51" s="175"/>
      <c r="EF51" s="175"/>
      <c r="EG51" s="175"/>
      <c r="EH51" s="175"/>
      <c r="EI51" s="175"/>
      <c r="EJ51" s="175"/>
      <c r="EK51" s="175"/>
      <c r="EL51" s="175"/>
      <c r="EM51" s="175"/>
      <c r="EN51" s="175"/>
      <c r="EO51" s="175"/>
      <c r="EP51" s="175"/>
      <c r="EQ51" s="175"/>
      <c r="ER51" s="175"/>
      <c r="ES51" s="175"/>
      <c r="ET51" s="175"/>
      <c r="EU51" s="175"/>
      <c r="EV51" s="175"/>
      <c r="EW51" s="175"/>
      <c r="EX51" s="175"/>
      <c r="EY51" s="175"/>
      <c r="EZ51" s="175"/>
      <c r="FA51" s="175"/>
      <c r="FB51" s="175"/>
      <c r="FC51" s="175"/>
      <c r="FD51" s="175"/>
      <c r="FE51" s="175"/>
      <c r="FF51" s="175"/>
      <c r="FG51" s="175"/>
      <c r="FH51" s="175"/>
      <c r="FI51" s="175"/>
      <c r="FJ51" s="175"/>
      <c r="FK51" s="175"/>
      <c r="FL51" s="175"/>
      <c r="FM51" s="175"/>
      <c r="FN51" s="175"/>
      <c r="FO51" s="175"/>
      <c r="FP51" s="175"/>
      <c r="FQ51" s="175"/>
      <c r="FR51" s="175"/>
      <c r="FS51" s="175"/>
      <c r="FT51" s="175"/>
      <c r="FU51" s="175"/>
      <c r="FV51" s="175"/>
      <c r="FW51" s="175"/>
      <c r="FX51" s="175"/>
      <c r="FY51" s="175"/>
      <c r="FZ51" s="175"/>
      <c r="GA51" s="175"/>
      <c r="GB51" s="175"/>
      <c r="GC51" s="175"/>
      <c r="GD51" s="175"/>
      <c r="GE51" s="175"/>
      <c r="GF51" s="175"/>
      <c r="GG51" s="175"/>
      <c r="GH51" s="175"/>
      <c r="GI51" s="175"/>
      <c r="GJ51" s="175"/>
      <c r="GK51" s="175"/>
      <c r="GL51" s="175"/>
      <c r="GM51" s="175"/>
      <c r="GN51" s="175"/>
      <c r="GO51" s="175"/>
      <c r="GP51" s="175"/>
      <c r="GQ51" s="175"/>
      <c r="GR51" s="175"/>
      <c r="GS51" s="175"/>
      <c r="GT51" s="175"/>
      <c r="GU51" s="175"/>
      <c r="GV51" s="175"/>
      <c r="GW51" s="175"/>
      <c r="GX51" s="175"/>
      <c r="GY51" s="175"/>
      <c r="GZ51" s="175"/>
      <c r="HA51" s="175"/>
      <c r="HB51" s="175"/>
      <c r="HC51" s="175"/>
      <c r="HD51" s="175"/>
      <c r="HE51" s="175"/>
      <c r="HF51" s="175"/>
      <c r="HG51" s="175"/>
      <c r="HH51" s="175"/>
      <c r="HI51" s="175"/>
      <c r="HJ51" s="175"/>
      <c r="HK51" s="175"/>
      <c r="HL51" s="175"/>
      <c r="HM51" s="175"/>
      <c r="HN51" s="175"/>
      <c r="HO51" s="175"/>
      <c r="HP51" s="175"/>
      <c r="HQ51" s="175"/>
      <c r="HR51" s="175"/>
      <c r="HS51" s="175"/>
      <c r="HT51" s="175"/>
      <c r="HU51" s="175"/>
      <c r="HV51" s="175"/>
      <c r="HW51" s="175"/>
      <c r="HX51" s="175"/>
      <c r="HY51" s="175"/>
      <c r="HZ51" s="175"/>
      <c r="IA51" s="175"/>
      <c r="IB51" s="175"/>
      <c r="IC51" s="175"/>
      <c r="ID51" s="175"/>
      <c r="IE51" s="175"/>
      <c r="IF51" s="175"/>
      <c r="IG51" s="175"/>
      <c r="IH51" s="175"/>
      <c r="II51" s="175"/>
      <c r="IJ51" s="175"/>
      <c r="IK51" s="175"/>
      <c r="IL51" s="175"/>
      <c r="IM51" s="175"/>
      <c r="IN51" s="175"/>
      <c r="IO51" s="175"/>
      <c r="IP51" s="175"/>
      <c r="IQ51" s="175"/>
      <c r="IR51" s="175"/>
      <c r="IS51" s="175"/>
      <c r="IT51" s="175"/>
      <c r="IU51" s="175"/>
      <c r="IV51" s="175"/>
      <c r="IW51" s="175"/>
      <c r="IX51" s="175"/>
      <c r="IY51" s="175"/>
      <c r="IZ51" s="175"/>
      <c r="JA51" s="175"/>
      <c r="JB51" s="175"/>
      <c r="JC51" s="175"/>
      <c r="JD51" s="175"/>
      <c r="JE51" s="175"/>
      <c r="JF51" s="175"/>
      <c r="JG51" s="175"/>
      <c r="JH51" s="175"/>
      <c r="JI51" s="175"/>
      <c r="JJ51" s="175"/>
      <c r="JK51" s="175"/>
      <c r="JL51" s="175"/>
      <c r="JM51" s="175"/>
      <c r="JN51" s="175"/>
      <c r="JO51" s="175"/>
      <c r="JP51" s="175"/>
      <c r="JQ51" s="175"/>
      <c r="JR51" s="175"/>
      <c r="JS51" s="175"/>
      <c r="JT51" s="175"/>
      <c r="JU51" s="175"/>
      <c r="JV51" s="175"/>
      <c r="JW51" s="175"/>
      <c r="JX51" s="175"/>
      <c r="JY51" s="175"/>
      <c r="JZ51" s="175"/>
      <c r="KA51" s="175"/>
      <c r="KB51" s="175"/>
      <c r="KC51" s="175"/>
      <c r="KD51" s="175"/>
      <c r="KE51" s="175"/>
      <c r="KF51" s="175"/>
      <c r="KG51" s="175"/>
      <c r="KH51" s="175"/>
      <c r="KI51" s="175"/>
      <c r="KJ51" s="175"/>
      <c r="KK51" s="175"/>
      <c r="KL51" s="175"/>
      <c r="KM51" s="175"/>
      <c r="KN51" s="175"/>
      <c r="KO51" s="175"/>
      <c r="KP51" s="175"/>
      <c r="KQ51" s="175"/>
      <c r="KR51" s="175"/>
      <c r="KS51" s="175"/>
      <c r="KT51" s="175"/>
      <c r="KU51" s="175"/>
      <c r="KV51" s="175"/>
      <c r="KW51" s="175"/>
      <c r="KX51" s="175"/>
      <c r="KY51" s="175"/>
      <c r="KZ51" s="175"/>
      <c r="LA51" s="175"/>
      <c r="LB51" s="175"/>
      <c r="LC51" s="175"/>
      <c r="LD51" s="175"/>
      <c r="LE51" s="175"/>
      <c r="LF51" s="175"/>
      <c r="LG51" s="175"/>
      <c r="LH51" s="175"/>
      <c r="LI51" s="175"/>
      <c r="LJ51" s="175"/>
      <c r="LK51" s="175"/>
      <c r="LL51" s="175"/>
      <c r="LM51" s="175"/>
      <c r="LN51" s="175"/>
      <c r="LO51" s="175"/>
      <c r="LP51" s="175"/>
      <c r="LQ51" s="175"/>
      <c r="LR51" s="175"/>
      <c r="LS51" s="175"/>
      <c r="LT51" s="175"/>
      <c r="LU51" s="175"/>
      <c r="LV51" s="175"/>
      <c r="LW51" s="175"/>
      <c r="LX51" s="175"/>
      <c r="LY51" s="175"/>
      <c r="LZ51" s="175"/>
      <c r="MA51" s="175"/>
      <c r="MB51" s="175"/>
      <c r="MC51" s="175"/>
      <c r="MD51" s="175"/>
      <c r="ME51" s="175"/>
      <c r="MF51" s="175"/>
      <c r="MG51" s="175"/>
      <c r="MH51" s="175"/>
      <c r="MI51" s="175"/>
      <c r="MJ51" s="175"/>
      <c r="MK51" s="175"/>
      <c r="ML51" s="175"/>
      <c r="MM51" s="175"/>
      <c r="MN51" s="175"/>
      <c r="MO51" s="175"/>
      <c r="MP51" s="175"/>
      <c r="MQ51" s="175"/>
      <c r="MR51" s="175"/>
      <c r="MS51" s="175"/>
      <c r="MT51" s="175"/>
      <c r="MU51" s="175"/>
      <c r="MV51" s="175"/>
      <c r="MW51" s="175"/>
      <c r="MX51" s="175"/>
      <c r="MY51" s="175"/>
      <c r="MZ51" s="175"/>
      <c r="NA51" s="175"/>
      <c r="NB51" s="175"/>
      <c r="NC51" s="175"/>
      <c r="ND51" s="175"/>
      <c r="NE51" s="175"/>
      <c r="NF51" s="175"/>
      <c r="NG51" s="175"/>
      <c r="NH51" s="175"/>
      <c r="NI51" s="175"/>
      <c r="NJ51" s="175"/>
      <c r="NK51" s="175"/>
      <c r="NL51" s="175"/>
      <c r="NM51" s="175"/>
      <c r="NN51" s="175"/>
      <c r="NO51" s="175"/>
      <c r="NP51" s="175"/>
      <c r="NQ51" s="175"/>
      <c r="NR51" s="175"/>
      <c r="NS51" s="175"/>
      <c r="NT51" s="175"/>
      <c r="NU51" s="175"/>
      <c r="NV51" s="175"/>
      <c r="NW51" s="175"/>
      <c r="NX51" s="175"/>
      <c r="NY51" s="175"/>
      <c r="NZ51" s="175"/>
      <c r="OA51" s="175"/>
      <c r="OB51" s="175"/>
      <c r="OC51" s="175"/>
      <c r="OD51" s="175"/>
      <c r="OE51" s="175"/>
      <c r="OF51" s="175"/>
      <c r="OG51" s="175"/>
      <c r="OH51" s="175"/>
      <c r="OI51" s="175"/>
      <c r="OJ51" s="175"/>
      <c r="OK51" s="175"/>
      <c r="OL51" s="175"/>
      <c r="OM51" s="175"/>
      <c r="ON51" s="175"/>
      <c r="OO51" s="175"/>
      <c r="OP51" s="175"/>
      <c r="OQ51" s="175"/>
      <c r="OR51" s="175"/>
      <c r="OS51" s="175"/>
      <c r="OT51" s="175"/>
      <c r="OU51" s="175"/>
      <c r="OV51" s="175"/>
      <c r="OW51" s="175"/>
      <c r="OX51" s="175"/>
      <c r="OY51" s="175"/>
      <c r="OZ51" s="175"/>
      <c r="PA51" s="175"/>
      <c r="PB51" s="175"/>
      <c r="PC51" s="175"/>
      <c r="PD51" s="175"/>
      <c r="PE51" s="175"/>
      <c r="PF51" s="175"/>
      <c r="PG51" s="175"/>
      <c r="PH51" s="175"/>
      <c r="PI51" s="175"/>
      <c r="PJ51" s="175"/>
      <c r="PK51" s="175"/>
      <c r="PL51" s="175"/>
      <c r="PM51" s="175"/>
      <c r="PN51" s="175"/>
      <c r="PO51" s="175"/>
      <c r="PP51" s="175"/>
      <c r="PQ51" s="175"/>
      <c r="PR51" s="175"/>
      <c r="PS51" s="175"/>
      <c r="PT51" s="175"/>
      <c r="PU51" s="175"/>
      <c r="PV51" s="175"/>
      <c r="PW51" s="175"/>
      <c r="PX51" s="175"/>
      <c r="PY51" s="175"/>
      <c r="PZ51" s="175"/>
      <c r="QA51" s="175"/>
      <c r="QB51" s="175"/>
      <c r="QC51" s="175"/>
      <c r="QD51" s="175"/>
      <c r="QE51" s="175"/>
      <c r="QF51" s="175"/>
      <c r="QG51" s="175"/>
      <c r="QH51" s="175"/>
      <c r="QI51" s="175"/>
      <c r="QJ51" s="175"/>
      <c r="QK51" s="175"/>
      <c r="QL51" s="175"/>
      <c r="QM51" s="175"/>
      <c r="QN51" s="175"/>
      <c r="QO51" s="175"/>
    </row>
    <row r="52" spans="1:457" ht="12.75" hidden="1" customHeight="1">
      <c r="A52" s="173"/>
      <c r="B52" s="175"/>
      <c r="C52" s="175"/>
      <c r="D52" s="175"/>
      <c r="E52" s="175"/>
      <c r="F52" s="175"/>
      <c r="G52" s="175"/>
      <c r="H52" s="175"/>
      <c r="I52" s="175"/>
      <c r="J52" s="213"/>
      <c r="K52" s="175"/>
      <c r="L52" s="213"/>
      <c r="M52" s="213"/>
      <c r="N52" s="213"/>
      <c r="O52" s="176"/>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5"/>
      <c r="BR52" s="175"/>
      <c r="BS52" s="175"/>
      <c r="BT52" s="175"/>
      <c r="BU52" s="175"/>
      <c r="BV52" s="175"/>
      <c r="BW52" s="175"/>
      <c r="BX52" s="175"/>
      <c r="BY52" s="175"/>
      <c r="BZ52" s="175"/>
      <c r="CA52" s="175"/>
      <c r="CB52" s="175"/>
      <c r="CC52" s="175"/>
      <c r="CD52" s="175"/>
      <c r="CE52" s="175"/>
      <c r="CF52" s="175"/>
      <c r="CG52" s="175"/>
      <c r="CH52" s="175"/>
      <c r="CI52" s="175"/>
      <c r="CJ52" s="175"/>
      <c r="CK52" s="175"/>
      <c r="CL52" s="175"/>
      <c r="CM52" s="175"/>
      <c r="CN52" s="175"/>
      <c r="CO52" s="175"/>
      <c r="CP52" s="175"/>
      <c r="CQ52" s="175"/>
      <c r="CR52" s="175"/>
      <c r="CS52" s="175"/>
      <c r="CT52" s="175"/>
      <c r="CU52" s="175"/>
      <c r="CV52" s="175"/>
      <c r="CW52" s="175"/>
      <c r="CX52" s="175"/>
      <c r="CY52" s="175"/>
      <c r="CZ52" s="175"/>
      <c r="DA52" s="175"/>
      <c r="DB52" s="175"/>
      <c r="DC52" s="175"/>
      <c r="DD52" s="175"/>
      <c r="DE52" s="175"/>
      <c r="DF52" s="175"/>
      <c r="DG52" s="175"/>
      <c r="DH52" s="175"/>
      <c r="DI52" s="175"/>
      <c r="DJ52" s="175"/>
      <c r="DK52" s="175"/>
      <c r="DL52" s="175"/>
      <c r="DM52" s="175"/>
      <c r="DN52" s="175"/>
      <c r="DO52" s="175"/>
      <c r="DP52" s="175"/>
      <c r="DQ52" s="175"/>
      <c r="DR52" s="175"/>
      <c r="DS52" s="175"/>
      <c r="DT52" s="175"/>
      <c r="DU52" s="175"/>
      <c r="DV52" s="175"/>
      <c r="DW52" s="175"/>
      <c r="DX52" s="175"/>
      <c r="DY52" s="175"/>
      <c r="DZ52" s="175"/>
      <c r="EA52" s="175"/>
      <c r="EB52" s="175"/>
      <c r="EC52" s="175"/>
      <c r="ED52" s="175"/>
      <c r="EE52" s="175"/>
      <c r="EF52" s="175"/>
      <c r="EG52" s="175"/>
      <c r="EH52" s="175"/>
      <c r="EI52" s="175"/>
      <c r="EJ52" s="175"/>
      <c r="EK52" s="175"/>
      <c r="EL52" s="175"/>
      <c r="EM52" s="175"/>
      <c r="EN52" s="175"/>
      <c r="EO52" s="175"/>
      <c r="EP52" s="175"/>
      <c r="EQ52" s="175"/>
      <c r="ER52" s="175"/>
      <c r="ES52" s="175"/>
      <c r="ET52" s="175"/>
      <c r="EU52" s="175"/>
      <c r="EV52" s="175"/>
      <c r="EW52" s="175"/>
      <c r="EX52" s="175"/>
      <c r="EY52" s="175"/>
      <c r="EZ52" s="175"/>
      <c r="FA52" s="175"/>
      <c r="FB52" s="175"/>
      <c r="FC52" s="175"/>
      <c r="FD52" s="175"/>
      <c r="FE52" s="175"/>
      <c r="FF52" s="175"/>
      <c r="FG52" s="175"/>
      <c r="FH52" s="175"/>
      <c r="FI52" s="175"/>
      <c r="FJ52" s="175"/>
      <c r="FK52" s="175"/>
      <c r="FL52" s="175"/>
      <c r="FM52" s="175"/>
      <c r="FN52" s="175"/>
      <c r="FO52" s="175"/>
      <c r="FP52" s="175"/>
      <c r="FQ52" s="175"/>
      <c r="FR52" s="175"/>
      <c r="FS52" s="175"/>
      <c r="FT52" s="175"/>
      <c r="FU52" s="175"/>
      <c r="FV52" s="175"/>
      <c r="FW52" s="175"/>
      <c r="FX52" s="175"/>
      <c r="FY52" s="175"/>
      <c r="FZ52" s="175"/>
      <c r="GA52" s="175"/>
      <c r="GB52" s="175"/>
      <c r="GC52" s="175"/>
      <c r="GD52" s="175"/>
      <c r="GE52" s="175"/>
      <c r="GF52" s="175"/>
      <c r="GG52" s="175"/>
      <c r="GH52" s="175"/>
      <c r="GI52" s="175"/>
      <c r="GJ52" s="175"/>
      <c r="GK52" s="175"/>
      <c r="GL52" s="175"/>
      <c r="GM52" s="175"/>
      <c r="GN52" s="175"/>
      <c r="GO52" s="175"/>
      <c r="GP52" s="175"/>
      <c r="GQ52" s="175"/>
      <c r="GR52" s="175"/>
      <c r="GS52" s="175"/>
      <c r="GT52" s="175"/>
      <c r="GU52" s="175"/>
      <c r="GV52" s="175"/>
      <c r="GW52" s="175"/>
      <c r="GX52" s="175"/>
      <c r="GY52" s="175"/>
      <c r="GZ52" s="175"/>
      <c r="HA52" s="175"/>
      <c r="HB52" s="175"/>
      <c r="HC52" s="175"/>
      <c r="HD52" s="175"/>
      <c r="HE52" s="175"/>
      <c r="HF52" s="175"/>
      <c r="HG52" s="175"/>
      <c r="HH52" s="175"/>
      <c r="HI52" s="175"/>
      <c r="HJ52" s="175"/>
      <c r="HK52" s="175"/>
      <c r="HL52" s="175"/>
      <c r="HM52" s="175"/>
      <c r="HN52" s="175"/>
      <c r="HO52" s="175"/>
      <c r="HP52" s="175"/>
      <c r="HQ52" s="175"/>
      <c r="HR52" s="175"/>
      <c r="HS52" s="175"/>
      <c r="HT52" s="175"/>
      <c r="HU52" s="175"/>
      <c r="HV52" s="175"/>
      <c r="HW52" s="175"/>
      <c r="HX52" s="175"/>
      <c r="HY52" s="175"/>
      <c r="HZ52" s="175"/>
      <c r="IA52" s="175"/>
      <c r="IB52" s="175"/>
      <c r="IC52" s="175"/>
      <c r="ID52" s="175"/>
      <c r="IE52" s="175"/>
      <c r="IF52" s="175"/>
      <c r="IG52" s="175"/>
      <c r="IH52" s="175"/>
      <c r="II52" s="175"/>
      <c r="IJ52" s="175"/>
      <c r="IK52" s="175"/>
      <c r="IL52" s="175"/>
      <c r="IM52" s="175"/>
      <c r="IN52" s="175"/>
      <c r="IO52" s="175"/>
      <c r="IP52" s="175"/>
      <c r="IQ52" s="175"/>
      <c r="IR52" s="175"/>
      <c r="IS52" s="175"/>
      <c r="IT52" s="175"/>
      <c r="IU52" s="175"/>
      <c r="IV52" s="175"/>
      <c r="IW52" s="175"/>
      <c r="IX52" s="175"/>
      <c r="IY52" s="175"/>
      <c r="IZ52" s="175"/>
      <c r="JA52" s="175"/>
      <c r="JB52" s="175"/>
      <c r="JC52" s="175"/>
      <c r="JD52" s="175"/>
      <c r="JE52" s="175"/>
      <c r="JF52" s="175"/>
      <c r="JG52" s="175"/>
      <c r="JH52" s="175"/>
      <c r="JI52" s="175"/>
      <c r="JJ52" s="175"/>
      <c r="JK52" s="175"/>
      <c r="JL52" s="175"/>
      <c r="JM52" s="175"/>
      <c r="JN52" s="175"/>
      <c r="JO52" s="175"/>
      <c r="JP52" s="175"/>
      <c r="JQ52" s="175"/>
      <c r="JR52" s="175"/>
      <c r="JS52" s="175"/>
      <c r="JT52" s="175"/>
      <c r="JU52" s="175"/>
      <c r="JV52" s="175"/>
      <c r="JW52" s="175"/>
      <c r="JX52" s="175"/>
      <c r="JY52" s="175"/>
      <c r="JZ52" s="175"/>
      <c r="KA52" s="175"/>
      <c r="KB52" s="175"/>
      <c r="KC52" s="175"/>
      <c r="KD52" s="175"/>
      <c r="KE52" s="175"/>
      <c r="KF52" s="175"/>
      <c r="KG52" s="175"/>
      <c r="KH52" s="175"/>
      <c r="KI52" s="175"/>
      <c r="KJ52" s="175"/>
      <c r="KK52" s="175"/>
      <c r="KL52" s="175"/>
      <c r="KM52" s="175"/>
      <c r="KN52" s="175"/>
      <c r="KO52" s="175"/>
      <c r="KP52" s="175"/>
      <c r="KQ52" s="175"/>
      <c r="KR52" s="175"/>
      <c r="KS52" s="175"/>
      <c r="KT52" s="175"/>
      <c r="KU52" s="175"/>
      <c r="KV52" s="175"/>
      <c r="KW52" s="175"/>
      <c r="KX52" s="175"/>
      <c r="KY52" s="175"/>
      <c r="KZ52" s="175"/>
      <c r="LA52" s="175"/>
      <c r="LB52" s="175"/>
      <c r="LC52" s="175"/>
      <c r="LD52" s="175"/>
      <c r="LE52" s="175"/>
      <c r="LF52" s="175"/>
      <c r="LG52" s="175"/>
      <c r="LH52" s="175"/>
      <c r="LI52" s="175"/>
      <c r="LJ52" s="175"/>
      <c r="LK52" s="175"/>
      <c r="LL52" s="175"/>
      <c r="LM52" s="175"/>
      <c r="LN52" s="175"/>
      <c r="LO52" s="175"/>
      <c r="LP52" s="175"/>
      <c r="LQ52" s="175"/>
      <c r="LR52" s="175"/>
      <c r="LS52" s="175"/>
      <c r="LT52" s="175"/>
      <c r="LU52" s="175"/>
      <c r="LV52" s="175"/>
      <c r="LW52" s="175"/>
      <c r="LX52" s="175"/>
      <c r="LY52" s="175"/>
      <c r="LZ52" s="175"/>
      <c r="MA52" s="175"/>
      <c r="MB52" s="175"/>
      <c r="MC52" s="175"/>
      <c r="MD52" s="175"/>
      <c r="ME52" s="175"/>
      <c r="MF52" s="175"/>
      <c r="MG52" s="175"/>
      <c r="MH52" s="175"/>
      <c r="MI52" s="175"/>
      <c r="MJ52" s="175"/>
      <c r="MK52" s="175"/>
      <c r="ML52" s="175"/>
      <c r="MM52" s="175"/>
      <c r="MN52" s="175"/>
      <c r="MO52" s="175"/>
      <c r="MP52" s="175"/>
      <c r="MQ52" s="175"/>
      <c r="MR52" s="175"/>
      <c r="MS52" s="175"/>
      <c r="MT52" s="175"/>
      <c r="MU52" s="175"/>
      <c r="MV52" s="175"/>
      <c r="MW52" s="175"/>
      <c r="MX52" s="175"/>
      <c r="MY52" s="175"/>
      <c r="MZ52" s="175"/>
      <c r="NA52" s="175"/>
      <c r="NB52" s="175"/>
      <c r="NC52" s="175"/>
      <c r="ND52" s="175"/>
      <c r="NE52" s="175"/>
      <c r="NF52" s="175"/>
      <c r="NG52" s="175"/>
      <c r="NH52" s="175"/>
      <c r="NI52" s="175"/>
      <c r="NJ52" s="175"/>
      <c r="NK52" s="175"/>
      <c r="NL52" s="175"/>
      <c r="NM52" s="175"/>
      <c r="NN52" s="175"/>
      <c r="NO52" s="175"/>
      <c r="NP52" s="175"/>
      <c r="NQ52" s="175"/>
      <c r="NR52" s="175"/>
      <c r="NS52" s="175"/>
      <c r="NT52" s="175"/>
      <c r="NU52" s="175"/>
      <c r="NV52" s="175"/>
      <c r="NW52" s="175"/>
      <c r="NX52" s="175"/>
      <c r="NY52" s="175"/>
      <c r="NZ52" s="175"/>
      <c r="OA52" s="175"/>
      <c r="OB52" s="175"/>
      <c r="OC52" s="175"/>
      <c r="OD52" s="175"/>
      <c r="OE52" s="175"/>
      <c r="OF52" s="175"/>
      <c r="OG52" s="175"/>
      <c r="OH52" s="175"/>
      <c r="OI52" s="175"/>
      <c r="OJ52" s="175"/>
      <c r="OK52" s="175"/>
      <c r="OL52" s="175"/>
      <c r="OM52" s="175"/>
      <c r="ON52" s="175"/>
      <c r="OO52" s="175"/>
      <c r="OP52" s="175"/>
      <c r="OQ52" s="175"/>
      <c r="OR52" s="175"/>
      <c r="OS52" s="175"/>
      <c r="OT52" s="175"/>
      <c r="OU52" s="175"/>
      <c r="OV52" s="175"/>
      <c r="OW52" s="175"/>
      <c r="OX52" s="175"/>
      <c r="OY52" s="175"/>
      <c r="OZ52" s="175"/>
      <c r="PA52" s="175"/>
      <c r="PB52" s="175"/>
      <c r="PC52" s="175"/>
      <c r="PD52" s="175"/>
      <c r="PE52" s="175"/>
      <c r="PF52" s="175"/>
      <c r="PG52" s="175"/>
      <c r="PH52" s="175"/>
      <c r="PI52" s="175"/>
      <c r="PJ52" s="175"/>
      <c r="PK52" s="175"/>
      <c r="PL52" s="175"/>
      <c r="PM52" s="175"/>
      <c r="PN52" s="175"/>
      <c r="PO52" s="175"/>
      <c r="PP52" s="175"/>
      <c r="PQ52" s="175"/>
      <c r="PR52" s="175"/>
      <c r="PS52" s="175"/>
      <c r="PT52" s="175"/>
      <c r="PU52" s="175"/>
      <c r="PV52" s="175"/>
      <c r="PW52" s="175"/>
      <c r="PX52" s="175"/>
      <c r="PY52" s="175"/>
      <c r="PZ52" s="175"/>
      <c r="QA52" s="175"/>
      <c r="QB52" s="175"/>
      <c r="QC52" s="175"/>
      <c r="QD52" s="175"/>
      <c r="QE52" s="175"/>
      <c r="QF52" s="175"/>
      <c r="QG52" s="175"/>
      <c r="QH52" s="175"/>
      <c r="QI52" s="175"/>
      <c r="QJ52" s="175"/>
      <c r="QK52" s="175"/>
      <c r="QL52" s="175"/>
      <c r="QM52" s="175"/>
      <c r="QN52" s="175"/>
      <c r="QO52" s="175"/>
    </row>
    <row r="53" spans="1:457" s="55" customFormat="1" ht="27" customHeight="1">
      <c r="A53" s="96"/>
      <c r="B53" s="438" t="s">
        <v>131</v>
      </c>
      <c r="C53" s="97"/>
      <c r="D53" s="438" t="s">
        <v>107</v>
      </c>
      <c r="E53" s="98"/>
      <c r="F53" s="438" t="s">
        <v>98</v>
      </c>
      <c r="G53" s="98"/>
      <c r="H53" s="438" t="s">
        <v>92</v>
      </c>
      <c r="I53" s="98"/>
      <c r="J53" s="223" t="s">
        <v>88</v>
      </c>
      <c r="K53" s="97"/>
      <c r="L53" s="218"/>
      <c r="M53" s="287" t="s">
        <v>108</v>
      </c>
      <c r="N53" s="287"/>
      <c r="O53" s="288"/>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c r="CN53" s="97"/>
      <c r="CO53" s="97"/>
      <c r="CP53" s="97"/>
      <c r="CQ53" s="97"/>
      <c r="CR53" s="97"/>
      <c r="CS53" s="97"/>
      <c r="CT53" s="97"/>
      <c r="CU53" s="97"/>
      <c r="CV53" s="97"/>
      <c r="CW53" s="97"/>
      <c r="CX53" s="97"/>
      <c r="CY53" s="97"/>
      <c r="CZ53" s="97"/>
      <c r="DA53" s="97"/>
      <c r="DB53" s="97"/>
      <c r="DC53" s="97"/>
      <c r="DD53" s="97"/>
      <c r="DE53" s="97"/>
      <c r="DF53" s="97"/>
      <c r="DG53" s="97"/>
      <c r="DH53" s="97"/>
      <c r="DI53" s="97"/>
      <c r="DJ53" s="97"/>
      <c r="DK53" s="97"/>
      <c r="DL53" s="97"/>
      <c r="DM53" s="97"/>
      <c r="DN53" s="97"/>
      <c r="DO53" s="97"/>
      <c r="DP53" s="97"/>
      <c r="DQ53" s="97"/>
      <c r="DR53" s="97"/>
      <c r="DS53" s="97"/>
      <c r="DT53" s="97"/>
      <c r="DU53" s="97"/>
      <c r="DV53" s="97"/>
      <c r="DW53" s="97"/>
      <c r="DX53" s="97"/>
      <c r="DY53" s="97"/>
      <c r="DZ53" s="97"/>
      <c r="EA53" s="97"/>
      <c r="EB53" s="97"/>
      <c r="EC53" s="97"/>
      <c r="ED53" s="97"/>
      <c r="EE53" s="97"/>
      <c r="EF53" s="97"/>
      <c r="EG53" s="97"/>
      <c r="EH53" s="97"/>
      <c r="EI53" s="97"/>
      <c r="EJ53" s="97"/>
      <c r="EK53" s="97"/>
      <c r="EL53" s="97"/>
      <c r="EM53" s="97"/>
      <c r="EN53" s="97"/>
      <c r="EO53" s="97"/>
      <c r="EP53" s="97"/>
      <c r="EQ53" s="97"/>
      <c r="ER53" s="97"/>
      <c r="ES53" s="97"/>
      <c r="ET53" s="97"/>
      <c r="EU53" s="97"/>
      <c r="EV53" s="97"/>
      <c r="EW53" s="97"/>
      <c r="EX53" s="97"/>
      <c r="EY53" s="97"/>
      <c r="EZ53" s="97"/>
      <c r="FA53" s="97"/>
      <c r="FB53" s="97"/>
      <c r="FC53" s="97"/>
      <c r="FD53" s="97"/>
      <c r="FE53" s="97"/>
      <c r="FF53" s="97"/>
      <c r="FG53" s="97"/>
      <c r="FH53" s="97"/>
      <c r="FI53" s="97"/>
      <c r="FJ53" s="97"/>
      <c r="FK53" s="97"/>
      <c r="FL53" s="97"/>
      <c r="FM53" s="97"/>
      <c r="FN53" s="97"/>
      <c r="FO53" s="97"/>
      <c r="FP53" s="97"/>
      <c r="FQ53" s="97"/>
      <c r="FR53" s="97"/>
      <c r="FS53" s="97"/>
      <c r="FT53" s="97"/>
      <c r="FU53" s="97"/>
      <c r="FV53" s="97"/>
      <c r="FW53" s="97"/>
      <c r="FX53" s="97"/>
      <c r="FY53" s="97"/>
      <c r="FZ53" s="97"/>
      <c r="GA53" s="97"/>
      <c r="GB53" s="97"/>
      <c r="GC53" s="97"/>
      <c r="GD53" s="97"/>
      <c r="GE53" s="97"/>
      <c r="GF53" s="97"/>
      <c r="GG53" s="97"/>
      <c r="GH53" s="97"/>
      <c r="GI53" s="97"/>
      <c r="GJ53" s="97"/>
      <c r="GK53" s="97"/>
      <c r="GL53" s="97"/>
      <c r="GM53" s="97"/>
      <c r="GN53" s="97"/>
      <c r="GO53" s="97"/>
      <c r="GP53" s="97"/>
      <c r="GQ53" s="97"/>
      <c r="GR53" s="97"/>
      <c r="GS53" s="97"/>
      <c r="GT53" s="97"/>
      <c r="GU53" s="97"/>
      <c r="GV53" s="97"/>
      <c r="GW53" s="97"/>
      <c r="GX53" s="97"/>
      <c r="GY53" s="97"/>
      <c r="GZ53" s="97"/>
      <c r="HA53" s="97"/>
      <c r="HB53" s="97"/>
      <c r="HC53" s="97"/>
      <c r="HD53" s="97"/>
      <c r="HE53" s="97"/>
      <c r="HF53" s="97"/>
      <c r="HG53" s="97"/>
      <c r="HH53" s="97"/>
      <c r="HI53" s="97"/>
      <c r="HJ53" s="97"/>
      <c r="HK53" s="97"/>
      <c r="HL53" s="97"/>
      <c r="HM53" s="97"/>
      <c r="HN53" s="97"/>
      <c r="HO53" s="97"/>
      <c r="HP53" s="97"/>
      <c r="HQ53" s="97"/>
      <c r="HR53" s="97"/>
      <c r="HS53" s="97"/>
      <c r="HT53" s="97"/>
      <c r="HU53" s="97"/>
      <c r="HV53" s="97"/>
      <c r="HW53" s="97"/>
      <c r="HX53" s="97"/>
      <c r="HY53" s="97"/>
      <c r="HZ53" s="97"/>
      <c r="IA53" s="97"/>
      <c r="IB53" s="97"/>
      <c r="IC53" s="97"/>
      <c r="ID53" s="97"/>
      <c r="IE53" s="97"/>
      <c r="IF53" s="97"/>
      <c r="IG53" s="97"/>
      <c r="IH53" s="97"/>
      <c r="II53" s="97"/>
      <c r="IJ53" s="97"/>
      <c r="IK53" s="97"/>
      <c r="IL53" s="97"/>
      <c r="IM53" s="97"/>
      <c r="IN53" s="97"/>
      <c r="IO53" s="97"/>
      <c r="IP53" s="97"/>
      <c r="IQ53" s="97"/>
      <c r="IR53" s="97"/>
      <c r="IS53" s="97"/>
      <c r="IT53" s="97"/>
      <c r="IU53" s="97"/>
      <c r="IV53" s="97"/>
      <c r="IW53" s="97"/>
    </row>
    <row r="54" spans="1:457" s="55" customFormat="1" ht="27" customHeight="1" thickBot="1">
      <c r="A54" s="51"/>
      <c r="B54" s="438"/>
      <c r="D54" s="438"/>
      <c r="E54" s="63"/>
      <c r="F54" s="438"/>
      <c r="G54" s="63"/>
      <c r="H54" s="438"/>
      <c r="I54" s="63"/>
      <c r="J54" s="223"/>
      <c r="L54" s="216"/>
      <c r="M54" s="287"/>
      <c r="N54" s="287"/>
      <c r="O54" s="288"/>
    </row>
    <row r="55" spans="1:457" s="90" customFormat="1" ht="26.25" customHeight="1" thickBot="1">
      <c r="A55" s="84"/>
      <c r="B55" s="99"/>
      <c r="C55" s="100" t="s">
        <v>48</v>
      </c>
      <c r="D55" s="94">
        <v>10</v>
      </c>
      <c r="E55" s="100" t="s">
        <v>48</v>
      </c>
      <c r="F55" s="99"/>
      <c r="G55" s="100" t="s">
        <v>48</v>
      </c>
      <c r="H55" s="61">
        <f>F38</f>
        <v>0</v>
      </c>
      <c r="I55" s="100" t="s">
        <v>48</v>
      </c>
      <c r="J55" s="70" t="e">
        <f>H38</f>
        <v>#DIV/0!</v>
      </c>
      <c r="L55" s="219" t="s">
        <v>25</v>
      </c>
      <c r="M55" s="70" t="e">
        <f>D55*F55*H55*B55*J55</f>
        <v>#DIV/0!</v>
      </c>
      <c r="N55" s="299"/>
      <c r="O55" s="300"/>
    </row>
    <row r="56" spans="1:457" ht="26.25" customHeight="1" thickBot="1">
      <c r="A56" s="177"/>
      <c r="B56" s="179"/>
      <c r="C56" s="179"/>
      <c r="D56" s="179"/>
      <c r="E56" s="179"/>
      <c r="F56" s="179"/>
      <c r="G56" s="179"/>
      <c r="H56" s="179"/>
      <c r="I56" s="179"/>
      <c r="J56" s="179"/>
      <c r="K56" s="175"/>
      <c r="L56" s="179"/>
      <c r="M56" s="179"/>
      <c r="N56" s="179"/>
      <c r="O56" s="180"/>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5"/>
      <c r="BN56" s="175"/>
      <c r="BO56" s="175"/>
      <c r="BP56" s="175"/>
      <c r="BQ56" s="175"/>
      <c r="BR56" s="175"/>
      <c r="BS56" s="175"/>
      <c r="BT56" s="175"/>
      <c r="BU56" s="175"/>
      <c r="BV56" s="175"/>
      <c r="BW56" s="175"/>
      <c r="BX56" s="175"/>
      <c r="BY56" s="175"/>
      <c r="BZ56" s="175"/>
      <c r="CA56" s="175"/>
      <c r="CB56" s="175"/>
      <c r="CC56" s="175"/>
      <c r="CD56" s="175"/>
      <c r="CE56" s="175"/>
      <c r="CF56" s="175"/>
      <c r="CG56" s="175"/>
      <c r="CH56" s="175"/>
      <c r="CI56" s="175"/>
      <c r="CJ56" s="175"/>
      <c r="CK56" s="175"/>
      <c r="CL56" s="175"/>
      <c r="CM56" s="175"/>
      <c r="CN56" s="175"/>
      <c r="CO56" s="175"/>
      <c r="CP56" s="175"/>
      <c r="CQ56" s="175"/>
      <c r="CR56" s="175"/>
      <c r="CS56" s="175"/>
      <c r="CT56" s="175"/>
      <c r="CU56" s="175"/>
      <c r="CV56" s="175"/>
      <c r="CW56" s="175"/>
      <c r="CX56" s="175"/>
      <c r="CY56" s="175"/>
      <c r="CZ56" s="175"/>
      <c r="DA56" s="175"/>
      <c r="DB56" s="175"/>
      <c r="DC56" s="175"/>
      <c r="DD56" s="175"/>
      <c r="DE56" s="175"/>
      <c r="DF56" s="175"/>
      <c r="DG56" s="175"/>
      <c r="DH56" s="175"/>
      <c r="DI56" s="175"/>
      <c r="DJ56" s="175"/>
      <c r="DK56" s="175"/>
      <c r="DL56" s="175"/>
      <c r="DM56" s="175"/>
      <c r="DN56" s="175"/>
      <c r="DO56" s="175"/>
      <c r="DP56" s="175"/>
      <c r="DQ56" s="175"/>
      <c r="DR56" s="175"/>
      <c r="DS56" s="175"/>
      <c r="DT56" s="175"/>
      <c r="DU56" s="175"/>
      <c r="DV56" s="175"/>
      <c r="DW56" s="175"/>
      <c r="DX56" s="175"/>
      <c r="DY56" s="175"/>
      <c r="DZ56" s="175"/>
      <c r="EA56" s="175"/>
      <c r="EB56" s="175"/>
      <c r="EC56" s="175"/>
      <c r="ED56" s="175"/>
      <c r="EE56" s="175"/>
      <c r="EF56" s="175"/>
      <c r="EG56" s="175"/>
      <c r="EH56" s="175"/>
      <c r="EI56" s="175"/>
      <c r="EJ56" s="175"/>
      <c r="EK56" s="175"/>
      <c r="EL56" s="175"/>
      <c r="EM56" s="175"/>
      <c r="EN56" s="175"/>
      <c r="EO56" s="175"/>
      <c r="EP56" s="175"/>
      <c r="EQ56" s="175"/>
      <c r="ER56" s="175"/>
      <c r="ES56" s="175"/>
      <c r="ET56" s="175"/>
      <c r="EU56" s="175"/>
      <c r="EV56" s="175"/>
      <c r="EW56" s="175"/>
      <c r="EX56" s="175"/>
      <c r="EY56" s="175"/>
      <c r="EZ56" s="175"/>
      <c r="FA56" s="175"/>
      <c r="FB56" s="175"/>
      <c r="FC56" s="175"/>
      <c r="FD56" s="175"/>
      <c r="FE56" s="175"/>
      <c r="FF56" s="175"/>
      <c r="FG56" s="175"/>
      <c r="FH56" s="175"/>
      <c r="FI56" s="175"/>
      <c r="FJ56" s="175"/>
      <c r="FK56" s="175"/>
      <c r="FL56" s="175"/>
      <c r="FM56" s="175"/>
      <c r="FN56" s="175"/>
      <c r="FO56" s="175"/>
      <c r="FP56" s="175"/>
      <c r="FQ56" s="175"/>
      <c r="FR56" s="175"/>
      <c r="FS56" s="175"/>
      <c r="FT56" s="175"/>
      <c r="FU56" s="175"/>
      <c r="FV56" s="175"/>
      <c r="FW56" s="175"/>
      <c r="FX56" s="175"/>
      <c r="FY56" s="175"/>
      <c r="FZ56" s="175"/>
      <c r="GA56" s="175"/>
      <c r="GB56" s="175"/>
      <c r="GC56" s="175"/>
      <c r="GD56" s="175"/>
      <c r="GE56" s="175"/>
      <c r="GF56" s="175"/>
      <c r="GG56" s="175"/>
      <c r="GH56" s="175"/>
      <c r="GI56" s="175"/>
      <c r="GJ56" s="175"/>
      <c r="GK56" s="175"/>
      <c r="GL56" s="175"/>
      <c r="GM56" s="175"/>
      <c r="GN56" s="175"/>
      <c r="GO56" s="175"/>
      <c r="GP56" s="175"/>
      <c r="GQ56" s="175"/>
      <c r="GR56" s="175"/>
      <c r="GS56" s="175"/>
      <c r="GT56" s="175"/>
      <c r="GU56" s="175"/>
      <c r="GV56" s="175"/>
      <c r="GW56" s="175"/>
      <c r="GX56" s="175"/>
      <c r="GY56" s="175"/>
      <c r="GZ56" s="175"/>
      <c r="HA56" s="175"/>
      <c r="HB56" s="175"/>
      <c r="HC56" s="175"/>
      <c r="HD56" s="175"/>
      <c r="HE56" s="175"/>
      <c r="HF56" s="175"/>
      <c r="HG56" s="175"/>
      <c r="HH56" s="175"/>
      <c r="HI56" s="175"/>
      <c r="HJ56" s="175"/>
      <c r="HK56" s="175"/>
      <c r="HL56" s="175"/>
      <c r="HM56" s="175"/>
      <c r="HN56" s="175"/>
      <c r="HO56" s="175"/>
      <c r="HP56" s="175"/>
      <c r="HQ56" s="175"/>
      <c r="HR56" s="175"/>
      <c r="HS56" s="175"/>
      <c r="HT56" s="175"/>
      <c r="HU56" s="175"/>
      <c r="HV56" s="175"/>
      <c r="HW56" s="175"/>
      <c r="HX56" s="175"/>
      <c r="HY56" s="175"/>
      <c r="HZ56" s="175"/>
      <c r="IA56" s="175"/>
      <c r="IB56" s="175"/>
      <c r="IC56" s="175"/>
      <c r="ID56" s="175"/>
      <c r="IE56" s="175"/>
      <c r="IF56" s="175"/>
      <c r="IG56" s="175"/>
      <c r="IH56" s="175"/>
      <c r="II56" s="175"/>
      <c r="IJ56" s="175"/>
      <c r="IK56" s="175"/>
      <c r="IL56" s="175"/>
      <c r="IM56" s="175"/>
      <c r="IN56" s="175"/>
      <c r="IO56" s="175"/>
      <c r="IP56" s="175"/>
      <c r="IQ56" s="175"/>
      <c r="IR56" s="175"/>
      <c r="IS56" s="175"/>
      <c r="IT56" s="175"/>
      <c r="IU56" s="175"/>
      <c r="IV56" s="175"/>
      <c r="IW56" s="175"/>
      <c r="IX56" s="175"/>
      <c r="IY56" s="175"/>
      <c r="IZ56" s="175"/>
      <c r="JA56" s="175"/>
      <c r="JB56" s="175"/>
      <c r="JC56" s="175"/>
      <c r="JD56" s="175"/>
      <c r="JE56" s="175"/>
      <c r="JF56" s="175"/>
      <c r="JG56" s="175"/>
      <c r="JH56" s="175"/>
      <c r="JI56" s="175"/>
      <c r="JJ56" s="175"/>
      <c r="JK56" s="175"/>
      <c r="JL56" s="175"/>
      <c r="JM56" s="175"/>
      <c r="JN56" s="175"/>
      <c r="JO56" s="175"/>
      <c r="JP56" s="175"/>
      <c r="JQ56" s="175"/>
      <c r="JR56" s="175"/>
      <c r="JS56" s="175"/>
      <c r="JT56" s="175"/>
      <c r="JU56" s="175"/>
      <c r="JV56" s="175"/>
      <c r="JW56" s="175"/>
      <c r="JX56" s="175"/>
      <c r="JY56" s="175"/>
      <c r="JZ56" s="175"/>
      <c r="KA56" s="175"/>
      <c r="KB56" s="175"/>
      <c r="KC56" s="175"/>
      <c r="KD56" s="175"/>
      <c r="KE56" s="175"/>
      <c r="KF56" s="175"/>
      <c r="KG56" s="175"/>
      <c r="KH56" s="175"/>
      <c r="KI56" s="175"/>
      <c r="KJ56" s="175"/>
      <c r="KK56" s="175"/>
      <c r="KL56" s="175"/>
      <c r="KM56" s="175"/>
      <c r="KN56" s="175"/>
      <c r="KO56" s="175"/>
      <c r="KP56" s="175"/>
      <c r="KQ56" s="175"/>
      <c r="KR56" s="175"/>
      <c r="KS56" s="175"/>
      <c r="KT56" s="175"/>
      <c r="KU56" s="175"/>
      <c r="KV56" s="175"/>
      <c r="KW56" s="175"/>
      <c r="KX56" s="175"/>
      <c r="KY56" s="175"/>
      <c r="KZ56" s="175"/>
      <c r="LA56" s="175"/>
      <c r="LB56" s="175"/>
      <c r="LC56" s="175"/>
      <c r="LD56" s="175"/>
      <c r="LE56" s="175"/>
      <c r="LF56" s="175"/>
      <c r="LG56" s="175"/>
      <c r="LH56" s="175"/>
      <c r="LI56" s="175"/>
      <c r="LJ56" s="175"/>
      <c r="LK56" s="175"/>
      <c r="LL56" s="175"/>
      <c r="LM56" s="175"/>
      <c r="LN56" s="175"/>
      <c r="LO56" s="175"/>
      <c r="LP56" s="175"/>
      <c r="LQ56" s="175"/>
      <c r="LR56" s="175"/>
      <c r="LS56" s="175"/>
      <c r="LT56" s="175"/>
      <c r="LU56" s="175"/>
      <c r="LV56" s="175"/>
      <c r="LW56" s="175"/>
      <c r="LX56" s="175"/>
      <c r="LY56" s="175"/>
      <c r="LZ56" s="175"/>
      <c r="MA56" s="175"/>
      <c r="MB56" s="175"/>
      <c r="MC56" s="175"/>
      <c r="MD56" s="175"/>
      <c r="ME56" s="175"/>
      <c r="MF56" s="175"/>
      <c r="MG56" s="175"/>
      <c r="MH56" s="175"/>
      <c r="MI56" s="175"/>
      <c r="MJ56" s="175"/>
      <c r="MK56" s="175"/>
      <c r="ML56" s="175"/>
      <c r="MM56" s="175"/>
      <c r="MN56" s="175"/>
      <c r="MO56" s="175"/>
      <c r="MP56" s="175"/>
      <c r="MQ56" s="175"/>
      <c r="MR56" s="175"/>
      <c r="MS56" s="175"/>
      <c r="MT56" s="175"/>
      <c r="MU56" s="175"/>
      <c r="MV56" s="175"/>
      <c r="MW56" s="175"/>
      <c r="MX56" s="175"/>
      <c r="MY56" s="175"/>
      <c r="MZ56" s="175"/>
      <c r="NA56" s="175"/>
      <c r="NB56" s="175"/>
      <c r="NC56" s="175"/>
      <c r="ND56" s="175"/>
      <c r="NE56" s="175"/>
      <c r="NF56" s="175"/>
      <c r="NG56" s="175"/>
      <c r="NH56" s="175"/>
      <c r="NI56" s="175"/>
      <c r="NJ56" s="175"/>
      <c r="NK56" s="175"/>
      <c r="NL56" s="175"/>
      <c r="NM56" s="175"/>
      <c r="NN56" s="175"/>
      <c r="NO56" s="175"/>
      <c r="NP56" s="175"/>
      <c r="NQ56" s="175"/>
      <c r="NR56" s="175"/>
      <c r="NS56" s="175"/>
      <c r="NT56" s="175"/>
      <c r="NU56" s="175"/>
      <c r="NV56" s="175"/>
      <c r="NW56" s="175"/>
      <c r="NX56" s="175"/>
      <c r="NY56" s="175"/>
      <c r="NZ56" s="175"/>
      <c r="OA56" s="175"/>
      <c r="OB56" s="175"/>
      <c r="OC56" s="175"/>
      <c r="OD56" s="175"/>
      <c r="OE56" s="175"/>
      <c r="OF56" s="175"/>
      <c r="OG56" s="175"/>
      <c r="OH56" s="175"/>
      <c r="OI56" s="175"/>
      <c r="OJ56" s="175"/>
      <c r="OK56" s="175"/>
      <c r="OL56" s="175"/>
      <c r="OM56" s="175"/>
      <c r="ON56" s="175"/>
      <c r="OO56" s="175"/>
      <c r="OP56" s="175"/>
      <c r="OQ56" s="175"/>
      <c r="OR56" s="175"/>
      <c r="OS56" s="175"/>
      <c r="OT56" s="175"/>
      <c r="OU56" s="175"/>
      <c r="OV56" s="175"/>
      <c r="OW56" s="175"/>
      <c r="OX56" s="175"/>
      <c r="OY56" s="175"/>
      <c r="OZ56" s="175"/>
      <c r="PA56" s="175"/>
      <c r="PB56" s="175"/>
      <c r="PC56" s="175"/>
      <c r="PD56" s="175"/>
      <c r="PE56" s="175"/>
      <c r="PF56" s="175"/>
      <c r="PG56" s="175"/>
      <c r="PH56" s="175"/>
      <c r="PI56" s="175"/>
      <c r="PJ56" s="175"/>
      <c r="PK56" s="175"/>
      <c r="PL56" s="175"/>
      <c r="PM56" s="175"/>
      <c r="PN56" s="175"/>
      <c r="PO56" s="175"/>
      <c r="PP56" s="175"/>
      <c r="PQ56" s="175"/>
      <c r="PR56" s="175"/>
      <c r="PS56" s="175"/>
      <c r="PT56" s="175"/>
      <c r="PU56" s="175"/>
      <c r="PV56" s="175"/>
      <c r="PW56" s="175"/>
      <c r="PX56" s="175"/>
      <c r="PY56" s="175"/>
      <c r="PZ56" s="175"/>
      <c r="QA56" s="175"/>
      <c r="QB56" s="175"/>
      <c r="QC56" s="175"/>
      <c r="QD56" s="175"/>
      <c r="QE56" s="175"/>
      <c r="QF56" s="175"/>
      <c r="QG56" s="175"/>
      <c r="QH56" s="175"/>
      <c r="QI56" s="175"/>
      <c r="QJ56" s="175"/>
      <c r="QK56" s="175"/>
      <c r="QL56" s="175"/>
      <c r="QM56" s="175"/>
      <c r="QN56" s="175"/>
      <c r="QO56" s="175"/>
    </row>
    <row r="57" spans="1:457" ht="9" customHeight="1" thickBot="1">
      <c r="A57" s="175"/>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5"/>
      <c r="BR57" s="175"/>
      <c r="BS57" s="175"/>
      <c r="BT57" s="175"/>
      <c r="BU57" s="175"/>
      <c r="BV57" s="175"/>
      <c r="BW57" s="175"/>
      <c r="BX57" s="175"/>
      <c r="BY57" s="175"/>
      <c r="BZ57" s="175"/>
      <c r="CA57" s="175"/>
      <c r="CB57" s="175"/>
      <c r="CC57" s="175"/>
      <c r="CD57" s="175"/>
      <c r="CE57" s="175"/>
      <c r="CF57" s="175"/>
      <c r="CG57" s="175"/>
      <c r="CH57" s="175"/>
      <c r="CI57" s="175"/>
      <c r="CJ57" s="175"/>
      <c r="CK57" s="175"/>
      <c r="CL57" s="175"/>
      <c r="CM57" s="175"/>
      <c r="CN57" s="175"/>
      <c r="CO57" s="175"/>
      <c r="CP57" s="175"/>
      <c r="CQ57" s="175"/>
      <c r="CR57" s="175"/>
      <c r="CS57" s="175"/>
      <c r="CT57" s="175"/>
      <c r="CU57" s="175"/>
      <c r="CV57" s="175"/>
      <c r="CW57" s="175"/>
      <c r="CX57" s="175"/>
      <c r="CY57" s="175"/>
      <c r="CZ57" s="175"/>
      <c r="DA57" s="175"/>
      <c r="DB57" s="175"/>
      <c r="DC57" s="175"/>
      <c r="DD57" s="175"/>
      <c r="DE57" s="175"/>
      <c r="DF57" s="175"/>
      <c r="DG57" s="175"/>
      <c r="DH57" s="175"/>
      <c r="DI57" s="175"/>
      <c r="DJ57" s="175"/>
      <c r="DK57" s="175"/>
      <c r="DL57" s="175"/>
      <c r="DM57" s="175"/>
      <c r="DN57" s="175"/>
      <c r="DO57" s="175"/>
      <c r="DP57" s="175"/>
      <c r="DQ57" s="175"/>
      <c r="DR57" s="175"/>
      <c r="DS57" s="175"/>
      <c r="DT57" s="175"/>
      <c r="DU57" s="175"/>
      <c r="DV57" s="175"/>
      <c r="DW57" s="175"/>
      <c r="DX57" s="175"/>
      <c r="DY57" s="175"/>
      <c r="DZ57" s="175"/>
      <c r="EA57" s="175"/>
      <c r="EB57" s="175"/>
      <c r="EC57" s="175"/>
      <c r="ED57" s="175"/>
      <c r="EE57" s="175"/>
      <c r="EF57" s="175"/>
      <c r="EG57" s="175"/>
      <c r="EH57" s="175"/>
      <c r="EI57" s="175"/>
      <c r="EJ57" s="175"/>
      <c r="EK57" s="175"/>
      <c r="EL57" s="175"/>
      <c r="EM57" s="175"/>
      <c r="EN57" s="175"/>
      <c r="EO57" s="175"/>
      <c r="EP57" s="175"/>
      <c r="EQ57" s="175"/>
      <c r="ER57" s="175"/>
      <c r="ES57" s="175"/>
      <c r="ET57" s="175"/>
      <c r="EU57" s="175"/>
      <c r="EV57" s="175"/>
      <c r="EW57" s="175"/>
      <c r="EX57" s="175"/>
      <c r="EY57" s="175"/>
      <c r="EZ57" s="175"/>
      <c r="FA57" s="175"/>
      <c r="FB57" s="175"/>
      <c r="FC57" s="175"/>
      <c r="FD57" s="175"/>
      <c r="FE57" s="175"/>
      <c r="FF57" s="175"/>
      <c r="FG57" s="175"/>
      <c r="FH57" s="175"/>
      <c r="FI57" s="175"/>
      <c r="FJ57" s="175"/>
      <c r="FK57" s="175"/>
      <c r="FL57" s="175"/>
      <c r="FM57" s="175"/>
      <c r="FN57" s="175"/>
      <c r="FO57" s="175"/>
      <c r="FP57" s="175"/>
      <c r="FQ57" s="175"/>
      <c r="FR57" s="175"/>
      <c r="FS57" s="175"/>
      <c r="FT57" s="175"/>
      <c r="FU57" s="175"/>
      <c r="FV57" s="175"/>
      <c r="FW57" s="175"/>
      <c r="FX57" s="175"/>
      <c r="FY57" s="175"/>
      <c r="FZ57" s="175"/>
      <c r="GA57" s="175"/>
      <c r="GB57" s="175"/>
      <c r="GC57" s="175"/>
      <c r="GD57" s="175"/>
      <c r="GE57" s="175"/>
      <c r="GF57" s="175"/>
      <c r="GG57" s="175"/>
      <c r="GH57" s="175"/>
      <c r="GI57" s="175"/>
      <c r="GJ57" s="175"/>
      <c r="GK57" s="175"/>
      <c r="GL57" s="175"/>
      <c r="GM57" s="175"/>
      <c r="GN57" s="175"/>
      <c r="GO57" s="175"/>
      <c r="GP57" s="175"/>
      <c r="GQ57" s="175"/>
      <c r="GR57" s="175"/>
      <c r="GS57" s="175"/>
      <c r="GT57" s="175"/>
      <c r="GU57" s="175"/>
      <c r="GV57" s="175"/>
      <c r="GW57" s="175"/>
      <c r="GX57" s="175"/>
      <c r="GY57" s="175"/>
      <c r="GZ57" s="175"/>
      <c r="HA57" s="175"/>
      <c r="HB57" s="175"/>
      <c r="HC57" s="175"/>
      <c r="HD57" s="175"/>
      <c r="HE57" s="175"/>
      <c r="HF57" s="175"/>
      <c r="HG57" s="175"/>
      <c r="HH57" s="175"/>
      <c r="HI57" s="175"/>
      <c r="HJ57" s="175"/>
      <c r="HK57" s="175"/>
      <c r="HL57" s="175"/>
      <c r="HM57" s="175"/>
      <c r="HN57" s="175"/>
      <c r="HO57" s="175"/>
      <c r="HP57" s="175"/>
      <c r="HQ57" s="175"/>
      <c r="HR57" s="175"/>
      <c r="HS57" s="175"/>
      <c r="HT57" s="175"/>
      <c r="HU57" s="175"/>
      <c r="HV57" s="175"/>
      <c r="HW57" s="175"/>
      <c r="HX57" s="175"/>
      <c r="HY57" s="175"/>
      <c r="HZ57" s="175"/>
      <c r="IA57" s="175"/>
      <c r="IB57" s="175"/>
      <c r="IC57" s="175"/>
      <c r="ID57" s="175"/>
      <c r="IE57" s="175"/>
      <c r="IF57" s="175"/>
      <c r="IG57" s="175"/>
      <c r="IH57" s="175"/>
      <c r="II57" s="175"/>
      <c r="IJ57" s="175"/>
      <c r="IK57" s="175"/>
      <c r="IL57" s="175"/>
      <c r="IM57" s="175"/>
      <c r="IN57" s="175"/>
      <c r="IO57" s="175"/>
      <c r="IP57" s="175"/>
      <c r="IQ57" s="175"/>
      <c r="IR57" s="175"/>
      <c r="IS57" s="175"/>
      <c r="IT57" s="175"/>
      <c r="IU57" s="175"/>
      <c r="IV57" s="175"/>
      <c r="IW57" s="175"/>
      <c r="IX57" s="175"/>
      <c r="IY57" s="175"/>
      <c r="IZ57" s="175"/>
      <c r="JA57" s="175"/>
      <c r="JB57" s="175"/>
      <c r="JC57" s="175"/>
      <c r="JD57" s="175"/>
      <c r="JE57" s="175"/>
      <c r="JF57" s="175"/>
      <c r="JG57" s="175"/>
      <c r="JH57" s="175"/>
      <c r="JI57" s="175"/>
      <c r="JJ57" s="175"/>
      <c r="JK57" s="175"/>
      <c r="JL57" s="175"/>
      <c r="JM57" s="175"/>
      <c r="JN57" s="175"/>
      <c r="JO57" s="175"/>
      <c r="JP57" s="175"/>
      <c r="JQ57" s="175"/>
      <c r="JR57" s="175"/>
      <c r="JS57" s="175"/>
      <c r="JT57" s="175"/>
      <c r="JU57" s="175"/>
      <c r="JV57" s="175"/>
      <c r="JW57" s="175"/>
      <c r="JX57" s="175"/>
      <c r="JY57" s="175"/>
      <c r="JZ57" s="175"/>
      <c r="KA57" s="175"/>
      <c r="KB57" s="175"/>
      <c r="KC57" s="175"/>
      <c r="KD57" s="175"/>
      <c r="KE57" s="175"/>
      <c r="KF57" s="175"/>
      <c r="KG57" s="175"/>
      <c r="KH57" s="175"/>
      <c r="KI57" s="175"/>
      <c r="KJ57" s="175"/>
      <c r="KK57" s="175"/>
      <c r="KL57" s="175"/>
      <c r="KM57" s="175"/>
      <c r="KN57" s="175"/>
      <c r="KO57" s="175"/>
      <c r="KP57" s="175"/>
      <c r="KQ57" s="175"/>
      <c r="KR57" s="175"/>
      <c r="KS57" s="175"/>
      <c r="KT57" s="175"/>
      <c r="KU57" s="175"/>
      <c r="KV57" s="175"/>
      <c r="KW57" s="175"/>
      <c r="KX57" s="175"/>
      <c r="KY57" s="175"/>
      <c r="KZ57" s="175"/>
      <c r="LA57" s="175"/>
      <c r="LB57" s="175"/>
      <c r="LC57" s="175"/>
      <c r="LD57" s="175"/>
      <c r="LE57" s="175"/>
      <c r="LF57" s="175"/>
      <c r="LG57" s="175"/>
      <c r="LH57" s="175"/>
      <c r="LI57" s="175"/>
      <c r="LJ57" s="175"/>
      <c r="LK57" s="175"/>
      <c r="LL57" s="175"/>
      <c r="LM57" s="175"/>
      <c r="LN57" s="175"/>
      <c r="LO57" s="175"/>
      <c r="LP57" s="175"/>
      <c r="LQ57" s="175"/>
      <c r="LR57" s="175"/>
      <c r="LS57" s="175"/>
      <c r="LT57" s="175"/>
      <c r="LU57" s="175"/>
      <c r="LV57" s="175"/>
      <c r="LW57" s="175"/>
      <c r="LX57" s="175"/>
      <c r="LY57" s="175"/>
      <c r="LZ57" s="175"/>
      <c r="MA57" s="175"/>
      <c r="MB57" s="175"/>
      <c r="MC57" s="175"/>
      <c r="MD57" s="175"/>
      <c r="ME57" s="175"/>
      <c r="MF57" s="175"/>
      <c r="MG57" s="175"/>
      <c r="MH57" s="175"/>
      <c r="MI57" s="175"/>
      <c r="MJ57" s="175"/>
      <c r="MK57" s="175"/>
      <c r="ML57" s="175"/>
      <c r="MM57" s="175"/>
      <c r="MN57" s="175"/>
      <c r="MO57" s="175"/>
      <c r="MP57" s="175"/>
      <c r="MQ57" s="175"/>
      <c r="MR57" s="175"/>
      <c r="MS57" s="175"/>
      <c r="MT57" s="175"/>
      <c r="MU57" s="175"/>
      <c r="MV57" s="175"/>
      <c r="MW57" s="175"/>
      <c r="MX57" s="175"/>
      <c r="MY57" s="175"/>
      <c r="MZ57" s="175"/>
      <c r="NA57" s="175"/>
      <c r="NB57" s="175"/>
      <c r="NC57" s="175"/>
      <c r="ND57" s="175"/>
      <c r="NE57" s="175"/>
      <c r="NF57" s="175"/>
      <c r="NG57" s="175"/>
      <c r="NH57" s="175"/>
      <c r="NI57" s="175"/>
      <c r="NJ57" s="175"/>
      <c r="NK57" s="175"/>
      <c r="NL57" s="175"/>
      <c r="NM57" s="175"/>
      <c r="NN57" s="175"/>
      <c r="NO57" s="175"/>
      <c r="NP57" s="175"/>
      <c r="NQ57" s="175"/>
      <c r="NR57" s="175"/>
      <c r="NS57" s="175"/>
      <c r="NT57" s="175"/>
      <c r="NU57" s="175"/>
      <c r="NV57" s="175"/>
      <c r="NW57" s="175"/>
      <c r="NX57" s="175"/>
      <c r="NY57" s="175"/>
      <c r="NZ57" s="175"/>
      <c r="OA57" s="175"/>
      <c r="OB57" s="175"/>
      <c r="OC57" s="175"/>
      <c r="OD57" s="175"/>
      <c r="OE57" s="175"/>
      <c r="OF57" s="175"/>
      <c r="OG57" s="175"/>
      <c r="OH57" s="175"/>
      <c r="OI57" s="175"/>
      <c r="OJ57" s="175"/>
      <c r="OK57" s="175"/>
      <c r="OL57" s="175"/>
      <c r="OM57" s="175"/>
      <c r="ON57" s="175"/>
      <c r="OO57" s="175"/>
      <c r="OP57" s="175"/>
      <c r="OQ57" s="175"/>
      <c r="OR57" s="175"/>
      <c r="OS57" s="175"/>
      <c r="OT57" s="175"/>
      <c r="OU57" s="175"/>
      <c r="OV57" s="175"/>
      <c r="OW57" s="175"/>
      <c r="OX57" s="175"/>
      <c r="OY57" s="175"/>
      <c r="OZ57" s="175"/>
      <c r="PA57" s="175"/>
      <c r="PB57" s="175"/>
      <c r="PC57" s="175"/>
      <c r="PD57" s="175"/>
      <c r="PE57" s="175"/>
      <c r="PF57" s="175"/>
      <c r="PG57" s="175"/>
      <c r="PH57" s="175"/>
      <c r="PI57" s="175"/>
      <c r="PJ57" s="175"/>
      <c r="PK57" s="175"/>
      <c r="PL57" s="175"/>
      <c r="PM57" s="175"/>
      <c r="PN57" s="175"/>
      <c r="PO57" s="175"/>
      <c r="PP57" s="175"/>
      <c r="PQ57" s="175"/>
      <c r="PR57" s="175"/>
      <c r="PS57" s="175"/>
      <c r="PT57" s="175"/>
      <c r="PU57" s="175"/>
      <c r="PV57" s="175"/>
      <c r="PW57" s="175"/>
      <c r="PX57" s="175"/>
      <c r="PY57" s="175"/>
      <c r="PZ57" s="175"/>
      <c r="QA57" s="175"/>
      <c r="QB57" s="175"/>
      <c r="QC57" s="175"/>
      <c r="QD57" s="175"/>
      <c r="QE57" s="175"/>
      <c r="QF57" s="175"/>
      <c r="QG57" s="175"/>
      <c r="QH57" s="175"/>
      <c r="QI57" s="175"/>
      <c r="QJ57" s="175"/>
      <c r="QK57" s="175"/>
      <c r="QL57" s="175"/>
      <c r="QM57" s="175"/>
      <c r="QN57" s="175"/>
      <c r="QO57" s="175"/>
    </row>
    <row r="58" spans="1:457" ht="20.25">
      <c r="A58" s="46" t="s">
        <v>110</v>
      </c>
      <c r="B58" s="452" t="s">
        <v>105</v>
      </c>
      <c r="C58" s="452"/>
      <c r="D58" s="452"/>
      <c r="E58" s="452"/>
      <c r="F58" s="452"/>
      <c r="G58" s="452"/>
      <c r="H58" s="452"/>
      <c r="I58" s="452"/>
      <c r="J58" s="232"/>
      <c r="K58" s="175"/>
      <c r="L58" s="232"/>
      <c r="M58" s="232"/>
      <c r="N58" s="232"/>
      <c r="O58" s="110"/>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1"/>
      <c r="BR58" s="111"/>
      <c r="BS58" s="111"/>
      <c r="BT58" s="111"/>
      <c r="BU58" s="111"/>
      <c r="BV58" s="111"/>
      <c r="BW58" s="111"/>
      <c r="BX58" s="111"/>
      <c r="BY58" s="111"/>
      <c r="BZ58" s="111"/>
      <c r="CA58" s="111"/>
      <c r="CB58" s="111"/>
      <c r="CC58" s="111"/>
      <c r="CD58" s="111"/>
      <c r="CE58" s="111"/>
      <c r="CF58" s="111"/>
      <c r="CG58" s="111"/>
      <c r="CH58" s="111"/>
      <c r="CI58" s="111"/>
      <c r="CJ58" s="111"/>
      <c r="CK58" s="111"/>
      <c r="CL58" s="111"/>
      <c r="CM58" s="111"/>
      <c r="CN58" s="111"/>
      <c r="CO58" s="111"/>
      <c r="CP58" s="111"/>
      <c r="CQ58" s="111"/>
      <c r="CR58" s="111"/>
      <c r="CS58" s="111"/>
      <c r="CT58" s="111"/>
      <c r="CU58" s="111"/>
      <c r="CV58" s="111"/>
      <c r="CW58" s="111"/>
      <c r="CX58" s="111"/>
      <c r="CY58" s="111"/>
      <c r="CZ58" s="111"/>
      <c r="DA58" s="111"/>
      <c r="DB58" s="111"/>
      <c r="DC58" s="111"/>
      <c r="DD58" s="111"/>
      <c r="DE58" s="111"/>
      <c r="DF58" s="111"/>
      <c r="DG58" s="111"/>
      <c r="DH58" s="111"/>
      <c r="DI58" s="111"/>
      <c r="DJ58" s="111"/>
      <c r="DK58" s="111"/>
      <c r="DL58" s="111"/>
      <c r="DM58" s="111"/>
      <c r="DN58" s="111"/>
      <c r="DO58" s="111"/>
      <c r="DP58" s="111"/>
      <c r="DQ58" s="111"/>
      <c r="DR58" s="111"/>
      <c r="DS58" s="111"/>
      <c r="DT58" s="111"/>
      <c r="DU58" s="111"/>
      <c r="DV58" s="111"/>
      <c r="DW58" s="111"/>
      <c r="DX58" s="111"/>
      <c r="DY58" s="111"/>
      <c r="DZ58" s="111"/>
      <c r="EA58" s="111"/>
      <c r="EB58" s="111"/>
      <c r="EC58" s="111"/>
      <c r="ED58" s="111"/>
      <c r="EE58" s="111"/>
      <c r="EF58" s="111"/>
      <c r="EG58" s="111"/>
      <c r="EH58" s="111"/>
      <c r="EI58" s="111"/>
      <c r="EJ58" s="111"/>
      <c r="EK58" s="111"/>
      <c r="EL58" s="111"/>
      <c r="EM58" s="111"/>
      <c r="EN58" s="111"/>
      <c r="EO58" s="111"/>
      <c r="EP58" s="111"/>
      <c r="EQ58" s="111"/>
      <c r="ER58" s="111"/>
      <c r="ES58" s="111"/>
      <c r="ET58" s="111"/>
      <c r="EU58" s="111"/>
      <c r="EV58" s="111"/>
      <c r="EW58" s="111"/>
      <c r="EX58" s="111"/>
      <c r="EY58" s="111"/>
      <c r="EZ58" s="111"/>
      <c r="FA58" s="111"/>
      <c r="FB58" s="111"/>
      <c r="FC58" s="111"/>
      <c r="FD58" s="111"/>
      <c r="FE58" s="111"/>
      <c r="FF58" s="111"/>
      <c r="FG58" s="111"/>
      <c r="FH58" s="111"/>
      <c r="FI58" s="111"/>
      <c r="FJ58" s="111"/>
      <c r="FK58" s="111"/>
      <c r="FL58" s="111"/>
      <c r="FM58" s="111"/>
      <c r="FN58" s="111"/>
      <c r="FO58" s="111"/>
      <c r="FP58" s="111"/>
      <c r="FQ58" s="111"/>
      <c r="FR58" s="111"/>
      <c r="FS58" s="111"/>
      <c r="FT58" s="111"/>
      <c r="FU58" s="111"/>
      <c r="FV58" s="111"/>
      <c r="FW58" s="111"/>
      <c r="FX58" s="111"/>
      <c r="FY58" s="111"/>
      <c r="FZ58" s="111"/>
      <c r="GA58" s="111"/>
      <c r="GB58" s="111"/>
      <c r="GC58" s="111"/>
      <c r="GD58" s="111"/>
      <c r="GE58" s="111"/>
      <c r="GF58" s="111"/>
      <c r="GG58" s="111"/>
      <c r="GH58" s="111"/>
      <c r="GI58" s="111"/>
      <c r="GJ58" s="111"/>
      <c r="GK58" s="111"/>
      <c r="GL58" s="111"/>
      <c r="GM58" s="111"/>
      <c r="GN58" s="111"/>
      <c r="GO58" s="111"/>
      <c r="GP58" s="111"/>
      <c r="GQ58" s="111"/>
      <c r="GR58" s="111"/>
      <c r="GS58" s="111"/>
      <c r="GT58" s="111"/>
      <c r="GU58" s="111"/>
      <c r="GV58" s="111"/>
      <c r="GW58" s="111"/>
      <c r="GX58" s="111"/>
      <c r="GY58" s="111"/>
      <c r="GZ58" s="111"/>
      <c r="HA58" s="111"/>
      <c r="HB58" s="111"/>
      <c r="HC58" s="111"/>
      <c r="HD58" s="111"/>
      <c r="HE58" s="111"/>
      <c r="HF58" s="111"/>
      <c r="HG58" s="111"/>
      <c r="HH58" s="111"/>
      <c r="HI58" s="111"/>
      <c r="HJ58" s="111"/>
      <c r="HK58" s="111"/>
      <c r="HL58" s="111"/>
      <c r="HM58" s="111"/>
      <c r="HN58" s="111"/>
      <c r="HO58" s="111"/>
      <c r="HP58" s="111"/>
      <c r="HQ58" s="111"/>
      <c r="HR58" s="111"/>
      <c r="HS58" s="111"/>
      <c r="HT58" s="111"/>
      <c r="HU58" s="111"/>
      <c r="HV58" s="111"/>
      <c r="HW58" s="111"/>
      <c r="HX58" s="111"/>
      <c r="HY58" s="111"/>
      <c r="HZ58" s="111"/>
      <c r="IA58" s="111"/>
      <c r="IB58" s="111"/>
      <c r="IC58" s="111"/>
      <c r="ID58" s="111"/>
      <c r="IE58" s="111"/>
      <c r="IF58" s="111"/>
      <c r="IG58" s="111"/>
      <c r="IH58" s="111"/>
      <c r="II58" s="111"/>
      <c r="IJ58" s="111"/>
      <c r="IK58" s="111"/>
      <c r="IL58" s="111"/>
      <c r="IM58" s="111"/>
      <c r="IN58" s="111"/>
      <c r="IO58" s="111"/>
      <c r="IP58" s="111"/>
      <c r="IQ58" s="111"/>
      <c r="IR58" s="111"/>
      <c r="IS58" s="111"/>
      <c r="IT58" s="111"/>
      <c r="IU58" s="111"/>
      <c r="IV58" s="111"/>
      <c r="IW58" s="175"/>
      <c r="IX58" s="175"/>
      <c r="IY58" s="175"/>
      <c r="IZ58" s="175"/>
      <c r="JA58" s="175"/>
      <c r="JB58" s="175"/>
      <c r="JC58" s="175"/>
      <c r="JD58" s="175"/>
      <c r="JE58" s="175"/>
      <c r="JF58" s="175"/>
      <c r="JG58" s="175"/>
      <c r="JH58" s="175"/>
      <c r="JI58" s="175"/>
      <c r="JJ58" s="175"/>
      <c r="JK58" s="175"/>
      <c r="JL58" s="175"/>
      <c r="JM58" s="175"/>
      <c r="JN58" s="175"/>
      <c r="JO58" s="175"/>
      <c r="JP58" s="175"/>
      <c r="JQ58" s="175"/>
      <c r="JR58" s="175"/>
      <c r="JS58" s="175"/>
      <c r="JT58" s="175"/>
      <c r="JU58" s="175"/>
      <c r="JV58" s="175"/>
      <c r="JW58" s="175"/>
      <c r="JX58" s="175"/>
      <c r="JY58" s="175"/>
      <c r="JZ58" s="175"/>
      <c r="KA58" s="175"/>
      <c r="KB58" s="175"/>
      <c r="KC58" s="175"/>
      <c r="KD58" s="175"/>
      <c r="KE58" s="175"/>
      <c r="KF58" s="175"/>
      <c r="KG58" s="175"/>
      <c r="KH58" s="175"/>
      <c r="KI58" s="175"/>
      <c r="KJ58" s="175"/>
      <c r="KK58" s="175"/>
      <c r="KL58" s="175"/>
      <c r="KM58" s="175"/>
      <c r="KN58" s="175"/>
      <c r="KO58" s="175"/>
      <c r="KP58" s="175"/>
      <c r="KQ58" s="175"/>
      <c r="KR58" s="175"/>
      <c r="KS58" s="175"/>
      <c r="KT58" s="175"/>
      <c r="KU58" s="175"/>
      <c r="KV58" s="175"/>
      <c r="KW58" s="175"/>
      <c r="KX58" s="175"/>
      <c r="KY58" s="175"/>
      <c r="KZ58" s="175"/>
      <c r="LA58" s="175"/>
      <c r="LB58" s="175"/>
      <c r="LC58" s="175"/>
      <c r="LD58" s="175"/>
      <c r="LE58" s="175"/>
      <c r="LF58" s="175"/>
      <c r="LG58" s="175"/>
      <c r="LH58" s="175"/>
      <c r="LI58" s="175"/>
      <c r="LJ58" s="175"/>
      <c r="LK58" s="175"/>
      <c r="LL58" s="175"/>
      <c r="LM58" s="175"/>
      <c r="LN58" s="175"/>
      <c r="LO58" s="175"/>
      <c r="LP58" s="175"/>
      <c r="LQ58" s="175"/>
      <c r="LR58" s="175"/>
      <c r="LS58" s="175"/>
      <c r="LT58" s="175"/>
      <c r="LU58" s="175"/>
      <c r="LV58" s="175"/>
      <c r="LW58" s="175"/>
      <c r="LX58" s="175"/>
      <c r="LY58" s="175"/>
      <c r="LZ58" s="175"/>
      <c r="MA58" s="175"/>
      <c r="MB58" s="175"/>
      <c r="MC58" s="175"/>
      <c r="MD58" s="175"/>
      <c r="ME58" s="175"/>
      <c r="MF58" s="175"/>
      <c r="MG58" s="175"/>
      <c r="MH58" s="175"/>
      <c r="MI58" s="175"/>
      <c r="MJ58" s="175"/>
      <c r="MK58" s="175"/>
      <c r="ML58" s="175"/>
      <c r="MM58" s="175"/>
      <c r="MN58" s="175"/>
      <c r="MO58" s="175"/>
      <c r="MP58" s="175"/>
      <c r="MQ58" s="175"/>
      <c r="MR58" s="175"/>
      <c r="MS58" s="175"/>
      <c r="MT58" s="175"/>
      <c r="MU58" s="175"/>
      <c r="MV58" s="175"/>
      <c r="MW58" s="175"/>
      <c r="MX58" s="175"/>
      <c r="MY58" s="175"/>
      <c r="MZ58" s="175"/>
      <c r="NA58" s="175"/>
      <c r="NB58" s="175"/>
      <c r="NC58" s="175"/>
      <c r="ND58" s="175"/>
      <c r="NE58" s="175"/>
      <c r="NF58" s="175"/>
      <c r="NG58" s="175"/>
      <c r="NH58" s="175"/>
      <c r="NI58" s="175"/>
      <c r="NJ58" s="175"/>
      <c r="NK58" s="175"/>
      <c r="NL58" s="175"/>
      <c r="NM58" s="175"/>
      <c r="NN58" s="175"/>
      <c r="NO58" s="175"/>
      <c r="NP58" s="175"/>
      <c r="NQ58" s="175"/>
      <c r="NR58" s="175"/>
      <c r="NS58" s="175"/>
      <c r="NT58" s="175"/>
      <c r="NU58" s="175"/>
      <c r="NV58" s="175"/>
      <c r="NW58" s="175"/>
      <c r="NX58" s="175"/>
      <c r="NY58" s="175"/>
      <c r="NZ58" s="175"/>
      <c r="OA58" s="175"/>
      <c r="OB58" s="175"/>
      <c r="OC58" s="175"/>
      <c r="OD58" s="175"/>
      <c r="OE58" s="175"/>
      <c r="OF58" s="175"/>
      <c r="OG58" s="175"/>
      <c r="OH58" s="175"/>
      <c r="OI58" s="175"/>
      <c r="OJ58" s="175"/>
      <c r="OK58" s="175"/>
      <c r="OL58" s="175"/>
      <c r="OM58" s="175"/>
      <c r="ON58" s="175"/>
      <c r="OO58" s="175"/>
      <c r="OP58" s="175"/>
      <c r="OQ58" s="175"/>
      <c r="OR58" s="175"/>
      <c r="OS58" s="175"/>
      <c r="OT58" s="175"/>
      <c r="OU58" s="175"/>
      <c r="OV58" s="175"/>
      <c r="OW58" s="175"/>
      <c r="OX58" s="175"/>
      <c r="OY58" s="175"/>
      <c r="OZ58" s="175"/>
      <c r="PA58" s="175"/>
      <c r="PB58" s="175"/>
      <c r="PC58" s="175"/>
      <c r="PD58" s="175"/>
      <c r="PE58" s="175"/>
      <c r="PF58" s="175"/>
      <c r="PG58" s="175"/>
      <c r="PH58" s="175"/>
      <c r="PI58" s="175"/>
      <c r="PJ58" s="175"/>
      <c r="PK58" s="175"/>
      <c r="PL58" s="175"/>
      <c r="PM58" s="175"/>
      <c r="PN58" s="175"/>
      <c r="PO58" s="175"/>
      <c r="PP58" s="175"/>
      <c r="PQ58" s="175"/>
      <c r="PR58" s="175"/>
      <c r="PS58" s="175"/>
      <c r="PT58" s="175"/>
      <c r="PU58" s="175"/>
      <c r="PV58" s="175"/>
      <c r="PW58" s="175"/>
      <c r="PX58" s="175"/>
      <c r="PY58" s="175"/>
      <c r="PZ58" s="175"/>
      <c r="QA58" s="175"/>
      <c r="QB58" s="175"/>
      <c r="QC58" s="175"/>
      <c r="QD58" s="175"/>
      <c r="QE58" s="175"/>
      <c r="QF58" s="175"/>
      <c r="QG58" s="175"/>
      <c r="QH58" s="175"/>
      <c r="QI58" s="175"/>
      <c r="QJ58" s="175"/>
      <c r="QK58" s="175"/>
      <c r="QL58" s="175"/>
      <c r="QM58" s="175"/>
      <c r="QN58" s="175"/>
      <c r="QO58" s="175"/>
    </row>
    <row r="59" spans="1:457">
      <c r="A59" s="173"/>
      <c r="B59" s="175"/>
      <c r="C59" s="175"/>
      <c r="D59" s="175"/>
      <c r="E59" s="175"/>
      <c r="F59" s="175"/>
      <c r="G59" s="175"/>
      <c r="H59" s="175"/>
      <c r="I59" s="175"/>
      <c r="J59" s="213"/>
      <c r="K59" s="175"/>
      <c r="N59" s="213"/>
      <c r="O59" s="176"/>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5"/>
      <c r="BR59" s="175"/>
      <c r="BS59" s="175"/>
      <c r="BT59" s="175"/>
      <c r="BU59" s="175"/>
      <c r="BV59" s="175"/>
      <c r="BW59" s="175"/>
      <c r="BX59" s="175"/>
      <c r="BY59" s="175"/>
      <c r="BZ59" s="175"/>
      <c r="CA59" s="175"/>
      <c r="CB59" s="175"/>
      <c r="CC59" s="175"/>
      <c r="CD59" s="175"/>
      <c r="CE59" s="175"/>
      <c r="CF59" s="175"/>
      <c r="CG59" s="175"/>
      <c r="CH59" s="175"/>
      <c r="CI59" s="175"/>
      <c r="CJ59" s="175"/>
      <c r="CK59" s="175"/>
      <c r="CL59" s="175"/>
      <c r="CM59" s="175"/>
      <c r="CN59" s="175"/>
      <c r="CO59" s="175"/>
      <c r="CP59" s="175"/>
      <c r="CQ59" s="175"/>
      <c r="CR59" s="175"/>
      <c r="CS59" s="175"/>
      <c r="CT59" s="175"/>
      <c r="CU59" s="175"/>
      <c r="CV59" s="175"/>
      <c r="CW59" s="175"/>
      <c r="CX59" s="175"/>
      <c r="CY59" s="175"/>
      <c r="CZ59" s="175"/>
      <c r="DA59" s="175"/>
      <c r="DB59" s="175"/>
      <c r="DC59" s="175"/>
      <c r="DD59" s="175"/>
      <c r="DE59" s="175"/>
      <c r="DF59" s="175"/>
      <c r="DG59" s="175"/>
      <c r="DH59" s="175"/>
      <c r="DI59" s="175"/>
      <c r="DJ59" s="175"/>
      <c r="DK59" s="175"/>
      <c r="DL59" s="175"/>
      <c r="DM59" s="175"/>
      <c r="DN59" s="175"/>
      <c r="DO59" s="175"/>
      <c r="DP59" s="175"/>
      <c r="DQ59" s="175"/>
      <c r="DR59" s="175"/>
      <c r="DS59" s="175"/>
      <c r="DT59" s="175"/>
      <c r="DU59" s="175"/>
      <c r="DV59" s="175"/>
      <c r="DW59" s="175"/>
      <c r="DX59" s="175"/>
      <c r="DY59" s="175"/>
      <c r="DZ59" s="175"/>
      <c r="EA59" s="175"/>
      <c r="EB59" s="175"/>
      <c r="EC59" s="175"/>
      <c r="ED59" s="175"/>
      <c r="EE59" s="175"/>
      <c r="EF59" s="175"/>
      <c r="EG59" s="175"/>
      <c r="EH59" s="175"/>
      <c r="EI59" s="175"/>
      <c r="EJ59" s="175"/>
      <c r="EK59" s="175"/>
      <c r="EL59" s="175"/>
      <c r="EM59" s="175"/>
      <c r="EN59" s="175"/>
      <c r="EO59" s="175"/>
      <c r="EP59" s="175"/>
      <c r="EQ59" s="175"/>
      <c r="ER59" s="175"/>
      <c r="ES59" s="175"/>
      <c r="ET59" s="175"/>
      <c r="EU59" s="175"/>
      <c r="EV59" s="175"/>
      <c r="EW59" s="175"/>
      <c r="EX59" s="175"/>
      <c r="EY59" s="175"/>
      <c r="EZ59" s="175"/>
      <c r="FA59" s="175"/>
      <c r="FB59" s="175"/>
      <c r="FC59" s="175"/>
      <c r="FD59" s="175"/>
      <c r="FE59" s="175"/>
      <c r="FF59" s="175"/>
      <c r="FG59" s="175"/>
      <c r="FH59" s="175"/>
      <c r="FI59" s="175"/>
      <c r="FJ59" s="175"/>
      <c r="FK59" s="175"/>
      <c r="FL59" s="175"/>
      <c r="FM59" s="175"/>
      <c r="FN59" s="175"/>
      <c r="FO59" s="175"/>
      <c r="FP59" s="175"/>
      <c r="FQ59" s="175"/>
      <c r="FR59" s="175"/>
      <c r="FS59" s="175"/>
      <c r="FT59" s="175"/>
      <c r="FU59" s="175"/>
      <c r="FV59" s="175"/>
      <c r="FW59" s="175"/>
      <c r="FX59" s="175"/>
      <c r="FY59" s="175"/>
      <c r="FZ59" s="175"/>
      <c r="GA59" s="175"/>
      <c r="GB59" s="175"/>
      <c r="GC59" s="175"/>
      <c r="GD59" s="175"/>
      <c r="GE59" s="175"/>
      <c r="GF59" s="175"/>
      <c r="GG59" s="175"/>
      <c r="GH59" s="175"/>
      <c r="GI59" s="175"/>
      <c r="GJ59" s="175"/>
      <c r="GK59" s="175"/>
      <c r="GL59" s="175"/>
      <c r="GM59" s="175"/>
      <c r="GN59" s="175"/>
      <c r="GO59" s="175"/>
      <c r="GP59" s="175"/>
      <c r="GQ59" s="175"/>
      <c r="GR59" s="175"/>
      <c r="GS59" s="175"/>
      <c r="GT59" s="175"/>
      <c r="GU59" s="175"/>
      <c r="GV59" s="175"/>
      <c r="GW59" s="175"/>
      <c r="GX59" s="175"/>
      <c r="GY59" s="175"/>
      <c r="GZ59" s="175"/>
      <c r="HA59" s="175"/>
      <c r="HB59" s="175"/>
      <c r="HC59" s="175"/>
      <c r="HD59" s="175"/>
      <c r="HE59" s="175"/>
      <c r="HF59" s="175"/>
      <c r="HG59" s="175"/>
      <c r="HH59" s="175"/>
      <c r="HI59" s="175"/>
      <c r="HJ59" s="175"/>
      <c r="HK59" s="175"/>
      <c r="HL59" s="175"/>
      <c r="HM59" s="175"/>
      <c r="HN59" s="175"/>
      <c r="HO59" s="175"/>
      <c r="HP59" s="175"/>
      <c r="HQ59" s="175"/>
      <c r="HR59" s="175"/>
      <c r="HS59" s="175"/>
      <c r="HT59" s="175"/>
      <c r="HU59" s="175"/>
      <c r="HV59" s="175"/>
      <c r="HW59" s="175"/>
      <c r="HX59" s="175"/>
      <c r="HY59" s="175"/>
      <c r="HZ59" s="175"/>
      <c r="IA59" s="175"/>
      <c r="IB59" s="175"/>
      <c r="IC59" s="175"/>
      <c r="ID59" s="175"/>
      <c r="IE59" s="175"/>
      <c r="IF59" s="175"/>
      <c r="IG59" s="175"/>
      <c r="IH59" s="175"/>
      <c r="II59" s="175"/>
      <c r="IJ59" s="175"/>
      <c r="IK59" s="175"/>
      <c r="IL59" s="175"/>
      <c r="IM59" s="175"/>
      <c r="IN59" s="175"/>
      <c r="IO59" s="175"/>
      <c r="IP59" s="175"/>
      <c r="IQ59" s="175"/>
      <c r="IR59" s="175"/>
      <c r="IS59" s="175"/>
      <c r="IT59" s="175"/>
      <c r="IU59" s="175"/>
      <c r="IV59" s="175"/>
      <c r="IW59" s="175"/>
      <c r="IX59" s="175"/>
      <c r="IY59" s="175"/>
      <c r="IZ59" s="175"/>
      <c r="JA59" s="175"/>
      <c r="JB59" s="175"/>
      <c r="JC59" s="175"/>
      <c r="JD59" s="175"/>
      <c r="JE59" s="175"/>
      <c r="JF59" s="175"/>
      <c r="JG59" s="175"/>
      <c r="JH59" s="175"/>
      <c r="JI59" s="175"/>
      <c r="JJ59" s="175"/>
      <c r="JK59" s="175"/>
      <c r="JL59" s="175"/>
      <c r="JM59" s="175"/>
      <c r="JN59" s="175"/>
      <c r="JO59" s="175"/>
      <c r="JP59" s="175"/>
      <c r="JQ59" s="175"/>
      <c r="JR59" s="175"/>
      <c r="JS59" s="175"/>
      <c r="JT59" s="175"/>
      <c r="JU59" s="175"/>
      <c r="JV59" s="175"/>
      <c r="JW59" s="175"/>
      <c r="JX59" s="175"/>
      <c r="JY59" s="175"/>
      <c r="JZ59" s="175"/>
      <c r="KA59" s="175"/>
      <c r="KB59" s="175"/>
      <c r="KC59" s="175"/>
      <c r="KD59" s="175"/>
      <c r="KE59" s="175"/>
      <c r="KF59" s="175"/>
      <c r="KG59" s="175"/>
      <c r="KH59" s="175"/>
      <c r="KI59" s="175"/>
      <c r="KJ59" s="175"/>
      <c r="KK59" s="175"/>
      <c r="KL59" s="175"/>
      <c r="KM59" s="175"/>
      <c r="KN59" s="175"/>
      <c r="KO59" s="175"/>
      <c r="KP59" s="175"/>
      <c r="KQ59" s="175"/>
      <c r="KR59" s="175"/>
      <c r="KS59" s="175"/>
      <c r="KT59" s="175"/>
      <c r="KU59" s="175"/>
      <c r="KV59" s="175"/>
      <c r="KW59" s="175"/>
      <c r="KX59" s="175"/>
      <c r="KY59" s="175"/>
      <c r="KZ59" s="175"/>
      <c r="LA59" s="175"/>
      <c r="LB59" s="175"/>
      <c r="LC59" s="175"/>
      <c r="LD59" s="175"/>
      <c r="LE59" s="175"/>
      <c r="LF59" s="175"/>
      <c r="LG59" s="175"/>
      <c r="LH59" s="175"/>
      <c r="LI59" s="175"/>
      <c r="LJ59" s="175"/>
      <c r="LK59" s="175"/>
      <c r="LL59" s="175"/>
      <c r="LM59" s="175"/>
      <c r="LN59" s="175"/>
      <c r="LO59" s="175"/>
      <c r="LP59" s="175"/>
      <c r="LQ59" s="175"/>
      <c r="LR59" s="175"/>
      <c r="LS59" s="175"/>
      <c r="LT59" s="175"/>
      <c r="LU59" s="175"/>
      <c r="LV59" s="175"/>
      <c r="LW59" s="175"/>
      <c r="LX59" s="175"/>
      <c r="LY59" s="175"/>
      <c r="LZ59" s="175"/>
      <c r="MA59" s="175"/>
      <c r="MB59" s="175"/>
      <c r="MC59" s="175"/>
      <c r="MD59" s="175"/>
      <c r="ME59" s="175"/>
      <c r="MF59" s="175"/>
      <c r="MG59" s="175"/>
      <c r="MH59" s="175"/>
      <c r="MI59" s="175"/>
      <c r="MJ59" s="175"/>
      <c r="MK59" s="175"/>
      <c r="ML59" s="175"/>
      <c r="MM59" s="175"/>
      <c r="MN59" s="175"/>
      <c r="MO59" s="175"/>
      <c r="MP59" s="175"/>
      <c r="MQ59" s="175"/>
      <c r="MR59" s="175"/>
      <c r="MS59" s="175"/>
      <c r="MT59" s="175"/>
      <c r="MU59" s="175"/>
      <c r="MV59" s="175"/>
      <c r="MW59" s="175"/>
      <c r="MX59" s="175"/>
      <c r="MY59" s="175"/>
      <c r="MZ59" s="175"/>
      <c r="NA59" s="175"/>
      <c r="NB59" s="175"/>
      <c r="NC59" s="175"/>
      <c r="ND59" s="175"/>
      <c r="NE59" s="175"/>
      <c r="NF59" s="175"/>
      <c r="NG59" s="175"/>
      <c r="NH59" s="175"/>
      <c r="NI59" s="175"/>
      <c r="NJ59" s="175"/>
      <c r="NK59" s="175"/>
      <c r="NL59" s="175"/>
      <c r="NM59" s="175"/>
      <c r="NN59" s="175"/>
      <c r="NO59" s="175"/>
      <c r="NP59" s="175"/>
      <c r="NQ59" s="175"/>
      <c r="NR59" s="175"/>
      <c r="NS59" s="175"/>
      <c r="NT59" s="175"/>
      <c r="NU59" s="175"/>
      <c r="NV59" s="175"/>
      <c r="NW59" s="175"/>
      <c r="NX59" s="175"/>
      <c r="NY59" s="175"/>
      <c r="NZ59" s="175"/>
      <c r="OA59" s="175"/>
      <c r="OB59" s="175"/>
      <c r="OC59" s="175"/>
      <c r="OD59" s="175"/>
      <c r="OE59" s="175"/>
      <c r="OF59" s="175"/>
      <c r="OG59" s="175"/>
      <c r="OH59" s="175"/>
      <c r="OI59" s="175"/>
      <c r="OJ59" s="175"/>
      <c r="OK59" s="175"/>
      <c r="OL59" s="175"/>
      <c r="OM59" s="175"/>
      <c r="ON59" s="175"/>
      <c r="OO59" s="175"/>
      <c r="OP59" s="175"/>
      <c r="OQ59" s="175"/>
      <c r="OR59" s="175"/>
      <c r="OS59" s="175"/>
      <c r="OT59" s="175"/>
      <c r="OU59" s="175"/>
      <c r="OV59" s="175"/>
      <c r="OW59" s="175"/>
      <c r="OX59" s="175"/>
      <c r="OY59" s="175"/>
      <c r="OZ59" s="175"/>
      <c r="PA59" s="175"/>
      <c r="PB59" s="175"/>
      <c r="PC59" s="175"/>
      <c r="PD59" s="175"/>
      <c r="PE59" s="175"/>
      <c r="PF59" s="175"/>
      <c r="PG59" s="175"/>
      <c r="PH59" s="175"/>
      <c r="PI59" s="175"/>
      <c r="PJ59" s="175"/>
      <c r="PK59" s="175"/>
      <c r="PL59" s="175"/>
      <c r="PM59" s="175"/>
      <c r="PN59" s="175"/>
      <c r="PO59" s="175"/>
      <c r="PP59" s="175"/>
      <c r="PQ59" s="175"/>
      <c r="PR59" s="175"/>
      <c r="PS59" s="175"/>
      <c r="PT59" s="175"/>
      <c r="PU59" s="175"/>
      <c r="PV59" s="175"/>
      <c r="PW59" s="175"/>
      <c r="PX59" s="175"/>
      <c r="PY59" s="175"/>
      <c r="PZ59" s="175"/>
      <c r="QA59" s="175"/>
      <c r="QB59" s="175"/>
      <c r="QC59" s="175"/>
      <c r="QD59" s="175"/>
      <c r="QE59" s="175"/>
      <c r="QF59" s="175"/>
      <c r="QG59" s="175"/>
      <c r="QH59" s="175"/>
      <c r="QI59" s="175"/>
      <c r="QJ59" s="175"/>
      <c r="QK59" s="175"/>
      <c r="QL59" s="175"/>
      <c r="QM59" s="175"/>
      <c r="QN59" s="175"/>
      <c r="QO59" s="175"/>
    </row>
    <row r="60" spans="1:457" s="210" customFormat="1" ht="31.5" customHeight="1">
      <c r="A60" s="208"/>
      <c r="B60" s="307" t="s">
        <v>162</v>
      </c>
      <c r="C60" s="209"/>
      <c r="D60" s="307" t="s">
        <v>163</v>
      </c>
      <c r="E60" s="209"/>
      <c r="F60" s="307" t="s">
        <v>164</v>
      </c>
      <c r="G60" s="209"/>
      <c r="H60" s="98" t="s">
        <v>126</v>
      </c>
      <c r="I60" s="209"/>
      <c r="J60" s="98" t="s">
        <v>127</v>
      </c>
      <c r="M60" s="98" t="s">
        <v>134</v>
      </c>
      <c r="N60" s="209"/>
      <c r="O60" s="262" t="s">
        <v>101</v>
      </c>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4"/>
      <c r="BR60" s="174"/>
      <c r="BS60" s="174"/>
      <c r="BT60" s="174"/>
      <c r="BU60" s="174"/>
      <c r="BV60" s="174"/>
      <c r="BW60" s="174"/>
      <c r="BX60" s="174"/>
      <c r="BY60" s="174"/>
      <c r="BZ60" s="174"/>
      <c r="CA60" s="174"/>
      <c r="CB60" s="174"/>
      <c r="CC60" s="174"/>
      <c r="CD60" s="174"/>
      <c r="CE60" s="174"/>
      <c r="CF60" s="174"/>
      <c r="CG60" s="174"/>
      <c r="CH60" s="174"/>
      <c r="CI60" s="174"/>
      <c r="CJ60" s="174"/>
      <c r="CK60" s="174"/>
      <c r="CL60" s="174"/>
      <c r="CM60" s="174"/>
      <c r="CN60" s="174"/>
      <c r="CO60" s="174"/>
      <c r="CP60" s="174"/>
      <c r="CQ60" s="174"/>
      <c r="CR60" s="174"/>
      <c r="CS60" s="174"/>
      <c r="CT60" s="174"/>
      <c r="CU60" s="174"/>
      <c r="CV60" s="174"/>
      <c r="CW60" s="174"/>
      <c r="CX60" s="174"/>
      <c r="CY60" s="174"/>
      <c r="CZ60" s="174"/>
      <c r="DA60" s="174"/>
      <c r="DB60" s="174"/>
      <c r="DC60" s="174"/>
      <c r="DD60" s="174"/>
      <c r="DE60" s="174"/>
      <c r="DF60" s="174"/>
      <c r="DG60" s="174"/>
      <c r="DH60" s="174"/>
      <c r="DI60" s="174"/>
      <c r="DJ60" s="174"/>
      <c r="DK60" s="174"/>
      <c r="DL60" s="174"/>
      <c r="DM60" s="174"/>
      <c r="DN60" s="174"/>
      <c r="DO60" s="174"/>
      <c r="DP60" s="174"/>
      <c r="DQ60" s="174"/>
      <c r="DR60" s="174"/>
      <c r="DS60" s="174"/>
      <c r="DT60" s="174"/>
      <c r="DU60" s="174"/>
      <c r="DV60" s="174"/>
      <c r="DW60" s="174"/>
      <c r="DX60" s="174"/>
      <c r="DY60" s="174"/>
      <c r="DZ60" s="174"/>
      <c r="EA60" s="174"/>
      <c r="EB60" s="174"/>
      <c r="EC60" s="174"/>
      <c r="ED60" s="174"/>
      <c r="EE60" s="174"/>
      <c r="EF60" s="174"/>
      <c r="EG60" s="174"/>
      <c r="EH60" s="174"/>
      <c r="EI60" s="174"/>
      <c r="EJ60" s="174"/>
      <c r="EK60" s="174"/>
      <c r="EL60" s="174"/>
      <c r="EM60" s="174"/>
      <c r="EN60" s="174"/>
      <c r="EO60" s="174"/>
      <c r="EP60" s="174"/>
      <c r="EQ60" s="174"/>
      <c r="ER60" s="174"/>
      <c r="ES60" s="174"/>
      <c r="ET60" s="174"/>
      <c r="EU60" s="174"/>
      <c r="EV60" s="174"/>
      <c r="EW60" s="174"/>
      <c r="EX60" s="174"/>
      <c r="EY60" s="174"/>
      <c r="EZ60" s="174"/>
      <c r="FA60" s="174"/>
      <c r="FB60" s="174"/>
      <c r="FC60" s="174"/>
      <c r="FD60" s="174"/>
      <c r="FE60" s="174"/>
      <c r="FF60" s="174"/>
      <c r="FG60" s="174"/>
      <c r="FH60" s="174"/>
      <c r="FI60" s="174"/>
      <c r="FJ60" s="174"/>
      <c r="FK60" s="174"/>
      <c r="FL60" s="174"/>
      <c r="FM60" s="174"/>
      <c r="FN60" s="174"/>
      <c r="FO60" s="174"/>
      <c r="FP60" s="174"/>
      <c r="FQ60" s="174"/>
      <c r="FR60" s="174"/>
      <c r="FS60" s="174"/>
      <c r="FT60" s="174"/>
      <c r="FU60" s="174"/>
      <c r="FV60" s="174"/>
      <c r="FW60" s="174"/>
      <c r="FX60" s="174"/>
      <c r="FY60" s="174"/>
      <c r="FZ60" s="174"/>
      <c r="GA60" s="174"/>
      <c r="GB60" s="174"/>
      <c r="GC60" s="174"/>
      <c r="GD60" s="174"/>
      <c r="GE60" s="174"/>
      <c r="GF60" s="174"/>
      <c r="GG60" s="174"/>
      <c r="GH60" s="174"/>
      <c r="GI60" s="174"/>
      <c r="GJ60" s="174"/>
      <c r="GK60" s="174"/>
      <c r="GL60" s="174"/>
      <c r="GM60" s="174"/>
      <c r="GN60" s="174"/>
      <c r="GO60" s="174"/>
      <c r="GP60" s="174"/>
      <c r="GQ60" s="174"/>
      <c r="GR60" s="174"/>
      <c r="GS60" s="174"/>
      <c r="GT60" s="174"/>
      <c r="GU60" s="174"/>
      <c r="GV60" s="174"/>
      <c r="GW60" s="174"/>
      <c r="GX60" s="174"/>
      <c r="GY60" s="174"/>
      <c r="GZ60" s="174"/>
      <c r="HA60" s="174"/>
      <c r="HB60" s="174"/>
      <c r="HC60" s="174"/>
      <c r="HD60" s="174"/>
      <c r="HE60" s="174"/>
      <c r="HF60" s="174"/>
      <c r="HG60" s="174"/>
      <c r="HH60" s="174"/>
      <c r="HI60" s="174"/>
      <c r="HJ60" s="174"/>
      <c r="HK60" s="174"/>
      <c r="HL60" s="174"/>
      <c r="HM60" s="174"/>
      <c r="HN60" s="174"/>
      <c r="HO60" s="174"/>
      <c r="HP60" s="174"/>
      <c r="HQ60" s="174"/>
      <c r="HR60" s="174"/>
      <c r="HS60" s="174"/>
      <c r="HT60" s="174"/>
      <c r="HU60" s="174"/>
      <c r="HV60" s="174"/>
      <c r="HW60" s="174"/>
      <c r="HX60" s="174"/>
      <c r="HY60" s="174"/>
      <c r="HZ60" s="174"/>
      <c r="IA60" s="174"/>
      <c r="IB60" s="174"/>
      <c r="IC60" s="174"/>
      <c r="ID60" s="174"/>
      <c r="IE60" s="174"/>
      <c r="IF60" s="174"/>
      <c r="IG60" s="174"/>
      <c r="IH60" s="174"/>
      <c r="II60" s="174"/>
      <c r="IJ60" s="174"/>
      <c r="IK60" s="174"/>
      <c r="IL60" s="174"/>
      <c r="IM60" s="174"/>
      <c r="IN60" s="174"/>
      <c r="IO60" s="174"/>
      <c r="IP60" s="174"/>
      <c r="IQ60" s="174"/>
      <c r="IR60" s="174"/>
      <c r="IS60" s="174"/>
      <c r="IT60" s="174"/>
      <c r="IU60" s="174"/>
      <c r="IV60" s="174"/>
      <c r="IW60" s="174"/>
      <c r="IX60" s="174"/>
      <c r="IY60" s="174"/>
      <c r="IZ60" s="174"/>
      <c r="JA60" s="174"/>
      <c r="JB60" s="174"/>
      <c r="JC60" s="174"/>
      <c r="JD60" s="174"/>
      <c r="JE60" s="174"/>
      <c r="JF60" s="174"/>
      <c r="JG60" s="174"/>
      <c r="JH60" s="174"/>
      <c r="JI60" s="174"/>
      <c r="JJ60" s="174"/>
      <c r="JK60" s="174"/>
      <c r="JL60" s="174"/>
      <c r="JM60" s="174"/>
      <c r="JN60" s="174"/>
      <c r="JO60" s="174"/>
      <c r="JP60" s="174"/>
      <c r="JQ60" s="174"/>
      <c r="JR60" s="174"/>
      <c r="JS60" s="174"/>
      <c r="JT60" s="174"/>
      <c r="JU60" s="174"/>
      <c r="JV60" s="174"/>
      <c r="JW60" s="174"/>
      <c r="JX60" s="174"/>
      <c r="JY60" s="174"/>
      <c r="JZ60" s="174"/>
      <c r="KA60" s="174"/>
      <c r="KB60" s="174"/>
      <c r="KC60" s="174"/>
      <c r="KD60" s="174"/>
      <c r="KE60" s="174"/>
      <c r="KF60" s="174"/>
      <c r="KG60" s="174"/>
      <c r="KH60" s="174"/>
      <c r="KI60" s="174"/>
      <c r="KJ60" s="174"/>
      <c r="KK60" s="174"/>
      <c r="KL60" s="174"/>
      <c r="KM60" s="174"/>
      <c r="KN60" s="174"/>
      <c r="KO60" s="174"/>
      <c r="KP60" s="174"/>
      <c r="KQ60" s="174"/>
      <c r="KR60" s="174"/>
      <c r="KS60" s="174"/>
      <c r="KT60" s="174"/>
      <c r="KU60" s="174"/>
      <c r="KV60" s="174"/>
      <c r="KW60" s="174"/>
      <c r="KX60" s="174"/>
      <c r="KY60" s="174"/>
      <c r="KZ60" s="174"/>
      <c r="LA60" s="174"/>
      <c r="LB60" s="174"/>
      <c r="LC60" s="174"/>
      <c r="LD60" s="174"/>
      <c r="LE60" s="174"/>
      <c r="LF60" s="174"/>
      <c r="LG60" s="174"/>
      <c r="LH60" s="174"/>
      <c r="LI60" s="174"/>
      <c r="LJ60" s="174"/>
      <c r="LK60" s="174"/>
      <c r="LL60" s="174"/>
      <c r="LM60" s="174"/>
      <c r="LN60" s="174"/>
      <c r="LO60" s="174"/>
      <c r="LP60" s="174"/>
      <c r="LQ60" s="174"/>
      <c r="LR60" s="174"/>
      <c r="LS60" s="174"/>
      <c r="LT60" s="174"/>
      <c r="LU60" s="174"/>
      <c r="LV60" s="174"/>
      <c r="LW60" s="174"/>
      <c r="LX60" s="174"/>
      <c r="LY60" s="174"/>
      <c r="LZ60" s="174"/>
      <c r="MA60" s="174"/>
      <c r="MB60" s="174"/>
      <c r="MC60" s="174"/>
      <c r="MD60" s="174"/>
      <c r="ME60" s="174"/>
      <c r="MF60" s="174"/>
      <c r="MG60" s="174"/>
      <c r="MH60" s="174"/>
      <c r="MI60" s="174"/>
      <c r="MJ60" s="174"/>
      <c r="MK60" s="174"/>
      <c r="ML60" s="174"/>
      <c r="MM60" s="174"/>
      <c r="MN60" s="174"/>
      <c r="MO60" s="174"/>
      <c r="MP60" s="174"/>
      <c r="MQ60" s="174"/>
      <c r="MR60" s="174"/>
      <c r="MS60" s="174"/>
      <c r="MT60" s="174"/>
      <c r="MU60" s="174"/>
      <c r="MV60" s="174"/>
      <c r="MW60" s="174"/>
      <c r="MX60" s="174"/>
      <c r="MY60" s="174"/>
      <c r="MZ60" s="174"/>
      <c r="NA60" s="174"/>
      <c r="NB60" s="174"/>
      <c r="NC60" s="174"/>
      <c r="ND60" s="174"/>
      <c r="NE60" s="174"/>
      <c r="NF60" s="174"/>
      <c r="NG60" s="174"/>
      <c r="NH60" s="174"/>
      <c r="NI60" s="174"/>
      <c r="NJ60" s="174"/>
      <c r="NK60" s="174"/>
      <c r="NL60" s="174"/>
      <c r="NM60" s="174"/>
      <c r="NN60" s="174"/>
      <c r="NO60" s="174"/>
      <c r="NP60" s="174"/>
      <c r="NQ60" s="174"/>
      <c r="NR60" s="174"/>
      <c r="NS60" s="174"/>
      <c r="NT60" s="174"/>
      <c r="NU60" s="174"/>
      <c r="NV60" s="174"/>
      <c r="NW60" s="174"/>
      <c r="NX60" s="174"/>
      <c r="NY60" s="174"/>
      <c r="NZ60" s="174"/>
      <c r="OA60" s="174"/>
      <c r="OB60" s="174"/>
      <c r="OC60" s="174"/>
      <c r="OD60" s="174"/>
      <c r="OE60" s="174"/>
      <c r="OF60" s="174"/>
      <c r="OG60" s="174"/>
      <c r="OH60" s="174"/>
      <c r="OI60" s="174"/>
      <c r="OJ60" s="174"/>
      <c r="OK60" s="174"/>
      <c r="OL60" s="174"/>
      <c r="OM60" s="174"/>
      <c r="ON60" s="174"/>
      <c r="OO60" s="174"/>
      <c r="OP60" s="174"/>
      <c r="OQ60" s="174"/>
      <c r="OR60" s="174"/>
      <c r="OS60" s="174"/>
      <c r="OT60" s="174"/>
      <c r="OU60" s="174"/>
      <c r="OV60" s="174"/>
      <c r="OW60" s="174"/>
      <c r="OX60" s="174"/>
      <c r="OY60" s="174"/>
      <c r="OZ60" s="174"/>
      <c r="PA60" s="174"/>
      <c r="PB60" s="174"/>
      <c r="PC60" s="174"/>
      <c r="PD60" s="174"/>
      <c r="PE60" s="174"/>
      <c r="PF60" s="174"/>
      <c r="PG60" s="174"/>
      <c r="PH60" s="174"/>
      <c r="PI60" s="174"/>
      <c r="PJ60" s="174"/>
      <c r="PK60" s="174"/>
      <c r="PL60" s="174"/>
      <c r="PM60" s="174"/>
      <c r="PN60" s="174"/>
      <c r="PO60" s="174"/>
      <c r="PP60" s="174"/>
      <c r="PQ60" s="174"/>
      <c r="PR60" s="174"/>
      <c r="PS60" s="174"/>
      <c r="PT60" s="174"/>
      <c r="PU60" s="174"/>
      <c r="PV60" s="174"/>
      <c r="PW60" s="174"/>
      <c r="PX60" s="174"/>
      <c r="PY60" s="174"/>
      <c r="PZ60" s="174"/>
      <c r="QA60" s="174"/>
      <c r="QB60" s="174"/>
      <c r="QC60" s="174"/>
      <c r="QD60" s="174"/>
      <c r="QE60" s="174"/>
      <c r="QF60" s="174"/>
      <c r="QG60" s="174"/>
      <c r="QH60" s="174"/>
      <c r="QI60" s="174"/>
      <c r="QJ60" s="174"/>
      <c r="QK60" s="174"/>
      <c r="QL60" s="174"/>
      <c r="QM60" s="174"/>
      <c r="QN60" s="174"/>
      <c r="QO60" s="174"/>
    </row>
    <row r="61" spans="1:457" ht="15.75" customHeight="1">
      <c r="A61" s="173"/>
      <c r="B61" s="175"/>
      <c r="C61" s="175"/>
      <c r="D61" s="175"/>
      <c r="E61" s="209"/>
      <c r="F61" s="98"/>
      <c r="G61" s="209"/>
      <c r="H61" s="450" t="s">
        <v>165</v>
      </c>
      <c r="I61" s="451"/>
      <c r="J61" s="451"/>
      <c r="K61" s="451"/>
      <c r="L61" s="451"/>
      <c r="M61" s="451"/>
      <c r="O61" s="263" t="s">
        <v>104</v>
      </c>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5"/>
      <c r="AY61" s="175"/>
      <c r="AZ61" s="175"/>
      <c r="BA61" s="175"/>
      <c r="BB61" s="175"/>
      <c r="BC61" s="175"/>
      <c r="BD61" s="175"/>
      <c r="BE61" s="175"/>
      <c r="BF61" s="175"/>
      <c r="BG61" s="175"/>
      <c r="BH61" s="175"/>
      <c r="BI61" s="175"/>
      <c r="BJ61" s="175"/>
      <c r="BK61" s="175"/>
      <c r="BL61" s="175"/>
      <c r="BM61" s="175"/>
      <c r="BN61" s="175"/>
      <c r="BO61" s="175"/>
      <c r="BP61" s="175"/>
      <c r="BQ61" s="175"/>
      <c r="BR61" s="175"/>
      <c r="BS61" s="175"/>
      <c r="BT61" s="175"/>
      <c r="BU61" s="175"/>
      <c r="BV61" s="175"/>
      <c r="BW61" s="175"/>
      <c r="BX61" s="175"/>
      <c r="BY61" s="175"/>
      <c r="BZ61" s="175"/>
      <c r="CA61" s="175"/>
      <c r="CB61" s="175"/>
      <c r="CC61" s="175"/>
      <c r="CD61" s="175"/>
      <c r="CE61" s="175"/>
      <c r="CF61" s="175"/>
      <c r="CG61" s="175"/>
      <c r="CH61" s="175"/>
      <c r="CI61" s="175"/>
      <c r="CJ61" s="175"/>
      <c r="CK61" s="175"/>
      <c r="CL61" s="175"/>
      <c r="CM61" s="175"/>
      <c r="CN61" s="175"/>
      <c r="CO61" s="175"/>
      <c r="CP61" s="175"/>
      <c r="CQ61" s="175"/>
      <c r="CR61" s="175"/>
      <c r="CS61" s="175"/>
      <c r="CT61" s="175"/>
      <c r="CU61" s="175"/>
      <c r="CV61" s="175"/>
      <c r="CW61" s="175"/>
      <c r="CX61" s="175"/>
      <c r="CY61" s="175"/>
      <c r="CZ61" s="175"/>
      <c r="DA61" s="175"/>
      <c r="DB61" s="175"/>
      <c r="DC61" s="175"/>
      <c r="DD61" s="175"/>
      <c r="DE61" s="175"/>
      <c r="DF61" s="175"/>
      <c r="DG61" s="175"/>
      <c r="DH61" s="175"/>
      <c r="DI61" s="175"/>
      <c r="DJ61" s="175"/>
      <c r="DK61" s="175"/>
      <c r="DL61" s="175"/>
      <c r="DM61" s="175"/>
      <c r="DN61" s="175"/>
      <c r="DO61" s="175"/>
      <c r="DP61" s="175"/>
      <c r="DQ61" s="175"/>
      <c r="DR61" s="175"/>
      <c r="DS61" s="175"/>
      <c r="DT61" s="175"/>
      <c r="DU61" s="175"/>
      <c r="DV61" s="175"/>
      <c r="DW61" s="175"/>
      <c r="DX61" s="175"/>
      <c r="DY61" s="175"/>
      <c r="DZ61" s="175"/>
      <c r="EA61" s="175"/>
      <c r="EB61" s="175"/>
      <c r="EC61" s="175"/>
      <c r="ED61" s="175"/>
      <c r="EE61" s="175"/>
      <c r="EF61" s="175"/>
      <c r="EG61" s="175"/>
      <c r="EH61" s="175"/>
      <c r="EI61" s="175"/>
      <c r="EJ61" s="175"/>
      <c r="EK61" s="175"/>
      <c r="EL61" s="175"/>
      <c r="EM61" s="175"/>
      <c r="EN61" s="175"/>
      <c r="EO61" s="175"/>
      <c r="EP61" s="175"/>
      <c r="EQ61" s="175"/>
      <c r="ER61" s="175"/>
      <c r="ES61" s="175"/>
      <c r="ET61" s="175"/>
      <c r="EU61" s="175"/>
      <c r="EV61" s="175"/>
      <c r="EW61" s="175"/>
      <c r="EX61" s="175"/>
      <c r="EY61" s="175"/>
      <c r="EZ61" s="175"/>
      <c r="FA61" s="175"/>
      <c r="FB61" s="175"/>
      <c r="FC61" s="175"/>
      <c r="FD61" s="175"/>
      <c r="FE61" s="175"/>
      <c r="FF61" s="175"/>
      <c r="FG61" s="175"/>
      <c r="FH61" s="175"/>
      <c r="FI61" s="175"/>
      <c r="FJ61" s="175"/>
      <c r="FK61" s="175"/>
      <c r="FL61" s="175"/>
      <c r="FM61" s="175"/>
      <c r="FN61" s="175"/>
      <c r="FO61" s="175"/>
      <c r="FP61" s="175"/>
      <c r="FQ61" s="175"/>
      <c r="FR61" s="175"/>
      <c r="FS61" s="175"/>
      <c r="FT61" s="175"/>
      <c r="FU61" s="175"/>
      <c r="FV61" s="175"/>
      <c r="FW61" s="175"/>
      <c r="FX61" s="175"/>
      <c r="FY61" s="175"/>
      <c r="FZ61" s="175"/>
      <c r="GA61" s="175"/>
      <c r="GB61" s="175"/>
      <c r="GC61" s="175"/>
      <c r="GD61" s="175"/>
      <c r="GE61" s="175"/>
      <c r="GF61" s="175"/>
      <c r="GG61" s="175"/>
      <c r="GH61" s="175"/>
      <c r="GI61" s="175"/>
      <c r="GJ61" s="175"/>
      <c r="GK61" s="175"/>
      <c r="GL61" s="175"/>
      <c r="GM61" s="175"/>
      <c r="GN61" s="175"/>
      <c r="GO61" s="175"/>
      <c r="GP61" s="175"/>
      <c r="GQ61" s="175"/>
      <c r="GR61" s="175"/>
      <c r="GS61" s="175"/>
      <c r="GT61" s="175"/>
      <c r="GU61" s="175"/>
      <c r="GV61" s="175"/>
      <c r="GW61" s="175"/>
      <c r="GX61" s="175"/>
      <c r="GY61" s="175"/>
      <c r="GZ61" s="175"/>
      <c r="HA61" s="175"/>
      <c r="HB61" s="175"/>
      <c r="HC61" s="175"/>
      <c r="HD61" s="175"/>
      <c r="HE61" s="175"/>
      <c r="HF61" s="175"/>
      <c r="HG61" s="175"/>
      <c r="HH61" s="175"/>
      <c r="HI61" s="175"/>
      <c r="HJ61" s="175"/>
      <c r="HK61" s="175"/>
      <c r="HL61" s="175"/>
      <c r="HM61" s="175"/>
      <c r="HN61" s="175"/>
      <c r="HO61" s="175"/>
      <c r="HP61" s="175"/>
      <c r="HQ61" s="175"/>
      <c r="HR61" s="175"/>
      <c r="HS61" s="175"/>
      <c r="HT61" s="175"/>
      <c r="HU61" s="175"/>
      <c r="HV61" s="175"/>
      <c r="HW61" s="175"/>
      <c r="HX61" s="175"/>
      <c r="HY61" s="175"/>
      <c r="HZ61" s="175"/>
      <c r="IA61" s="175"/>
      <c r="IB61" s="175"/>
      <c r="IC61" s="175"/>
      <c r="ID61" s="175"/>
      <c r="IE61" s="175"/>
      <c r="IF61" s="175"/>
      <c r="IG61" s="175"/>
      <c r="IH61" s="175"/>
      <c r="II61" s="175"/>
      <c r="IJ61" s="175"/>
      <c r="IK61" s="175"/>
      <c r="IL61" s="175"/>
      <c r="IM61" s="175"/>
      <c r="IN61" s="175"/>
      <c r="IO61" s="175"/>
      <c r="IP61" s="175"/>
      <c r="IQ61" s="175"/>
      <c r="IR61" s="175"/>
      <c r="IS61" s="175"/>
      <c r="IT61" s="175"/>
      <c r="IU61" s="175"/>
      <c r="IV61" s="175"/>
      <c r="IW61" s="175"/>
      <c r="IX61" s="175"/>
      <c r="IY61" s="175"/>
      <c r="IZ61" s="175"/>
      <c r="JA61" s="175"/>
      <c r="JB61" s="175"/>
      <c r="JC61" s="175"/>
      <c r="JD61" s="175"/>
      <c r="JE61" s="175"/>
      <c r="JF61" s="175"/>
      <c r="JG61" s="175"/>
      <c r="JH61" s="175"/>
      <c r="JI61" s="175"/>
      <c r="JJ61" s="175"/>
      <c r="JK61" s="175"/>
      <c r="JL61" s="175"/>
      <c r="JM61" s="175"/>
      <c r="JN61" s="175"/>
      <c r="JO61" s="175"/>
      <c r="JP61" s="175"/>
      <c r="JQ61" s="175"/>
      <c r="JR61" s="175"/>
      <c r="JS61" s="175"/>
      <c r="JT61" s="175"/>
      <c r="JU61" s="175"/>
      <c r="JV61" s="175"/>
      <c r="JW61" s="175"/>
      <c r="JX61" s="175"/>
      <c r="JY61" s="175"/>
      <c r="JZ61" s="175"/>
      <c r="KA61" s="175"/>
      <c r="KB61" s="175"/>
      <c r="KC61" s="175"/>
      <c r="KD61" s="175"/>
      <c r="KE61" s="175"/>
      <c r="KF61" s="175"/>
      <c r="KG61" s="175"/>
      <c r="KH61" s="175"/>
      <c r="KI61" s="175"/>
      <c r="KJ61" s="175"/>
      <c r="KK61" s="175"/>
      <c r="KL61" s="175"/>
      <c r="KM61" s="175"/>
      <c r="KN61" s="175"/>
      <c r="KO61" s="175"/>
      <c r="KP61" s="175"/>
      <c r="KQ61" s="175"/>
      <c r="KR61" s="175"/>
      <c r="KS61" s="175"/>
      <c r="KT61" s="175"/>
      <c r="KU61" s="175"/>
      <c r="KV61" s="175"/>
      <c r="KW61" s="175"/>
      <c r="KX61" s="175"/>
      <c r="KY61" s="175"/>
      <c r="KZ61" s="175"/>
      <c r="LA61" s="175"/>
      <c r="LB61" s="175"/>
      <c r="LC61" s="175"/>
      <c r="LD61" s="175"/>
      <c r="LE61" s="175"/>
      <c r="LF61" s="175"/>
      <c r="LG61" s="175"/>
      <c r="LH61" s="175"/>
      <c r="LI61" s="175"/>
      <c r="LJ61" s="175"/>
      <c r="LK61" s="175"/>
      <c r="LL61" s="175"/>
      <c r="LM61" s="175"/>
      <c r="LN61" s="175"/>
      <c r="LO61" s="175"/>
      <c r="LP61" s="175"/>
      <c r="LQ61" s="175"/>
      <c r="LR61" s="175"/>
      <c r="LS61" s="175"/>
      <c r="LT61" s="175"/>
      <c r="LU61" s="175"/>
      <c r="LV61" s="175"/>
      <c r="LW61" s="175"/>
      <c r="LX61" s="175"/>
      <c r="LY61" s="175"/>
      <c r="LZ61" s="175"/>
      <c r="MA61" s="175"/>
      <c r="MB61" s="175"/>
      <c r="MC61" s="175"/>
      <c r="MD61" s="175"/>
      <c r="ME61" s="175"/>
      <c r="MF61" s="175"/>
      <c r="MG61" s="175"/>
      <c r="MH61" s="175"/>
      <c r="MI61" s="175"/>
      <c r="MJ61" s="175"/>
      <c r="MK61" s="175"/>
      <c r="ML61" s="175"/>
      <c r="MM61" s="175"/>
      <c r="MN61" s="175"/>
      <c r="MO61" s="175"/>
      <c r="MP61" s="175"/>
      <c r="MQ61" s="175"/>
      <c r="MR61" s="175"/>
      <c r="MS61" s="175"/>
      <c r="MT61" s="175"/>
      <c r="MU61" s="175"/>
      <c r="MV61" s="175"/>
      <c r="MW61" s="175"/>
      <c r="MX61" s="175"/>
      <c r="MY61" s="175"/>
      <c r="MZ61" s="175"/>
      <c r="NA61" s="175"/>
      <c r="NB61" s="175"/>
      <c r="NC61" s="175"/>
      <c r="ND61" s="175"/>
      <c r="NE61" s="175"/>
      <c r="NF61" s="175"/>
      <c r="NG61" s="175"/>
      <c r="NH61" s="175"/>
      <c r="NI61" s="175"/>
      <c r="NJ61" s="175"/>
      <c r="NK61" s="175"/>
      <c r="NL61" s="175"/>
      <c r="NM61" s="175"/>
      <c r="NN61" s="175"/>
      <c r="NO61" s="175"/>
      <c r="NP61" s="175"/>
      <c r="NQ61" s="175"/>
      <c r="NR61" s="175"/>
      <c r="NS61" s="175"/>
      <c r="NT61" s="175"/>
      <c r="NU61" s="175"/>
      <c r="NV61" s="175"/>
      <c r="NW61" s="175"/>
      <c r="NX61" s="175"/>
      <c r="NY61" s="175"/>
      <c r="NZ61" s="175"/>
      <c r="OA61" s="175"/>
      <c r="OB61" s="175"/>
      <c r="OC61" s="175"/>
      <c r="OD61" s="175"/>
      <c r="OE61" s="175"/>
      <c r="OF61" s="175"/>
      <c r="OG61" s="175"/>
      <c r="OH61" s="175"/>
      <c r="OI61" s="175"/>
      <c r="OJ61" s="175"/>
      <c r="OK61" s="175"/>
      <c r="OL61" s="175"/>
      <c r="OM61" s="175"/>
      <c r="ON61" s="175"/>
      <c r="OO61" s="175"/>
      <c r="OP61" s="175"/>
      <c r="OQ61" s="175"/>
      <c r="OR61" s="175"/>
      <c r="OS61" s="175"/>
      <c r="OT61" s="175"/>
      <c r="OU61" s="175"/>
      <c r="OV61" s="175"/>
      <c r="OW61" s="175"/>
      <c r="OX61" s="175"/>
      <c r="OY61" s="175"/>
      <c r="OZ61" s="175"/>
      <c r="PA61" s="175"/>
      <c r="PB61" s="175"/>
      <c r="PC61" s="175"/>
      <c r="PD61" s="175"/>
      <c r="PE61" s="175"/>
      <c r="PF61" s="175"/>
      <c r="PG61" s="175"/>
      <c r="PH61" s="175"/>
      <c r="PI61" s="175"/>
      <c r="PJ61" s="175"/>
      <c r="PK61" s="175"/>
      <c r="PL61" s="175"/>
      <c r="PM61" s="175"/>
      <c r="PN61" s="175"/>
      <c r="PO61" s="175"/>
      <c r="PP61" s="175"/>
      <c r="PQ61" s="175"/>
      <c r="PR61" s="175"/>
      <c r="PS61" s="175"/>
      <c r="PT61" s="175"/>
      <c r="PU61" s="175"/>
      <c r="PV61" s="175"/>
      <c r="PW61" s="175"/>
      <c r="PX61" s="175"/>
      <c r="PY61" s="175"/>
      <c r="PZ61" s="175"/>
      <c r="QA61" s="175"/>
      <c r="QB61" s="175"/>
      <c r="QC61" s="175"/>
      <c r="QD61" s="175"/>
      <c r="QE61" s="175"/>
      <c r="QF61" s="175"/>
      <c r="QG61" s="175"/>
      <c r="QH61" s="175"/>
      <c r="QI61" s="175"/>
      <c r="QJ61" s="175"/>
      <c r="QK61" s="175"/>
      <c r="QL61" s="175"/>
      <c r="QM61" s="175"/>
      <c r="QN61" s="175"/>
      <c r="QO61" s="175"/>
    </row>
    <row r="62" spans="1:457" ht="26.25" customHeight="1">
      <c r="A62" s="181"/>
      <c r="B62" s="112" t="e">
        <f>J20</f>
        <v>#DIV/0!</v>
      </c>
      <c r="C62" s="60" t="s">
        <v>99</v>
      </c>
      <c r="D62" s="112" t="e">
        <f>J38</f>
        <v>#DIV/0!</v>
      </c>
      <c r="E62" s="60" t="s">
        <v>99</v>
      </c>
      <c r="F62" s="112" t="e">
        <f>M55</f>
        <v>#DIV/0!</v>
      </c>
      <c r="G62" s="60" t="s">
        <v>99</v>
      </c>
      <c r="H62" s="112">
        <f>'BONUS Incl Handicap'!N68</f>
        <v>0</v>
      </c>
      <c r="I62" s="60" t="s">
        <v>99</v>
      </c>
      <c r="J62" s="112">
        <f>'BONUS Mixité Sociale'!N42</f>
        <v>0</v>
      </c>
      <c r="L62" s="60" t="s">
        <v>99</v>
      </c>
      <c r="M62" s="112">
        <f>IF('BONUS Attractivité'!N44=FALSE,0,'BONUS Attractivité'!N44)</f>
        <v>0</v>
      </c>
      <c r="N62" s="60" t="s">
        <v>25</v>
      </c>
      <c r="O62" s="325" t="e">
        <f>B62+D62+F62+H62+J62+M62</f>
        <v>#DIV/0!</v>
      </c>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c r="BC62" s="182"/>
      <c r="BD62" s="182"/>
      <c r="BE62" s="182"/>
      <c r="BF62" s="182"/>
      <c r="BG62" s="182"/>
      <c r="BH62" s="182"/>
      <c r="BI62" s="182"/>
      <c r="BJ62" s="182"/>
      <c r="BK62" s="182"/>
      <c r="BL62" s="182"/>
      <c r="BM62" s="182"/>
      <c r="BN62" s="182"/>
      <c r="BO62" s="182"/>
      <c r="BP62" s="182"/>
      <c r="BQ62" s="182"/>
      <c r="BR62" s="182"/>
      <c r="BS62" s="182"/>
      <c r="BT62" s="182"/>
      <c r="BU62" s="182"/>
      <c r="BV62" s="182"/>
      <c r="BW62" s="182"/>
      <c r="BX62" s="182"/>
      <c r="BY62" s="182"/>
      <c r="BZ62" s="182"/>
      <c r="CA62" s="182"/>
      <c r="CB62" s="182"/>
      <c r="CC62" s="182"/>
      <c r="CD62" s="182"/>
      <c r="CE62" s="182"/>
      <c r="CF62" s="182"/>
      <c r="CG62" s="182"/>
      <c r="CH62" s="182"/>
      <c r="CI62" s="182"/>
      <c r="CJ62" s="182"/>
      <c r="CK62" s="182"/>
      <c r="CL62" s="182"/>
      <c r="CM62" s="182"/>
      <c r="CN62" s="182"/>
      <c r="CO62" s="182"/>
      <c r="CP62" s="182"/>
      <c r="CQ62" s="182"/>
      <c r="CR62" s="182"/>
      <c r="CS62" s="182"/>
      <c r="CT62" s="182"/>
      <c r="CU62" s="182"/>
      <c r="CV62" s="182"/>
      <c r="CW62" s="182"/>
      <c r="CX62" s="182"/>
      <c r="CY62" s="182"/>
      <c r="CZ62" s="182"/>
      <c r="DA62" s="182"/>
      <c r="DB62" s="182"/>
      <c r="DC62" s="182"/>
      <c r="DD62" s="182"/>
      <c r="DE62" s="182"/>
      <c r="DF62" s="182"/>
      <c r="DG62" s="182"/>
      <c r="DH62" s="182"/>
      <c r="DI62" s="182"/>
      <c r="DJ62" s="182"/>
      <c r="DK62" s="182"/>
      <c r="DL62" s="182"/>
      <c r="DM62" s="182"/>
      <c r="DN62" s="182"/>
      <c r="DO62" s="182"/>
      <c r="DP62" s="182"/>
      <c r="DQ62" s="182"/>
      <c r="DR62" s="182"/>
      <c r="DS62" s="182"/>
      <c r="DT62" s="182"/>
      <c r="DU62" s="182"/>
      <c r="DV62" s="182"/>
      <c r="DW62" s="182"/>
      <c r="DX62" s="182"/>
      <c r="DY62" s="182"/>
      <c r="DZ62" s="182"/>
      <c r="EA62" s="182"/>
      <c r="EB62" s="182"/>
      <c r="EC62" s="182"/>
      <c r="ED62" s="182"/>
      <c r="EE62" s="182"/>
      <c r="EF62" s="182"/>
      <c r="EG62" s="182"/>
      <c r="EH62" s="182"/>
      <c r="EI62" s="182"/>
      <c r="EJ62" s="182"/>
      <c r="EK62" s="182"/>
      <c r="EL62" s="182"/>
      <c r="EM62" s="182"/>
      <c r="EN62" s="182"/>
      <c r="EO62" s="182"/>
      <c r="EP62" s="182"/>
      <c r="EQ62" s="182"/>
      <c r="ER62" s="182"/>
      <c r="ES62" s="182"/>
      <c r="ET62" s="182"/>
      <c r="EU62" s="182"/>
      <c r="EV62" s="182"/>
      <c r="EW62" s="182"/>
      <c r="EX62" s="182"/>
      <c r="EY62" s="182"/>
      <c r="EZ62" s="182"/>
      <c r="FA62" s="182"/>
      <c r="FB62" s="182"/>
      <c r="FC62" s="182"/>
      <c r="FD62" s="182"/>
      <c r="FE62" s="182"/>
      <c r="FF62" s="182"/>
      <c r="FG62" s="182"/>
      <c r="FH62" s="182"/>
      <c r="FI62" s="182"/>
      <c r="FJ62" s="182"/>
      <c r="FK62" s="182"/>
      <c r="FL62" s="182"/>
      <c r="FM62" s="182"/>
      <c r="FN62" s="182"/>
      <c r="FO62" s="182"/>
      <c r="FP62" s="182"/>
      <c r="FQ62" s="182"/>
      <c r="FR62" s="182"/>
      <c r="FS62" s="182"/>
      <c r="FT62" s="182"/>
      <c r="FU62" s="182"/>
      <c r="FV62" s="182"/>
      <c r="FW62" s="182"/>
      <c r="FX62" s="182"/>
      <c r="FY62" s="182"/>
      <c r="FZ62" s="182"/>
      <c r="GA62" s="182"/>
      <c r="GB62" s="182"/>
      <c r="GC62" s="182"/>
      <c r="GD62" s="182"/>
      <c r="GE62" s="182"/>
      <c r="GF62" s="182"/>
      <c r="GG62" s="182"/>
      <c r="GH62" s="182"/>
      <c r="GI62" s="182"/>
      <c r="GJ62" s="182"/>
      <c r="GK62" s="182"/>
      <c r="GL62" s="182"/>
      <c r="GM62" s="182"/>
      <c r="GN62" s="182"/>
      <c r="GO62" s="182"/>
      <c r="GP62" s="182"/>
      <c r="GQ62" s="182"/>
      <c r="GR62" s="182"/>
      <c r="GS62" s="182"/>
      <c r="GT62" s="182"/>
      <c r="GU62" s="182"/>
      <c r="GV62" s="182"/>
      <c r="GW62" s="182"/>
      <c r="GX62" s="182"/>
      <c r="GY62" s="182"/>
      <c r="GZ62" s="182"/>
      <c r="HA62" s="182"/>
      <c r="HB62" s="182"/>
      <c r="HC62" s="182"/>
      <c r="HD62" s="182"/>
      <c r="HE62" s="182"/>
      <c r="HF62" s="182"/>
      <c r="HG62" s="182"/>
      <c r="HH62" s="182"/>
      <c r="HI62" s="182"/>
      <c r="HJ62" s="182"/>
      <c r="HK62" s="182"/>
      <c r="HL62" s="182"/>
      <c r="HM62" s="182"/>
      <c r="HN62" s="182"/>
      <c r="HO62" s="182"/>
      <c r="HP62" s="182"/>
      <c r="HQ62" s="182"/>
      <c r="HR62" s="182"/>
      <c r="HS62" s="182"/>
      <c r="HT62" s="182"/>
      <c r="HU62" s="182"/>
      <c r="HV62" s="182"/>
      <c r="HW62" s="182"/>
      <c r="HX62" s="182"/>
      <c r="HY62" s="182"/>
      <c r="HZ62" s="182"/>
      <c r="IA62" s="182"/>
      <c r="IB62" s="182"/>
      <c r="IC62" s="182"/>
      <c r="ID62" s="182"/>
      <c r="IE62" s="182"/>
      <c r="IF62" s="182"/>
      <c r="IG62" s="182"/>
      <c r="IH62" s="182"/>
      <c r="II62" s="182"/>
      <c r="IJ62" s="182"/>
      <c r="IK62" s="182"/>
      <c r="IL62" s="182"/>
      <c r="IM62" s="182"/>
      <c r="IN62" s="182"/>
      <c r="IO62" s="182"/>
      <c r="IP62" s="182"/>
      <c r="IQ62" s="182"/>
      <c r="IR62" s="182"/>
      <c r="IS62" s="182"/>
      <c r="IT62" s="182"/>
      <c r="IU62" s="182"/>
      <c r="IV62" s="182"/>
      <c r="IW62" s="175"/>
      <c r="IX62" s="175"/>
      <c r="IY62" s="175"/>
      <c r="IZ62" s="175"/>
      <c r="JA62" s="175"/>
      <c r="JB62" s="175"/>
      <c r="JC62" s="175"/>
      <c r="JD62" s="175"/>
      <c r="JE62" s="175"/>
      <c r="JF62" s="175"/>
      <c r="JG62" s="175"/>
      <c r="JH62" s="175"/>
      <c r="JI62" s="175"/>
      <c r="JJ62" s="175"/>
      <c r="JK62" s="175"/>
      <c r="JL62" s="175"/>
      <c r="JM62" s="175"/>
      <c r="JN62" s="175"/>
      <c r="JO62" s="175"/>
      <c r="JP62" s="175"/>
      <c r="JQ62" s="175"/>
      <c r="JR62" s="175"/>
      <c r="JS62" s="175"/>
      <c r="JT62" s="175"/>
      <c r="JU62" s="175"/>
      <c r="JV62" s="175"/>
      <c r="JW62" s="175"/>
      <c r="JX62" s="175"/>
      <c r="JY62" s="175"/>
      <c r="JZ62" s="175"/>
      <c r="KA62" s="175"/>
      <c r="KB62" s="175"/>
      <c r="KC62" s="175"/>
      <c r="KD62" s="175"/>
      <c r="KE62" s="175"/>
      <c r="KF62" s="175"/>
      <c r="KG62" s="175"/>
      <c r="KH62" s="175"/>
      <c r="KI62" s="175"/>
      <c r="KJ62" s="175"/>
      <c r="KK62" s="175"/>
      <c r="KL62" s="175"/>
      <c r="KM62" s="175"/>
      <c r="KN62" s="175"/>
      <c r="KO62" s="175"/>
      <c r="KP62" s="175"/>
      <c r="KQ62" s="175"/>
      <c r="KR62" s="175"/>
      <c r="KS62" s="175"/>
      <c r="KT62" s="175"/>
      <c r="KU62" s="175"/>
      <c r="KV62" s="175"/>
      <c r="KW62" s="175"/>
      <c r="KX62" s="175"/>
      <c r="KY62" s="175"/>
      <c r="KZ62" s="175"/>
      <c r="LA62" s="175"/>
      <c r="LB62" s="175"/>
      <c r="LC62" s="175"/>
      <c r="LD62" s="175"/>
      <c r="LE62" s="175"/>
      <c r="LF62" s="175"/>
      <c r="LG62" s="175"/>
      <c r="LH62" s="175"/>
      <c r="LI62" s="175"/>
      <c r="LJ62" s="175"/>
      <c r="LK62" s="175"/>
      <c r="LL62" s="175"/>
      <c r="LM62" s="175"/>
      <c r="LN62" s="175"/>
      <c r="LO62" s="175"/>
      <c r="LP62" s="175"/>
      <c r="LQ62" s="175"/>
      <c r="LR62" s="175"/>
      <c r="LS62" s="175"/>
      <c r="LT62" s="175"/>
      <c r="LU62" s="175"/>
      <c r="LV62" s="175"/>
      <c r="LW62" s="175"/>
      <c r="LX62" s="175"/>
      <c r="LY62" s="175"/>
      <c r="LZ62" s="175"/>
      <c r="MA62" s="175"/>
      <c r="MB62" s="175"/>
      <c r="MC62" s="175"/>
      <c r="MD62" s="175"/>
      <c r="ME62" s="175"/>
      <c r="MF62" s="175"/>
      <c r="MG62" s="175"/>
      <c r="MH62" s="175"/>
      <c r="MI62" s="175"/>
      <c r="MJ62" s="175"/>
      <c r="MK62" s="175"/>
      <c r="ML62" s="175"/>
      <c r="MM62" s="175"/>
      <c r="MN62" s="175"/>
      <c r="MO62" s="175"/>
      <c r="MP62" s="175"/>
      <c r="MQ62" s="175"/>
      <c r="MR62" s="175"/>
      <c r="MS62" s="175"/>
      <c r="MT62" s="175"/>
      <c r="MU62" s="175"/>
      <c r="MV62" s="175"/>
      <c r="MW62" s="175"/>
      <c r="MX62" s="175"/>
      <c r="MY62" s="175"/>
      <c r="MZ62" s="175"/>
      <c r="NA62" s="175"/>
      <c r="NB62" s="175"/>
      <c r="NC62" s="175"/>
      <c r="ND62" s="175"/>
      <c r="NE62" s="175"/>
      <c r="NF62" s="175"/>
      <c r="NG62" s="175"/>
      <c r="NH62" s="175"/>
      <c r="NI62" s="175"/>
      <c r="NJ62" s="175"/>
      <c r="NK62" s="175"/>
      <c r="NL62" s="175"/>
      <c r="NM62" s="175"/>
      <c r="NN62" s="175"/>
      <c r="NO62" s="175"/>
      <c r="NP62" s="175"/>
      <c r="NQ62" s="175"/>
      <c r="NR62" s="175"/>
      <c r="NS62" s="175"/>
      <c r="NT62" s="175"/>
      <c r="NU62" s="175"/>
      <c r="NV62" s="175"/>
      <c r="NW62" s="175"/>
      <c r="NX62" s="175"/>
      <c r="NY62" s="175"/>
      <c r="NZ62" s="175"/>
      <c r="OA62" s="175"/>
      <c r="OB62" s="175"/>
      <c r="OC62" s="175"/>
      <c r="OD62" s="175"/>
      <c r="OE62" s="175"/>
      <c r="OF62" s="175"/>
      <c r="OG62" s="175"/>
      <c r="OH62" s="175"/>
      <c r="OI62" s="175"/>
      <c r="OJ62" s="175"/>
      <c r="OK62" s="175"/>
      <c r="OL62" s="175"/>
      <c r="OM62" s="175"/>
      <c r="ON62" s="175"/>
      <c r="OO62" s="175"/>
      <c r="OP62" s="175"/>
      <c r="OQ62" s="175"/>
      <c r="OR62" s="175"/>
      <c r="OS62" s="175"/>
      <c r="OT62" s="175"/>
      <c r="OU62" s="175"/>
      <c r="OV62" s="175"/>
      <c r="OW62" s="175"/>
      <c r="OX62" s="175"/>
      <c r="OY62" s="175"/>
      <c r="OZ62" s="175"/>
      <c r="PA62" s="175"/>
      <c r="PB62" s="175"/>
      <c r="PC62" s="175"/>
      <c r="PD62" s="175"/>
      <c r="PE62" s="175"/>
      <c r="PF62" s="175"/>
      <c r="PG62" s="175"/>
      <c r="PH62" s="175"/>
      <c r="PI62" s="175"/>
      <c r="PJ62" s="175"/>
      <c r="PK62" s="175"/>
      <c r="PL62" s="175"/>
      <c r="PM62" s="175"/>
      <c r="PN62" s="175"/>
      <c r="PO62" s="175"/>
      <c r="PP62" s="175"/>
      <c r="PQ62" s="175"/>
      <c r="PR62" s="175"/>
      <c r="PS62" s="175"/>
      <c r="PT62" s="175"/>
      <c r="PU62" s="175"/>
      <c r="PV62" s="175"/>
      <c r="PW62" s="175"/>
      <c r="PX62" s="175"/>
      <c r="PY62" s="175"/>
      <c r="PZ62" s="175"/>
      <c r="QA62" s="175"/>
      <c r="QB62" s="175"/>
      <c r="QC62" s="175"/>
      <c r="QD62" s="175"/>
      <c r="QE62" s="175"/>
      <c r="QF62" s="175"/>
      <c r="QG62" s="175"/>
      <c r="QH62" s="175"/>
      <c r="QI62" s="175"/>
      <c r="QJ62" s="175"/>
      <c r="QK62" s="175"/>
      <c r="QL62" s="175"/>
      <c r="QM62" s="175"/>
      <c r="QN62" s="175"/>
      <c r="QO62" s="175"/>
    </row>
    <row r="63" spans="1:457" ht="14.25" customHeight="1" thickBot="1">
      <c r="A63" s="257"/>
      <c r="B63" s="258"/>
      <c r="C63" s="258"/>
      <c r="D63" s="258"/>
      <c r="E63" s="258"/>
      <c r="F63" s="258"/>
      <c r="G63" s="258"/>
      <c r="H63" s="258"/>
      <c r="I63" s="259"/>
      <c r="J63" s="259"/>
      <c r="K63" s="259"/>
      <c r="L63" s="259"/>
      <c r="M63" s="259"/>
      <c r="N63" s="259"/>
      <c r="O63" s="260"/>
    </row>
    <row r="64" spans="1:457" ht="18.75">
      <c r="G64" s="60"/>
      <c r="H64" s="256"/>
      <c r="I64" s="104"/>
      <c r="J64" s="104"/>
      <c r="K64" s="104"/>
      <c r="L64" s="104"/>
    </row>
    <row r="65" spans="1:457" ht="22.5" customHeight="1">
      <c r="A65" s="446" t="s">
        <v>100</v>
      </c>
      <c r="B65" s="446"/>
      <c r="C65" s="446"/>
      <c r="D65" s="446"/>
      <c r="E65" s="446"/>
      <c r="F65" s="446"/>
      <c r="G65" s="446"/>
      <c r="H65" s="446"/>
      <c r="I65" s="446"/>
      <c r="J65" s="446"/>
      <c r="K65" s="446"/>
      <c r="L65" s="446"/>
      <c r="M65" s="446"/>
      <c r="N65" s="446"/>
      <c r="O65" s="446"/>
      <c r="P65" s="261"/>
    </row>
    <row r="66" spans="1:457" ht="15.75">
      <c r="A66" s="102"/>
      <c r="B66" s="183"/>
      <c r="C66" s="103"/>
      <c r="D66" s="106"/>
      <c r="E66" s="182"/>
      <c r="F66" s="107"/>
      <c r="G66" s="182"/>
      <c r="H66" s="108"/>
      <c r="I66" s="182"/>
      <c r="J66" s="109"/>
      <c r="K66" s="102"/>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X66" s="50"/>
      <c r="FY66" s="50"/>
      <c r="FZ66" s="50"/>
      <c r="GA66" s="50"/>
      <c r="GB66" s="50"/>
      <c r="GC66" s="50"/>
      <c r="GD66" s="50"/>
      <c r="GE66" s="50"/>
      <c r="GF66" s="50"/>
      <c r="GG66" s="50"/>
      <c r="GH66" s="50"/>
      <c r="GI66" s="50"/>
      <c r="GJ66" s="50"/>
      <c r="GK66" s="50"/>
      <c r="GL66" s="50"/>
      <c r="GM66" s="50"/>
      <c r="GN66" s="50"/>
      <c r="GO66" s="50"/>
      <c r="GP66" s="50"/>
      <c r="GQ66" s="50"/>
      <c r="GR66" s="50"/>
      <c r="GS66" s="50"/>
      <c r="GT66" s="50"/>
      <c r="GU66" s="50"/>
      <c r="GV66" s="50"/>
      <c r="GW66" s="50"/>
      <c r="GX66" s="50"/>
      <c r="GY66" s="50"/>
      <c r="GZ66" s="50"/>
      <c r="HA66" s="50"/>
      <c r="HB66" s="50"/>
      <c r="HC66" s="50"/>
      <c r="HD66" s="50"/>
      <c r="HE66" s="50"/>
      <c r="HF66" s="50"/>
      <c r="HG66" s="50"/>
      <c r="HH66" s="50"/>
      <c r="HI66" s="50"/>
      <c r="HJ66" s="50"/>
      <c r="HK66" s="50"/>
      <c r="HL66" s="50"/>
      <c r="HM66" s="50"/>
      <c r="HN66" s="50"/>
      <c r="HO66" s="50"/>
      <c r="HP66" s="50"/>
      <c r="HQ66" s="50"/>
      <c r="HR66" s="50"/>
      <c r="HS66" s="50"/>
      <c r="HT66" s="50"/>
      <c r="HU66" s="50"/>
      <c r="HV66" s="50"/>
      <c r="HW66" s="50"/>
      <c r="HX66" s="50"/>
      <c r="HY66" s="50"/>
      <c r="HZ66" s="50"/>
      <c r="IA66" s="50"/>
      <c r="IB66" s="50"/>
      <c r="IC66" s="50"/>
      <c r="ID66" s="50"/>
      <c r="IE66" s="50"/>
      <c r="IF66" s="50"/>
      <c r="IG66" s="50"/>
      <c r="IH66" s="50"/>
      <c r="II66" s="50"/>
      <c r="IJ66" s="50"/>
      <c r="IK66" s="50"/>
      <c r="IL66" s="50"/>
      <c r="IM66" s="50"/>
      <c r="IN66" s="50"/>
      <c r="IO66" s="50"/>
      <c r="IP66" s="50"/>
      <c r="IQ66" s="50"/>
      <c r="IR66" s="50"/>
      <c r="IS66" s="50"/>
      <c r="IT66" s="50"/>
      <c r="IU66" s="50"/>
      <c r="IV66" s="50"/>
      <c r="IW66" s="175"/>
      <c r="IX66" s="175"/>
      <c r="IY66" s="175"/>
      <c r="IZ66" s="175"/>
      <c r="JA66" s="175"/>
      <c r="JB66" s="175"/>
      <c r="JC66" s="175"/>
      <c r="JD66" s="175"/>
      <c r="JE66" s="175"/>
      <c r="JF66" s="175"/>
      <c r="JG66" s="175"/>
      <c r="JH66" s="175"/>
      <c r="JI66" s="175"/>
      <c r="JJ66" s="175"/>
      <c r="JK66" s="175"/>
      <c r="JL66" s="175"/>
      <c r="JM66" s="175"/>
      <c r="JN66" s="175"/>
      <c r="JO66" s="175"/>
      <c r="JP66" s="175"/>
      <c r="JQ66" s="175"/>
      <c r="JR66" s="175"/>
      <c r="JS66" s="175"/>
      <c r="JT66" s="175"/>
      <c r="JU66" s="175"/>
      <c r="JV66" s="175"/>
      <c r="JW66" s="175"/>
      <c r="JX66" s="175"/>
      <c r="JY66" s="175"/>
      <c r="JZ66" s="175"/>
      <c r="KA66" s="175"/>
      <c r="KB66" s="175"/>
      <c r="KC66" s="175"/>
      <c r="KD66" s="175"/>
      <c r="KE66" s="175"/>
      <c r="KF66" s="175"/>
      <c r="KG66" s="175"/>
      <c r="KH66" s="175"/>
      <c r="KI66" s="175"/>
      <c r="KJ66" s="175"/>
      <c r="KK66" s="175"/>
      <c r="KL66" s="175"/>
      <c r="KM66" s="175"/>
      <c r="KN66" s="175"/>
      <c r="KO66" s="175"/>
      <c r="KP66" s="175"/>
      <c r="KQ66" s="175"/>
      <c r="KR66" s="175"/>
      <c r="KS66" s="175"/>
      <c r="KT66" s="175"/>
      <c r="KU66" s="175"/>
      <c r="KV66" s="175"/>
      <c r="KW66" s="175"/>
      <c r="KX66" s="175"/>
      <c r="KY66" s="175"/>
      <c r="KZ66" s="175"/>
      <c r="LA66" s="175"/>
      <c r="LB66" s="175"/>
      <c r="LC66" s="175"/>
      <c r="LD66" s="175"/>
      <c r="LE66" s="175"/>
      <c r="LF66" s="175"/>
      <c r="LG66" s="175"/>
      <c r="LH66" s="175"/>
      <c r="LI66" s="175"/>
      <c r="LJ66" s="175"/>
      <c r="LK66" s="175"/>
      <c r="LL66" s="175"/>
      <c r="LM66" s="175"/>
      <c r="LN66" s="175"/>
      <c r="LO66" s="175"/>
      <c r="LP66" s="175"/>
      <c r="LQ66" s="175"/>
      <c r="LR66" s="175"/>
      <c r="LS66" s="175"/>
      <c r="LT66" s="175"/>
      <c r="LU66" s="175"/>
      <c r="LV66" s="175"/>
      <c r="LW66" s="175"/>
      <c r="LX66" s="175"/>
      <c r="LY66" s="175"/>
      <c r="LZ66" s="175"/>
      <c r="MA66" s="175"/>
      <c r="MB66" s="175"/>
      <c r="MC66" s="175"/>
      <c r="MD66" s="175"/>
      <c r="ME66" s="175"/>
      <c r="MF66" s="175"/>
      <c r="MG66" s="175"/>
      <c r="MH66" s="175"/>
      <c r="MI66" s="175"/>
      <c r="MJ66" s="175"/>
      <c r="MK66" s="175"/>
      <c r="ML66" s="175"/>
      <c r="MM66" s="175"/>
      <c r="MN66" s="175"/>
      <c r="MO66" s="175"/>
      <c r="MP66" s="175"/>
      <c r="MQ66" s="175"/>
      <c r="MR66" s="175"/>
      <c r="MS66" s="175"/>
      <c r="MT66" s="175"/>
      <c r="MU66" s="175"/>
      <c r="MV66" s="175"/>
      <c r="MW66" s="175"/>
      <c r="MX66" s="175"/>
      <c r="MY66" s="175"/>
      <c r="MZ66" s="175"/>
      <c r="NA66" s="175"/>
      <c r="NB66" s="175"/>
      <c r="NC66" s="175"/>
      <c r="ND66" s="175"/>
      <c r="NE66" s="175"/>
      <c r="NF66" s="175"/>
      <c r="NG66" s="175"/>
      <c r="NH66" s="175"/>
      <c r="NI66" s="175"/>
      <c r="NJ66" s="175"/>
      <c r="NK66" s="175"/>
      <c r="NL66" s="175"/>
      <c r="NM66" s="175"/>
      <c r="NN66" s="175"/>
      <c r="NO66" s="175"/>
      <c r="NP66" s="175"/>
      <c r="NQ66" s="175"/>
      <c r="NR66" s="175"/>
      <c r="NS66" s="175"/>
      <c r="NT66" s="175"/>
      <c r="NU66" s="175"/>
      <c r="NV66" s="175"/>
      <c r="NW66" s="175"/>
      <c r="NX66" s="175"/>
      <c r="NY66" s="175"/>
      <c r="NZ66" s="175"/>
      <c r="OA66" s="175"/>
      <c r="OB66" s="175"/>
      <c r="OC66" s="175"/>
      <c r="OD66" s="175"/>
      <c r="OE66" s="175"/>
      <c r="OF66" s="175"/>
      <c r="OG66" s="175"/>
      <c r="OH66" s="175"/>
      <c r="OI66" s="175"/>
      <c r="OJ66" s="175"/>
      <c r="OK66" s="175"/>
      <c r="OL66" s="175"/>
      <c r="OM66" s="175"/>
      <c r="ON66" s="175"/>
      <c r="OO66" s="175"/>
      <c r="OP66" s="175"/>
      <c r="OQ66" s="175"/>
      <c r="OR66" s="175"/>
      <c r="OS66" s="175"/>
      <c r="OT66" s="175"/>
      <c r="OU66" s="175"/>
      <c r="OV66" s="175"/>
      <c r="OW66" s="175"/>
      <c r="OX66" s="175"/>
      <c r="OY66" s="175"/>
      <c r="OZ66" s="175"/>
      <c r="PA66" s="175"/>
      <c r="PB66" s="175"/>
      <c r="PC66" s="175"/>
      <c r="PD66" s="175"/>
      <c r="PE66" s="175"/>
      <c r="PF66" s="175"/>
      <c r="PG66" s="175"/>
      <c r="PH66" s="175"/>
      <c r="PI66" s="175"/>
      <c r="PJ66" s="175"/>
      <c r="PK66" s="175"/>
      <c r="PL66" s="175"/>
      <c r="PM66" s="175"/>
      <c r="PN66" s="175"/>
      <c r="PO66" s="175"/>
      <c r="PP66" s="175"/>
      <c r="PQ66" s="175"/>
      <c r="PR66" s="175"/>
      <c r="PS66" s="175"/>
      <c r="PT66" s="175"/>
      <c r="PU66" s="175"/>
      <c r="PV66" s="175"/>
      <c r="PW66" s="175"/>
      <c r="PX66" s="175"/>
      <c r="PY66" s="175"/>
      <c r="PZ66" s="175"/>
      <c r="QA66" s="175"/>
      <c r="QB66" s="175"/>
      <c r="QC66" s="175"/>
      <c r="QD66" s="175"/>
      <c r="QE66" s="175"/>
      <c r="QF66" s="175"/>
      <c r="QG66" s="175"/>
      <c r="QH66" s="175"/>
      <c r="QI66" s="175"/>
      <c r="QJ66" s="175"/>
      <c r="QK66" s="175"/>
      <c r="QL66" s="175"/>
      <c r="QM66" s="175"/>
      <c r="QN66" s="175"/>
      <c r="QO66" s="175"/>
    </row>
    <row r="67" spans="1:457" ht="15.75">
      <c r="A67" s="102"/>
      <c r="B67" s="183"/>
      <c r="C67" s="103"/>
      <c r="D67" s="106"/>
      <c r="E67" s="182"/>
      <c r="F67" s="107"/>
      <c r="G67" s="182"/>
      <c r="H67" s="108"/>
      <c r="I67" s="182"/>
      <c r="J67" s="109"/>
      <c r="K67" s="102"/>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c r="EY67" s="50"/>
      <c r="EZ67" s="50"/>
      <c r="FA67" s="50"/>
      <c r="FB67" s="50"/>
      <c r="FC67" s="50"/>
      <c r="FD67" s="50"/>
      <c r="FE67" s="50"/>
      <c r="FF67" s="50"/>
      <c r="FG67" s="50"/>
      <c r="FH67" s="50"/>
      <c r="FI67" s="50"/>
      <c r="FJ67" s="50"/>
      <c r="FK67" s="50"/>
      <c r="FL67" s="50"/>
      <c r="FM67" s="50"/>
      <c r="FN67" s="50"/>
      <c r="FO67" s="50"/>
      <c r="FP67" s="50"/>
      <c r="FQ67" s="50"/>
      <c r="FR67" s="50"/>
      <c r="FS67" s="50"/>
      <c r="FT67" s="50"/>
      <c r="FU67" s="50"/>
      <c r="FV67" s="50"/>
      <c r="FW67" s="50"/>
      <c r="FX67" s="50"/>
      <c r="FY67" s="50"/>
      <c r="FZ67" s="50"/>
      <c r="GA67" s="50"/>
      <c r="GB67" s="50"/>
      <c r="GC67" s="50"/>
      <c r="GD67" s="50"/>
      <c r="GE67" s="50"/>
      <c r="GF67" s="50"/>
      <c r="GG67" s="50"/>
      <c r="GH67" s="50"/>
      <c r="GI67" s="50"/>
      <c r="GJ67" s="50"/>
      <c r="GK67" s="50"/>
      <c r="GL67" s="50"/>
      <c r="GM67" s="50"/>
      <c r="GN67" s="50"/>
      <c r="GO67" s="50"/>
      <c r="GP67" s="50"/>
      <c r="GQ67" s="50"/>
      <c r="GR67" s="50"/>
      <c r="GS67" s="50"/>
      <c r="GT67" s="50"/>
      <c r="GU67" s="50"/>
      <c r="GV67" s="50"/>
      <c r="GW67" s="50"/>
      <c r="GX67" s="50"/>
      <c r="GY67" s="50"/>
      <c r="GZ67" s="50"/>
      <c r="HA67" s="50"/>
      <c r="HB67" s="50"/>
      <c r="HC67" s="50"/>
      <c r="HD67" s="50"/>
      <c r="HE67" s="50"/>
      <c r="HF67" s="50"/>
      <c r="HG67" s="50"/>
      <c r="HH67" s="50"/>
      <c r="HI67" s="50"/>
      <c r="HJ67" s="50"/>
      <c r="HK67" s="50"/>
      <c r="HL67" s="50"/>
      <c r="HM67" s="50"/>
      <c r="HN67" s="50"/>
      <c r="HO67" s="50"/>
      <c r="HP67" s="50"/>
      <c r="HQ67" s="50"/>
      <c r="HR67" s="50"/>
      <c r="HS67" s="50"/>
      <c r="HT67" s="50"/>
      <c r="HU67" s="50"/>
      <c r="HV67" s="50"/>
      <c r="HW67" s="50"/>
      <c r="HX67" s="50"/>
      <c r="HY67" s="50"/>
      <c r="HZ67" s="50"/>
      <c r="IA67" s="50"/>
      <c r="IB67" s="50"/>
      <c r="IC67" s="50"/>
      <c r="ID67" s="50"/>
      <c r="IE67" s="50"/>
      <c r="IF67" s="50"/>
      <c r="IG67" s="50"/>
      <c r="IH67" s="50"/>
      <c r="II67" s="50"/>
      <c r="IJ67" s="50"/>
      <c r="IK67" s="50"/>
      <c r="IL67" s="50"/>
      <c r="IM67" s="50"/>
      <c r="IN67" s="50"/>
      <c r="IO67" s="50"/>
      <c r="IP67" s="50"/>
      <c r="IQ67" s="50"/>
      <c r="IR67" s="50"/>
      <c r="IS67" s="50"/>
      <c r="IT67" s="50"/>
      <c r="IU67" s="50"/>
      <c r="IV67" s="50"/>
      <c r="IW67" s="175"/>
      <c r="IX67" s="175"/>
      <c r="IY67" s="175"/>
      <c r="IZ67" s="175"/>
      <c r="JA67" s="175"/>
      <c r="JB67" s="175"/>
      <c r="JC67" s="175"/>
      <c r="JD67" s="175"/>
      <c r="JE67" s="175"/>
      <c r="JF67" s="175"/>
      <c r="JG67" s="175"/>
      <c r="JH67" s="175"/>
      <c r="JI67" s="175"/>
      <c r="JJ67" s="175"/>
      <c r="JK67" s="175"/>
      <c r="JL67" s="175"/>
      <c r="JM67" s="175"/>
      <c r="JN67" s="175"/>
      <c r="JO67" s="175"/>
      <c r="JP67" s="175"/>
      <c r="JQ67" s="175"/>
      <c r="JR67" s="175"/>
      <c r="JS67" s="175"/>
      <c r="JT67" s="175"/>
      <c r="JU67" s="175"/>
      <c r="JV67" s="175"/>
      <c r="JW67" s="175"/>
      <c r="JX67" s="175"/>
      <c r="JY67" s="175"/>
      <c r="JZ67" s="175"/>
      <c r="KA67" s="175"/>
      <c r="KB67" s="175"/>
      <c r="KC67" s="175"/>
      <c r="KD67" s="175"/>
      <c r="KE67" s="175"/>
      <c r="KF67" s="175"/>
      <c r="KG67" s="175"/>
      <c r="KH67" s="175"/>
      <c r="KI67" s="175"/>
      <c r="KJ67" s="175"/>
      <c r="KK67" s="175"/>
      <c r="KL67" s="175"/>
      <c r="KM67" s="175"/>
      <c r="KN67" s="175"/>
      <c r="KO67" s="175"/>
      <c r="KP67" s="175"/>
      <c r="KQ67" s="175"/>
      <c r="KR67" s="175"/>
      <c r="KS67" s="175"/>
      <c r="KT67" s="175"/>
      <c r="KU67" s="175"/>
      <c r="KV67" s="175"/>
      <c r="KW67" s="175"/>
      <c r="KX67" s="175"/>
      <c r="KY67" s="175"/>
      <c r="KZ67" s="175"/>
      <c r="LA67" s="175"/>
      <c r="LB67" s="175"/>
      <c r="LC67" s="175"/>
      <c r="LD67" s="175"/>
      <c r="LE67" s="175"/>
      <c r="LF67" s="175"/>
      <c r="LG67" s="175"/>
      <c r="LH67" s="175"/>
      <c r="LI67" s="175"/>
      <c r="LJ67" s="175"/>
      <c r="LK67" s="175"/>
      <c r="LL67" s="175"/>
      <c r="LM67" s="175"/>
      <c r="LN67" s="175"/>
      <c r="LO67" s="175"/>
      <c r="LP67" s="175"/>
      <c r="LQ67" s="175"/>
      <c r="LR67" s="175"/>
      <c r="LS67" s="175"/>
      <c r="LT67" s="175"/>
      <c r="LU67" s="175"/>
      <c r="LV67" s="175"/>
      <c r="LW67" s="175"/>
      <c r="LX67" s="175"/>
      <c r="LY67" s="175"/>
      <c r="LZ67" s="175"/>
      <c r="MA67" s="175"/>
      <c r="MB67" s="175"/>
      <c r="MC67" s="175"/>
      <c r="MD67" s="175"/>
      <c r="ME67" s="175"/>
      <c r="MF67" s="175"/>
      <c r="MG67" s="175"/>
      <c r="MH67" s="175"/>
      <c r="MI67" s="175"/>
      <c r="MJ67" s="175"/>
      <c r="MK67" s="175"/>
      <c r="ML67" s="175"/>
      <c r="MM67" s="175"/>
      <c r="MN67" s="175"/>
      <c r="MO67" s="175"/>
      <c r="MP67" s="175"/>
      <c r="MQ67" s="175"/>
      <c r="MR67" s="175"/>
      <c r="MS67" s="175"/>
      <c r="MT67" s="175"/>
      <c r="MU67" s="175"/>
      <c r="MV67" s="175"/>
      <c r="MW67" s="175"/>
      <c r="MX67" s="175"/>
      <c r="MY67" s="175"/>
      <c r="MZ67" s="175"/>
      <c r="NA67" s="175"/>
      <c r="NB67" s="175"/>
      <c r="NC67" s="175"/>
      <c r="ND67" s="175"/>
      <c r="NE67" s="175"/>
      <c r="NF67" s="175"/>
      <c r="NG67" s="175"/>
      <c r="NH67" s="175"/>
      <c r="NI67" s="175"/>
      <c r="NJ67" s="175"/>
      <c r="NK67" s="175"/>
      <c r="NL67" s="175"/>
      <c r="NM67" s="175"/>
      <c r="NN67" s="175"/>
      <c r="NO67" s="175"/>
      <c r="NP67" s="175"/>
      <c r="NQ67" s="175"/>
      <c r="NR67" s="175"/>
      <c r="NS67" s="175"/>
      <c r="NT67" s="175"/>
      <c r="NU67" s="175"/>
      <c r="NV67" s="175"/>
      <c r="NW67" s="175"/>
      <c r="NX67" s="175"/>
      <c r="NY67" s="175"/>
      <c r="NZ67" s="175"/>
      <c r="OA67" s="175"/>
      <c r="OB67" s="175"/>
      <c r="OC67" s="175"/>
      <c r="OD67" s="175"/>
      <c r="OE67" s="175"/>
      <c r="OF67" s="175"/>
      <c r="OG67" s="175"/>
      <c r="OH67" s="175"/>
      <c r="OI67" s="175"/>
      <c r="OJ67" s="175"/>
      <c r="OK67" s="175"/>
      <c r="OL67" s="175"/>
      <c r="OM67" s="175"/>
      <c r="ON67" s="175"/>
      <c r="OO67" s="175"/>
      <c r="OP67" s="175"/>
      <c r="OQ67" s="175"/>
      <c r="OR67" s="175"/>
      <c r="OS67" s="175"/>
      <c r="OT67" s="175"/>
      <c r="OU67" s="175"/>
      <c r="OV67" s="175"/>
      <c r="OW67" s="175"/>
      <c r="OX67" s="175"/>
      <c r="OY67" s="175"/>
      <c r="OZ67" s="175"/>
      <c r="PA67" s="175"/>
      <c r="PB67" s="175"/>
      <c r="PC67" s="175"/>
      <c r="PD67" s="175"/>
      <c r="PE67" s="175"/>
      <c r="PF67" s="175"/>
      <c r="PG67" s="175"/>
      <c r="PH67" s="175"/>
      <c r="PI67" s="175"/>
      <c r="PJ67" s="175"/>
      <c r="PK67" s="175"/>
      <c r="PL67" s="175"/>
      <c r="PM67" s="175"/>
      <c r="PN67" s="175"/>
      <c r="PO67" s="175"/>
      <c r="PP67" s="175"/>
      <c r="PQ67" s="175"/>
      <c r="PR67" s="175"/>
      <c r="PS67" s="175"/>
      <c r="PT67" s="175"/>
      <c r="PU67" s="175"/>
      <c r="PV67" s="175"/>
      <c r="PW67" s="175"/>
      <c r="PX67" s="175"/>
      <c r="PY67" s="175"/>
      <c r="PZ67" s="175"/>
      <c r="QA67" s="175"/>
      <c r="QB67" s="175"/>
      <c r="QC67" s="175"/>
      <c r="QD67" s="175"/>
      <c r="QE67" s="175"/>
      <c r="QF67" s="175"/>
      <c r="QG67" s="175"/>
      <c r="QH67" s="175"/>
      <c r="QI67" s="175"/>
      <c r="QJ67" s="175"/>
      <c r="QK67" s="175"/>
      <c r="QL67" s="175"/>
      <c r="QM67" s="175"/>
      <c r="QN67" s="175"/>
      <c r="QO67" s="175"/>
    </row>
    <row r="68" spans="1:457" ht="15.75">
      <c r="A68" s="102"/>
      <c r="B68" s="183"/>
      <c r="C68" s="103"/>
      <c r="D68" s="106"/>
      <c r="E68" s="182"/>
      <c r="F68" s="107"/>
      <c r="G68" s="182"/>
      <c r="H68" s="108"/>
      <c r="I68" s="182"/>
      <c r="J68" s="109"/>
      <c r="K68" s="102"/>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50"/>
      <c r="ER68" s="50"/>
      <c r="ES68" s="50"/>
      <c r="ET68" s="50"/>
      <c r="EU68" s="50"/>
      <c r="EV68" s="50"/>
      <c r="EW68" s="50"/>
      <c r="EX68" s="50"/>
      <c r="EY68" s="50"/>
      <c r="EZ68" s="50"/>
      <c r="FA68" s="50"/>
      <c r="FB68" s="50"/>
      <c r="FC68" s="50"/>
      <c r="FD68" s="50"/>
      <c r="FE68" s="50"/>
      <c r="FF68" s="50"/>
      <c r="FG68" s="50"/>
      <c r="FH68" s="50"/>
      <c r="FI68" s="50"/>
      <c r="FJ68" s="50"/>
      <c r="FK68" s="50"/>
      <c r="FL68" s="50"/>
      <c r="FM68" s="50"/>
      <c r="FN68" s="50"/>
      <c r="FO68" s="50"/>
      <c r="FP68" s="50"/>
      <c r="FQ68" s="50"/>
      <c r="FR68" s="50"/>
      <c r="FS68" s="50"/>
      <c r="FT68" s="50"/>
      <c r="FU68" s="50"/>
      <c r="FV68" s="50"/>
      <c r="FW68" s="50"/>
      <c r="FX68" s="50"/>
      <c r="FY68" s="50"/>
      <c r="FZ68" s="50"/>
      <c r="GA68" s="50"/>
      <c r="GB68" s="50"/>
      <c r="GC68" s="50"/>
      <c r="GD68" s="50"/>
      <c r="GE68" s="50"/>
      <c r="GF68" s="50"/>
      <c r="GG68" s="50"/>
      <c r="GH68" s="50"/>
      <c r="GI68" s="50"/>
      <c r="GJ68" s="50"/>
      <c r="GK68" s="50"/>
      <c r="GL68" s="50"/>
      <c r="GM68" s="50"/>
      <c r="GN68" s="50"/>
      <c r="GO68" s="50"/>
      <c r="GP68" s="50"/>
      <c r="GQ68" s="50"/>
      <c r="GR68" s="50"/>
      <c r="GS68" s="50"/>
      <c r="GT68" s="50"/>
      <c r="GU68" s="50"/>
      <c r="GV68" s="50"/>
      <c r="GW68" s="50"/>
      <c r="GX68" s="50"/>
      <c r="GY68" s="50"/>
      <c r="GZ68" s="50"/>
      <c r="HA68" s="50"/>
      <c r="HB68" s="50"/>
      <c r="HC68" s="50"/>
      <c r="HD68" s="50"/>
      <c r="HE68" s="50"/>
      <c r="HF68" s="50"/>
      <c r="HG68" s="50"/>
      <c r="HH68" s="50"/>
      <c r="HI68" s="50"/>
      <c r="HJ68" s="50"/>
      <c r="HK68" s="50"/>
      <c r="HL68" s="50"/>
      <c r="HM68" s="50"/>
      <c r="HN68" s="50"/>
      <c r="HO68" s="50"/>
      <c r="HP68" s="50"/>
      <c r="HQ68" s="50"/>
      <c r="HR68" s="50"/>
      <c r="HS68" s="50"/>
      <c r="HT68" s="50"/>
      <c r="HU68" s="50"/>
      <c r="HV68" s="50"/>
      <c r="HW68" s="50"/>
      <c r="HX68" s="50"/>
      <c r="HY68" s="50"/>
      <c r="HZ68" s="50"/>
      <c r="IA68" s="50"/>
      <c r="IB68" s="50"/>
      <c r="IC68" s="50"/>
      <c r="ID68" s="50"/>
      <c r="IE68" s="50"/>
      <c r="IF68" s="50"/>
      <c r="IG68" s="50"/>
      <c r="IH68" s="50"/>
      <c r="II68" s="50"/>
      <c r="IJ68" s="50"/>
      <c r="IK68" s="50"/>
      <c r="IL68" s="50"/>
      <c r="IM68" s="50"/>
      <c r="IN68" s="50"/>
      <c r="IO68" s="50"/>
      <c r="IP68" s="50"/>
      <c r="IQ68" s="50"/>
      <c r="IR68" s="50"/>
      <c r="IS68" s="50"/>
      <c r="IT68" s="50"/>
      <c r="IU68" s="50"/>
      <c r="IV68" s="50"/>
      <c r="IW68" s="175"/>
      <c r="IX68" s="175"/>
      <c r="IY68" s="175"/>
      <c r="IZ68" s="175"/>
      <c r="JA68" s="175"/>
      <c r="JB68" s="175"/>
      <c r="JC68" s="175"/>
      <c r="JD68" s="175"/>
      <c r="JE68" s="175"/>
      <c r="JF68" s="175"/>
      <c r="JG68" s="175"/>
      <c r="JH68" s="175"/>
      <c r="JI68" s="175"/>
      <c r="JJ68" s="175"/>
      <c r="JK68" s="175"/>
      <c r="JL68" s="175"/>
      <c r="JM68" s="175"/>
      <c r="JN68" s="175"/>
      <c r="JO68" s="175"/>
      <c r="JP68" s="175"/>
      <c r="JQ68" s="175"/>
      <c r="JR68" s="175"/>
      <c r="JS68" s="175"/>
      <c r="JT68" s="175"/>
      <c r="JU68" s="175"/>
      <c r="JV68" s="175"/>
      <c r="JW68" s="175"/>
      <c r="JX68" s="175"/>
      <c r="JY68" s="175"/>
      <c r="JZ68" s="175"/>
      <c r="KA68" s="175"/>
      <c r="KB68" s="175"/>
      <c r="KC68" s="175"/>
      <c r="KD68" s="175"/>
      <c r="KE68" s="175"/>
      <c r="KF68" s="175"/>
      <c r="KG68" s="175"/>
      <c r="KH68" s="175"/>
      <c r="KI68" s="175"/>
      <c r="KJ68" s="175"/>
      <c r="KK68" s="175"/>
      <c r="KL68" s="175"/>
      <c r="KM68" s="175"/>
      <c r="KN68" s="175"/>
      <c r="KO68" s="175"/>
      <c r="KP68" s="175"/>
      <c r="KQ68" s="175"/>
      <c r="KR68" s="175"/>
      <c r="KS68" s="175"/>
      <c r="KT68" s="175"/>
      <c r="KU68" s="175"/>
      <c r="KV68" s="175"/>
      <c r="KW68" s="175"/>
      <c r="KX68" s="175"/>
      <c r="KY68" s="175"/>
      <c r="KZ68" s="175"/>
      <c r="LA68" s="175"/>
      <c r="LB68" s="175"/>
      <c r="LC68" s="175"/>
      <c r="LD68" s="175"/>
      <c r="LE68" s="175"/>
      <c r="LF68" s="175"/>
      <c r="LG68" s="175"/>
      <c r="LH68" s="175"/>
      <c r="LI68" s="175"/>
      <c r="LJ68" s="175"/>
      <c r="LK68" s="175"/>
      <c r="LL68" s="175"/>
      <c r="LM68" s="175"/>
      <c r="LN68" s="175"/>
      <c r="LO68" s="175"/>
      <c r="LP68" s="175"/>
      <c r="LQ68" s="175"/>
      <c r="LR68" s="175"/>
      <c r="LS68" s="175"/>
      <c r="LT68" s="175"/>
      <c r="LU68" s="175"/>
      <c r="LV68" s="175"/>
      <c r="LW68" s="175"/>
      <c r="LX68" s="175"/>
      <c r="LY68" s="175"/>
      <c r="LZ68" s="175"/>
      <c r="MA68" s="175"/>
      <c r="MB68" s="175"/>
      <c r="MC68" s="175"/>
      <c r="MD68" s="175"/>
      <c r="ME68" s="175"/>
      <c r="MF68" s="175"/>
      <c r="MG68" s="175"/>
      <c r="MH68" s="175"/>
      <c r="MI68" s="175"/>
      <c r="MJ68" s="175"/>
      <c r="MK68" s="175"/>
      <c r="ML68" s="175"/>
      <c r="MM68" s="175"/>
      <c r="MN68" s="175"/>
      <c r="MO68" s="175"/>
      <c r="MP68" s="175"/>
      <c r="MQ68" s="175"/>
      <c r="MR68" s="175"/>
      <c r="MS68" s="175"/>
      <c r="MT68" s="175"/>
      <c r="MU68" s="175"/>
      <c r="MV68" s="175"/>
      <c r="MW68" s="175"/>
      <c r="MX68" s="175"/>
      <c r="MY68" s="175"/>
      <c r="MZ68" s="175"/>
      <c r="NA68" s="175"/>
      <c r="NB68" s="175"/>
      <c r="NC68" s="175"/>
      <c r="ND68" s="175"/>
      <c r="NE68" s="175"/>
      <c r="NF68" s="175"/>
      <c r="NG68" s="175"/>
      <c r="NH68" s="175"/>
      <c r="NI68" s="175"/>
      <c r="NJ68" s="175"/>
      <c r="NK68" s="175"/>
      <c r="NL68" s="175"/>
      <c r="NM68" s="175"/>
      <c r="NN68" s="175"/>
      <c r="NO68" s="175"/>
      <c r="NP68" s="175"/>
      <c r="NQ68" s="175"/>
      <c r="NR68" s="175"/>
      <c r="NS68" s="175"/>
      <c r="NT68" s="175"/>
      <c r="NU68" s="175"/>
      <c r="NV68" s="175"/>
      <c r="NW68" s="175"/>
      <c r="NX68" s="175"/>
      <c r="NY68" s="175"/>
      <c r="NZ68" s="175"/>
      <c r="OA68" s="175"/>
      <c r="OB68" s="175"/>
      <c r="OC68" s="175"/>
      <c r="OD68" s="175"/>
      <c r="OE68" s="175"/>
      <c r="OF68" s="175"/>
      <c r="OG68" s="175"/>
      <c r="OH68" s="175"/>
      <c r="OI68" s="175"/>
      <c r="OJ68" s="175"/>
      <c r="OK68" s="175"/>
      <c r="OL68" s="175"/>
      <c r="OM68" s="175"/>
      <c r="ON68" s="175"/>
      <c r="OO68" s="175"/>
      <c r="OP68" s="175"/>
      <c r="OQ68" s="175"/>
      <c r="OR68" s="175"/>
      <c r="OS68" s="175"/>
      <c r="OT68" s="175"/>
      <c r="OU68" s="175"/>
      <c r="OV68" s="175"/>
      <c r="OW68" s="175"/>
      <c r="OX68" s="175"/>
      <c r="OY68" s="175"/>
      <c r="OZ68" s="175"/>
      <c r="PA68" s="175"/>
      <c r="PB68" s="175"/>
      <c r="PC68" s="175"/>
      <c r="PD68" s="175"/>
      <c r="PE68" s="175"/>
      <c r="PF68" s="175"/>
      <c r="PG68" s="175"/>
      <c r="PH68" s="175"/>
      <c r="PI68" s="175"/>
      <c r="PJ68" s="175"/>
      <c r="PK68" s="175"/>
      <c r="PL68" s="175"/>
      <c r="PM68" s="175"/>
      <c r="PN68" s="175"/>
      <c r="PO68" s="175"/>
      <c r="PP68" s="175"/>
      <c r="PQ68" s="175"/>
      <c r="PR68" s="175"/>
      <c r="PS68" s="175"/>
      <c r="PT68" s="175"/>
      <c r="PU68" s="175"/>
      <c r="PV68" s="175"/>
      <c r="PW68" s="175"/>
      <c r="PX68" s="175"/>
      <c r="PY68" s="175"/>
      <c r="PZ68" s="175"/>
      <c r="QA68" s="175"/>
      <c r="QB68" s="175"/>
      <c r="QC68" s="175"/>
      <c r="QD68" s="175"/>
      <c r="QE68" s="175"/>
      <c r="QF68" s="175"/>
      <c r="QG68" s="175"/>
      <c r="QH68" s="175"/>
      <c r="QI68" s="175"/>
      <c r="QJ68" s="175"/>
      <c r="QK68" s="175"/>
      <c r="QL68" s="175"/>
      <c r="QM68" s="175"/>
      <c r="QN68" s="175"/>
      <c r="QO68" s="175"/>
    </row>
    <row r="69" spans="1:457" ht="15.75">
      <c r="A69" s="102"/>
      <c r="B69" s="183"/>
      <c r="C69" s="103"/>
      <c r="D69" s="106"/>
      <c r="E69" s="182"/>
      <c r="F69" s="107"/>
      <c r="G69" s="182"/>
      <c r="H69" s="108"/>
      <c r="I69" s="182"/>
      <c r="J69" s="109"/>
      <c r="K69" s="102"/>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c r="CP69" s="50"/>
      <c r="CQ69" s="50"/>
      <c r="CR69" s="50"/>
      <c r="CS69" s="50"/>
      <c r="CT69" s="50"/>
      <c r="CU69" s="50"/>
      <c r="CV69" s="50"/>
      <c r="CW69" s="50"/>
      <c r="CX69" s="50"/>
      <c r="CY69" s="50"/>
      <c r="CZ69" s="50"/>
      <c r="DA69" s="50"/>
      <c r="DB69" s="50"/>
      <c r="DC69" s="50"/>
      <c r="DD69" s="50"/>
      <c r="DE69" s="50"/>
      <c r="DF69" s="50"/>
      <c r="DG69" s="50"/>
      <c r="DH69" s="50"/>
      <c r="DI69" s="50"/>
      <c r="DJ69" s="50"/>
      <c r="DK69" s="50"/>
      <c r="DL69" s="50"/>
      <c r="DM69" s="50"/>
      <c r="DN69" s="50"/>
      <c r="DO69" s="50"/>
      <c r="DP69" s="50"/>
      <c r="DQ69" s="50"/>
      <c r="DR69" s="50"/>
      <c r="DS69" s="50"/>
      <c r="DT69" s="50"/>
      <c r="DU69" s="50"/>
      <c r="DV69" s="50"/>
      <c r="DW69" s="50"/>
      <c r="DX69" s="50"/>
      <c r="DY69" s="50"/>
      <c r="DZ69" s="50"/>
      <c r="EA69" s="50"/>
      <c r="EB69" s="50"/>
      <c r="EC69" s="50"/>
      <c r="ED69" s="50"/>
      <c r="EE69" s="50"/>
      <c r="EF69" s="50"/>
      <c r="EG69" s="50"/>
      <c r="EH69" s="50"/>
      <c r="EI69" s="50"/>
      <c r="EJ69" s="50"/>
      <c r="EK69" s="50"/>
      <c r="EL69" s="50"/>
      <c r="EM69" s="50"/>
      <c r="EN69" s="50"/>
      <c r="EO69" s="50"/>
      <c r="EP69" s="50"/>
      <c r="EQ69" s="50"/>
      <c r="ER69" s="50"/>
      <c r="ES69" s="50"/>
      <c r="ET69" s="50"/>
      <c r="EU69" s="50"/>
      <c r="EV69" s="50"/>
      <c r="EW69" s="50"/>
      <c r="EX69" s="50"/>
      <c r="EY69" s="50"/>
      <c r="EZ69" s="50"/>
      <c r="FA69" s="50"/>
      <c r="FB69" s="50"/>
      <c r="FC69" s="50"/>
      <c r="FD69" s="50"/>
      <c r="FE69" s="50"/>
      <c r="FF69" s="50"/>
      <c r="FG69" s="50"/>
      <c r="FH69" s="50"/>
      <c r="FI69" s="50"/>
      <c r="FJ69" s="50"/>
      <c r="FK69" s="50"/>
      <c r="FL69" s="50"/>
      <c r="FM69" s="50"/>
      <c r="FN69" s="50"/>
      <c r="FO69" s="50"/>
      <c r="FP69" s="50"/>
      <c r="FQ69" s="50"/>
      <c r="FR69" s="50"/>
      <c r="FS69" s="50"/>
      <c r="FT69" s="50"/>
      <c r="FU69" s="50"/>
      <c r="FV69" s="50"/>
      <c r="FW69" s="50"/>
      <c r="FX69" s="50"/>
      <c r="FY69" s="50"/>
      <c r="FZ69" s="50"/>
      <c r="GA69" s="50"/>
      <c r="GB69" s="50"/>
      <c r="GC69" s="50"/>
      <c r="GD69" s="50"/>
      <c r="GE69" s="50"/>
      <c r="GF69" s="50"/>
      <c r="GG69" s="50"/>
      <c r="GH69" s="50"/>
      <c r="GI69" s="50"/>
      <c r="GJ69" s="50"/>
      <c r="GK69" s="50"/>
      <c r="GL69" s="50"/>
      <c r="GM69" s="50"/>
      <c r="GN69" s="50"/>
      <c r="GO69" s="50"/>
      <c r="GP69" s="50"/>
      <c r="GQ69" s="50"/>
      <c r="GR69" s="50"/>
      <c r="GS69" s="50"/>
      <c r="GT69" s="50"/>
      <c r="GU69" s="50"/>
      <c r="GV69" s="50"/>
      <c r="GW69" s="50"/>
      <c r="GX69" s="50"/>
      <c r="GY69" s="50"/>
      <c r="GZ69" s="50"/>
      <c r="HA69" s="50"/>
      <c r="HB69" s="50"/>
      <c r="HC69" s="50"/>
      <c r="HD69" s="50"/>
      <c r="HE69" s="50"/>
      <c r="HF69" s="50"/>
      <c r="HG69" s="50"/>
      <c r="HH69" s="50"/>
      <c r="HI69" s="50"/>
      <c r="HJ69" s="50"/>
      <c r="HK69" s="50"/>
      <c r="HL69" s="50"/>
      <c r="HM69" s="50"/>
      <c r="HN69" s="50"/>
      <c r="HO69" s="50"/>
      <c r="HP69" s="50"/>
      <c r="HQ69" s="50"/>
      <c r="HR69" s="50"/>
      <c r="HS69" s="50"/>
      <c r="HT69" s="50"/>
      <c r="HU69" s="50"/>
      <c r="HV69" s="50"/>
      <c r="HW69" s="50"/>
      <c r="HX69" s="50"/>
      <c r="HY69" s="50"/>
      <c r="HZ69" s="50"/>
      <c r="IA69" s="50"/>
      <c r="IB69" s="50"/>
      <c r="IC69" s="50"/>
      <c r="ID69" s="50"/>
      <c r="IE69" s="50"/>
      <c r="IF69" s="50"/>
      <c r="IG69" s="50"/>
      <c r="IH69" s="50"/>
      <c r="II69" s="50"/>
      <c r="IJ69" s="50"/>
      <c r="IK69" s="50"/>
      <c r="IL69" s="50"/>
      <c r="IM69" s="50"/>
      <c r="IN69" s="50"/>
      <c r="IO69" s="50"/>
      <c r="IP69" s="50"/>
      <c r="IQ69" s="50"/>
      <c r="IR69" s="50"/>
      <c r="IS69" s="50"/>
      <c r="IT69" s="50"/>
      <c r="IU69" s="50"/>
      <c r="IV69" s="50"/>
      <c r="IW69" s="175"/>
      <c r="IX69" s="175"/>
      <c r="IY69" s="175"/>
      <c r="IZ69" s="175"/>
      <c r="JA69" s="175"/>
      <c r="JB69" s="175"/>
      <c r="JC69" s="175"/>
      <c r="JD69" s="175"/>
      <c r="JE69" s="175"/>
      <c r="JF69" s="175"/>
      <c r="JG69" s="175"/>
      <c r="JH69" s="175"/>
      <c r="JI69" s="175"/>
      <c r="JJ69" s="175"/>
      <c r="JK69" s="175"/>
      <c r="JL69" s="175"/>
      <c r="JM69" s="175"/>
      <c r="JN69" s="175"/>
      <c r="JO69" s="175"/>
      <c r="JP69" s="175"/>
      <c r="JQ69" s="175"/>
      <c r="JR69" s="175"/>
      <c r="JS69" s="175"/>
      <c r="JT69" s="175"/>
      <c r="JU69" s="175"/>
      <c r="JV69" s="175"/>
      <c r="JW69" s="175"/>
      <c r="JX69" s="175"/>
      <c r="JY69" s="175"/>
      <c r="JZ69" s="175"/>
      <c r="KA69" s="175"/>
      <c r="KB69" s="175"/>
      <c r="KC69" s="175"/>
      <c r="KD69" s="175"/>
      <c r="KE69" s="175"/>
      <c r="KF69" s="175"/>
      <c r="KG69" s="175"/>
      <c r="KH69" s="175"/>
      <c r="KI69" s="175"/>
      <c r="KJ69" s="175"/>
      <c r="KK69" s="175"/>
      <c r="KL69" s="175"/>
      <c r="KM69" s="175"/>
      <c r="KN69" s="175"/>
      <c r="KO69" s="175"/>
      <c r="KP69" s="175"/>
      <c r="KQ69" s="175"/>
      <c r="KR69" s="175"/>
      <c r="KS69" s="175"/>
      <c r="KT69" s="175"/>
      <c r="KU69" s="175"/>
      <c r="KV69" s="175"/>
      <c r="KW69" s="175"/>
      <c r="KX69" s="175"/>
      <c r="KY69" s="175"/>
      <c r="KZ69" s="175"/>
      <c r="LA69" s="175"/>
      <c r="LB69" s="175"/>
      <c r="LC69" s="175"/>
      <c r="LD69" s="175"/>
      <c r="LE69" s="175"/>
      <c r="LF69" s="175"/>
      <c r="LG69" s="175"/>
      <c r="LH69" s="175"/>
      <c r="LI69" s="175"/>
      <c r="LJ69" s="175"/>
      <c r="LK69" s="175"/>
      <c r="LL69" s="175"/>
      <c r="LM69" s="175"/>
      <c r="LN69" s="175"/>
      <c r="LO69" s="175"/>
      <c r="LP69" s="175"/>
      <c r="LQ69" s="175"/>
      <c r="LR69" s="175"/>
      <c r="LS69" s="175"/>
      <c r="LT69" s="175"/>
      <c r="LU69" s="175"/>
      <c r="LV69" s="175"/>
      <c r="LW69" s="175"/>
      <c r="LX69" s="175"/>
      <c r="LY69" s="175"/>
      <c r="LZ69" s="175"/>
      <c r="MA69" s="175"/>
      <c r="MB69" s="175"/>
      <c r="MC69" s="175"/>
      <c r="MD69" s="175"/>
      <c r="ME69" s="175"/>
      <c r="MF69" s="175"/>
      <c r="MG69" s="175"/>
      <c r="MH69" s="175"/>
      <c r="MI69" s="175"/>
      <c r="MJ69" s="175"/>
      <c r="MK69" s="175"/>
      <c r="ML69" s="175"/>
      <c r="MM69" s="175"/>
      <c r="MN69" s="175"/>
      <c r="MO69" s="175"/>
      <c r="MP69" s="175"/>
      <c r="MQ69" s="175"/>
      <c r="MR69" s="175"/>
      <c r="MS69" s="175"/>
      <c r="MT69" s="175"/>
      <c r="MU69" s="175"/>
      <c r="MV69" s="175"/>
      <c r="MW69" s="175"/>
      <c r="MX69" s="175"/>
      <c r="MY69" s="175"/>
      <c r="MZ69" s="175"/>
      <c r="NA69" s="175"/>
      <c r="NB69" s="175"/>
      <c r="NC69" s="175"/>
      <c r="ND69" s="175"/>
      <c r="NE69" s="175"/>
      <c r="NF69" s="175"/>
      <c r="NG69" s="175"/>
      <c r="NH69" s="175"/>
      <c r="NI69" s="175"/>
      <c r="NJ69" s="175"/>
      <c r="NK69" s="175"/>
      <c r="NL69" s="175"/>
      <c r="NM69" s="175"/>
      <c r="NN69" s="175"/>
      <c r="NO69" s="175"/>
      <c r="NP69" s="175"/>
      <c r="NQ69" s="175"/>
      <c r="NR69" s="175"/>
      <c r="NS69" s="175"/>
      <c r="NT69" s="175"/>
      <c r="NU69" s="175"/>
      <c r="NV69" s="175"/>
      <c r="NW69" s="175"/>
      <c r="NX69" s="175"/>
      <c r="NY69" s="175"/>
      <c r="NZ69" s="175"/>
      <c r="OA69" s="175"/>
      <c r="OB69" s="175"/>
      <c r="OC69" s="175"/>
      <c r="OD69" s="175"/>
      <c r="OE69" s="175"/>
      <c r="OF69" s="175"/>
      <c r="OG69" s="175"/>
      <c r="OH69" s="175"/>
      <c r="OI69" s="175"/>
      <c r="OJ69" s="175"/>
      <c r="OK69" s="175"/>
      <c r="OL69" s="175"/>
      <c r="OM69" s="175"/>
      <c r="ON69" s="175"/>
      <c r="OO69" s="175"/>
      <c r="OP69" s="175"/>
      <c r="OQ69" s="175"/>
      <c r="OR69" s="175"/>
      <c r="OS69" s="175"/>
      <c r="OT69" s="175"/>
      <c r="OU69" s="175"/>
      <c r="OV69" s="175"/>
      <c r="OW69" s="175"/>
      <c r="OX69" s="175"/>
      <c r="OY69" s="175"/>
      <c r="OZ69" s="175"/>
      <c r="PA69" s="175"/>
      <c r="PB69" s="175"/>
      <c r="PC69" s="175"/>
      <c r="PD69" s="175"/>
      <c r="PE69" s="175"/>
      <c r="PF69" s="175"/>
      <c r="PG69" s="175"/>
      <c r="PH69" s="175"/>
      <c r="PI69" s="175"/>
      <c r="PJ69" s="175"/>
      <c r="PK69" s="175"/>
      <c r="PL69" s="175"/>
      <c r="PM69" s="175"/>
      <c r="PN69" s="175"/>
      <c r="PO69" s="175"/>
      <c r="PP69" s="175"/>
      <c r="PQ69" s="175"/>
      <c r="PR69" s="175"/>
      <c r="PS69" s="175"/>
      <c r="PT69" s="175"/>
      <c r="PU69" s="175"/>
      <c r="PV69" s="175"/>
      <c r="PW69" s="175"/>
      <c r="PX69" s="175"/>
      <c r="PY69" s="175"/>
      <c r="PZ69" s="175"/>
      <c r="QA69" s="175"/>
      <c r="QB69" s="175"/>
      <c r="QC69" s="175"/>
      <c r="QD69" s="175"/>
      <c r="QE69" s="175"/>
      <c r="QF69" s="175"/>
      <c r="QG69" s="175"/>
      <c r="QH69" s="175"/>
      <c r="QI69" s="175"/>
      <c r="QJ69" s="175"/>
      <c r="QK69" s="175"/>
      <c r="QL69" s="175"/>
      <c r="QM69" s="175"/>
      <c r="QN69" s="175"/>
      <c r="QO69" s="175"/>
    </row>
    <row r="70" spans="1:457" ht="15.75">
      <c r="A70" s="102"/>
      <c r="B70" s="105"/>
      <c r="C70" s="103"/>
      <c r="D70" s="106"/>
      <c r="E70" s="104"/>
      <c r="F70" s="107"/>
      <c r="G70" s="104"/>
      <c r="H70" s="108"/>
      <c r="I70" s="104"/>
      <c r="J70" s="109"/>
      <c r="K70" s="102"/>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c r="DI70" s="50"/>
      <c r="DJ70" s="50"/>
      <c r="DK70" s="50"/>
      <c r="DL70" s="50"/>
      <c r="DM70" s="50"/>
      <c r="DN70" s="50"/>
      <c r="DO70" s="50"/>
      <c r="DP70" s="50"/>
      <c r="DQ70" s="50"/>
      <c r="DR70" s="50"/>
      <c r="DS70" s="50"/>
      <c r="DT70" s="50"/>
      <c r="DU70" s="50"/>
      <c r="DV70" s="50"/>
      <c r="DW70" s="50"/>
      <c r="DX70" s="50"/>
      <c r="DY70" s="50"/>
      <c r="DZ70" s="50"/>
      <c r="EA70" s="50"/>
      <c r="EB70" s="50"/>
      <c r="EC70" s="50"/>
      <c r="ED70" s="50"/>
      <c r="EE70" s="50"/>
      <c r="EF70" s="50"/>
      <c r="EG70" s="50"/>
      <c r="EH70" s="50"/>
      <c r="EI70" s="50"/>
      <c r="EJ70" s="50"/>
      <c r="EK70" s="50"/>
      <c r="EL70" s="50"/>
      <c r="EM70" s="50"/>
      <c r="EN70" s="50"/>
      <c r="EO70" s="50"/>
      <c r="EP70" s="50"/>
      <c r="EQ70" s="50"/>
      <c r="ER70" s="50"/>
      <c r="ES70" s="50"/>
      <c r="ET70" s="50"/>
      <c r="EU70" s="50"/>
      <c r="EV70" s="50"/>
      <c r="EW70" s="50"/>
      <c r="EX70" s="50"/>
      <c r="EY70" s="50"/>
      <c r="EZ70" s="50"/>
      <c r="FA70" s="50"/>
      <c r="FB70" s="50"/>
      <c r="FC70" s="50"/>
      <c r="FD70" s="50"/>
      <c r="FE70" s="50"/>
      <c r="FF70" s="50"/>
      <c r="FG70" s="50"/>
      <c r="FH70" s="50"/>
      <c r="FI70" s="50"/>
      <c r="FJ70" s="50"/>
      <c r="FK70" s="50"/>
      <c r="FL70" s="50"/>
      <c r="FM70" s="50"/>
      <c r="FN70" s="50"/>
      <c r="FO70" s="50"/>
      <c r="FP70" s="50"/>
      <c r="FQ70" s="50"/>
      <c r="FR70" s="50"/>
      <c r="FS70" s="50"/>
      <c r="FT70" s="50"/>
      <c r="FU70" s="50"/>
      <c r="FV70" s="50"/>
      <c r="FW70" s="50"/>
      <c r="FX70" s="50"/>
      <c r="FY70" s="50"/>
      <c r="FZ70" s="50"/>
      <c r="GA70" s="50"/>
      <c r="GB70" s="50"/>
      <c r="GC70" s="50"/>
      <c r="GD70" s="50"/>
      <c r="GE70" s="50"/>
      <c r="GF70" s="50"/>
      <c r="GG70" s="50"/>
      <c r="GH70" s="50"/>
      <c r="GI70" s="50"/>
      <c r="GJ70" s="50"/>
      <c r="GK70" s="50"/>
      <c r="GL70" s="50"/>
      <c r="GM70" s="50"/>
      <c r="GN70" s="50"/>
      <c r="GO70" s="50"/>
      <c r="GP70" s="50"/>
      <c r="GQ70" s="50"/>
      <c r="GR70" s="50"/>
      <c r="GS70" s="50"/>
      <c r="GT70" s="50"/>
      <c r="GU70" s="50"/>
      <c r="GV70" s="50"/>
      <c r="GW70" s="50"/>
      <c r="GX70" s="50"/>
      <c r="GY70" s="50"/>
      <c r="GZ70" s="50"/>
      <c r="HA70" s="50"/>
      <c r="HB70" s="50"/>
      <c r="HC70" s="50"/>
      <c r="HD70" s="50"/>
      <c r="HE70" s="50"/>
      <c r="HF70" s="50"/>
      <c r="HG70" s="50"/>
      <c r="HH70" s="50"/>
      <c r="HI70" s="50"/>
      <c r="HJ70" s="50"/>
      <c r="HK70" s="50"/>
      <c r="HL70" s="50"/>
      <c r="HM70" s="50"/>
      <c r="HN70" s="50"/>
      <c r="HO70" s="50"/>
      <c r="HP70" s="50"/>
      <c r="HQ70" s="50"/>
      <c r="HR70" s="50"/>
      <c r="HS70" s="50"/>
      <c r="HT70" s="50"/>
      <c r="HU70" s="50"/>
      <c r="HV70" s="50"/>
      <c r="HW70" s="50"/>
      <c r="HX70" s="50"/>
      <c r="HY70" s="50"/>
      <c r="HZ70" s="50"/>
      <c r="IA70" s="50"/>
      <c r="IB70" s="50"/>
      <c r="IC70" s="50"/>
      <c r="ID70" s="50"/>
      <c r="IE70" s="50"/>
      <c r="IF70" s="50"/>
      <c r="IG70" s="50"/>
      <c r="IH70" s="50"/>
      <c r="II70" s="50"/>
      <c r="IJ70" s="50"/>
      <c r="IK70" s="50"/>
      <c r="IL70" s="50"/>
      <c r="IM70" s="50"/>
      <c r="IN70" s="50"/>
      <c r="IO70" s="50"/>
      <c r="IP70" s="50"/>
      <c r="IQ70" s="50"/>
      <c r="IR70" s="50"/>
      <c r="IS70" s="50"/>
      <c r="IT70" s="50"/>
      <c r="IU70" s="50"/>
      <c r="IV70" s="50"/>
      <c r="IW70" s="175"/>
      <c r="IX70" s="175"/>
      <c r="IY70" s="175"/>
      <c r="IZ70" s="175"/>
      <c r="JA70" s="175"/>
      <c r="JB70" s="175"/>
      <c r="JC70" s="175"/>
      <c r="JD70" s="175"/>
      <c r="JE70" s="175"/>
      <c r="JF70" s="175"/>
      <c r="JG70" s="175"/>
      <c r="JH70" s="175"/>
      <c r="JI70" s="175"/>
      <c r="JJ70" s="175"/>
      <c r="JK70" s="175"/>
      <c r="JL70" s="175"/>
      <c r="JM70" s="175"/>
      <c r="JN70" s="175"/>
      <c r="JO70" s="175"/>
      <c r="JP70" s="175"/>
      <c r="JQ70" s="175"/>
      <c r="JR70" s="175"/>
      <c r="JS70" s="175"/>
      <c r="JT70" s="175"/>
      <c r="JU70" s="175"/>
      <c r="JV70" s="175"/>
      <c r="JW70" s="175"/>
      <c r="JX70" s="175"/>
      <c r="JY70" s="175"/>
      <c r="JZ70" s="175"/>
      <c r="KA70" s="175"/>
      <c r="KB70" s="175"/>
      <c r="KC70" s="175"/>
      <c r="KD70" s="175"/>
      <c r="KE70" s="175"/>
      <c r="KF70" s="175"/>
      <c r="KG70" s="175"/>
      <c r="KH70" s="175"/>
      <c r="KI70" s="175"/>
      <c r="KJ70" s="175"/>
      <c r="KK70" s="175"/>
      <c r="KL70" s="175"/>
      <c r="KM70" s="175"/>
      <c r="KN70" s="175"/>
      <c r="KO70" s="175"/>
      <c r="KP70" s="175"/>
      <c r="KQ70" s="175"/>
      <c r="KR70" s="175"/>
      <c r="KS70" s="175"/>
      <c r="KT70" s="175"/>
      <c r="KU70" s="175"/>
      <c r="KV70" s="175"/>
      <c r="KW70" s="175"/>
      <c r="KX70" s="175"/>
      <c r="KY70" s="175"/>
      <c r="KZ70" s="175"/>
      <c r="LA70" s="175"/>
      <c r="LB70" s="175"/>
      <c r="LC70" s="175"/>
      <c r="LD70" s="175"/>
      <c r="LE70" s="175"/>
      <c r="LF70" s="175"/>
      <c r="LG70" s="175"/>
      <c r="LH70" s="175"/>
      <c r="LI70" s="175"/>
      <c r="LJ70" s="175"/>
      <c r="LK70" s="175"/>
      <c r="LL70" s="175"/>
      <c r="LM70" s="175"/>
      <c r="LN70" s="175"/>
      <c r="LO70" s="175"/>
      <c r="LP70" s="175"/>
      <c r="LQ70" s="175"/>
      <c r="LR70" s="175"/>
      <c r="LS70" s="175"/>
      <c r="LT70" s="175"/>
      <c r="LU70" s="175"/>
      <c r="LV70" s="175"/>
      <c r="LW70" s="175"/>
      <c r="LX70" s="175"/>
      <c r="LY70" s="175"/>
      <c r="LZ70" s="175"/>
      <c r="MA70" s="175"/>
      <c r="MB70" s="175"/>
      <c r="MC70" s="175"/>
      <c r="MD70" s="175"/>
      <c r="ME70" s="175"/>
      <c r="MF70" s="175"/>
      <c r="MG70" s="175"/>
      <c r="MH70" s="175"/>
      <c r="MI70" s="175"/>
      <c r="MJ70" s="175"/>
      <c r="MK70" s="175"/>
      <c r="ML70" s="175"/>
      <c r="MM70" s="175"/>
      <c r="MN70" s="175"/>
      <c r="MO70" s="175"/>
      <c r="MP70" s="175"/>
      <c r="MQ70" s="175"/>
      <c r="MR70" s="175"/>
      <c r="MS70" s="175"/>
      <c r="MT70" s="175"/>
      <c r="MU70" s="175"/>
      <c r="MV70" s="175"/>
      <c r="MW70" s="175"/>
      <c r="MX70" s="175"/>
      <c r="MY70" s="175"/>
      <c r="MZ70" s="175"/>
      <c r="NA70" s="175"/>
      <c r="NB70" s="175"/>
      <c r="NC70" s="175"/>
      <c r="ND70" s="175"/>
      <c r="NE70" s="175"/>
      <c r="NF70" s="175"/>
      <c r="NG70" s="175"/>
      <c r="NH70" s="175"/>
      <c r="NI70" s="175"/>
      <c r="NJ70" s="175"/>
      <c r="NK70" s="175"/>
      <c r="NL70" s="175"/>
      <c r="NM70" s="175"/>
      <c r="NN70" s="175"/>
      <c r="NO70" s="175"/>
      <c r="NP70" s="175"/>
      <c r="NQ70" s="175"/>
      <c r="NR70" s="175"/>
      <c r="NS70" s="175"/>
      <c r="NT70" s="175"/>
      <c r="NU70" s="175"/>
      <c r="NV70" s="175"/>
      <c r="NW70" s="175"/>
      <c r="NX70" s="175"/>
      <c r="NY70" s="175"/>
      <c r="NZ70" s="175"/>
      <c r="OA70" s="175"/>
      <c r="OB70" s="175"/>
      <c r="OC70" s="175"/>
      <c r="OD70" s="175"/>
      <c r="OE70" s="175"/>
      <c r="OF70" s="175"/>
      <c r="OG70" s="175"/>
      <c r="OH70" s="175"/>
      <c r="OI70" s="175"/>
      <c r="OJ70" s="175"/>
      <c r="OK70" s="175"/>
      <c r="OL70" s="175"/>
      <c r="OM70" s="175"/>
      <c r="ON70" s="175"/>
      <c r="OO70" s="175"/>
      <c r="OP70" s="175"/>
      <c r="OQ70" s="175"/>
      <c r="OR70" s="175"/>
      <c r="OS70" s="175"/>
      <c r="OT70" s="175"/>
      <c r="OU70" s="175"/>
      <c r="OV70" s="175"/>
      <c r="OW70" s="175"/>
      <c r="OX70" s="175"/>
      <c r="OY70" s="175"/>
      <c r="OZ70" s="175"/>
      <c r="PA70" s="175"/>
      <c r="PB70" s="175"/>
      <c r="PC70" s="175"/>
      <c r="PD70" s="175"/>
      <c r="PE70" s="175"/>
      <c r="PF70" s="175"/>
      <c r="PG70" s="175"/>
      <c r="PH70" s="175"/>
      <c r="PI70" s="175"/>
      <c r="PJ70" s="175"/>
      <c r="PK70" s="175"/>
      <c r="PL70" s="175"/>
      <c r="PM70" s="175"/>
      <c r="PN70" s="175"/>
      <c r="PO70" s="175"/>
      <c r="PP70" s="175"/>
      <c r="PQ70" s="175"/>
      <c r="PR70" s="175"/>
      <c r="PS70" s="175"/>
      <c r="PT70" s="175"/>
      <c r="PU70" s="175"/>
      <c r="PV70" s="175"/>
      <c r="PW70" s="175"/>
      <c r="PX70" s="175"/>
      <c r="PY70" s="175"/>
      <c r="PZ70" s="175"/>
      <c r="QA70" s="175"/>
      <c r="QB70" s="175"/>
      <c r="QC70" s="175"/>
      <c r="QD70" s="175"/>
      <c r="QE70" s="175"/>
      <c r="QF70" s="175"/>
      <c r="QG70" s="175"/>
      <c r="QH70" s="175"/>
      <c r="QI70" s="175"/>
      <c r="QJ70" s="175"/>
      <c r="QK70" s="175"/>
      <c r="QL70" s="175"/>
      <c r="QM70" s="175"/>
      <c r="QN70" s="175"/>
      <c r="QO70" s="175"/>
    </row>
    <row r="71" spans="1:457">
      <c r="DR71" s="175"/>
      <c r="DS71" s="175"/>
      <c r="DT71" s="175"/>
      <c r="DU71" s="175"/>
      <c r="DV71" s="175"/>
      <c r="DW71" s="175"/>
      <c r="DX71" s="175"/>
      <c r="DY71" s="175"/>
      <c r="DZ71" s="175"/>
      <c r="EA71" s="175"/>
      <c r="EB71" s="175"/>
      <c r="EC71" s="175"/>
      <c r="ED71" s="175"/>
      <c r="EE71" s="175"/>
      <c r="EF71" s="175"/>
      <c r="EG71" s="175"/>
      <c r="EH71" s="175"/>
      <c r="EI71" s="175"/>
      <c r="EJ71" s="175"/>
      <c r="EK71" s="175"/>
      <c r="EL71" s="175"/>
      <c r="EM71" s="175"/>
      <c r="EN71" s="175"/>
      <c r="EO71" s="175"/>
      <c r="EP71" s="175"/>
      <c r="EQ71" s="175"/>
      <c r="ER71" s="175"/>
      <c r="ES71" s="175"/>
      <c r="ET71" s="175"/>
      <c r="EU71" s="175"/>
      <c r="EV71" s="175"/>
      <c r="EW71" s="175"/>
      <c r="EX71" s="175"/>
      <c r="EY71" s="175"/>
      <c r="EZ71" s="175"/>
      <c r="FA71" s="175"/>
      <c r="FB71" s="175"/>
      <c r="FC71" s="175"/>
      <c r="FD71" s="175"/>
      <c r="FE71" s="175"/>
      <c r="FF71" s="175"/>
      <c r="FG71" s="175"/>
      <c r="FH71" s="175"/>
      <c r="FI71" s="175"/>
      <c r="FJ71" s="175"/>
      <c r="FK71" s="175"/>
      <c r="FL71" s="175"/>
      <c r="FM71" s="175"/>
      <c r="FN71" s="175"/>
      <c r="FO71" s="175"/>
      <c r="FP71" s="175"/>
      <c r="FQ71" s="175"/>
      <c r="FR71" s="175"/>
      <c r="FS71" s="175"/>
      <c r="FT71" s="175"/>
      <c r="FU71" s="175"/>
      <c r="FV71" s="175"/>
      <c r="FW71" s="175"/>
      <c r="FX71" s="175"/>
      <c r="FY71" s="175"/>
      <c r="FZ71" s="175"/>
      <c r="GA71" s="175"/>
      <c r="GB71" s="175"/>
      <c r="GC71" s="175"/>
      <c r="GD71" s="175"/>
      <c r="GE71" s="175"/>
      <c r="GF71" s="175"/>
      <c r="GG71" s="175"/>
      <c r="GH71" s="175"/>
      <c r="GI71" s="175"/>
      <c r="GJ71" s="175"/>
      <c r="GK71" s="175"/>
      <c r="GL71" s="175"/>
      <c r="GM71" s="175"/>
      <c r="GN71" s="175"/>
      <c r="GO71" s="175"/>
      <c r="GP71" s="175"/>
      <c r="GQ71" s="175"/>
      <c r="GR71" s="175"/>
      <c r="GS71" s="175"/>
      <c r="GT71" s="175"/>
      <c r="GU71" s="175"/>
      <c r="GV71" s="175"/>
      <c r="GW71" s="175"/>
      <c r="GX71" s="175"/>
      <c r="GY71" s="175"/>
      <c r="GZ71" s="175"/>
      <c r="HA71" s="175"/>
      <c r="HB71" s="175"/>
      <c r="HC71" s="175"/>
      <c r="HD71" s="175"/>
      <c r="HE71" s="175"/>
      <c r="HF71" s="175"/>
      <c r="HG71" s="175"/>
      <c r="HH71" s="175"/>
      <c r="HI71" s="175"/>
      <c r="HJ71" s="175"/>
      <c r="HK71" s="175"/>
      <c r="HL71" s="175"/>
      <c r="HM71" s="175"/>
      <c r="HN71" s="175"/>
      <c r="HO71" s="175"/>
      <c r="HP71" s="175"/>
      <c r="HQ71" s="175"/>
      <c r="HR71" s="175"/>
      <c r="HS71" s="175"/>
      <c r="HT71" s="175"/>
      <c r="HU71" s="175"/>
      <c r="HV71" s="175"/>
      <c r="HW71" s="175"/>
      <c r="HX71" s="175"/>
      <c r="HY71" s="175"/>
      <c r="HZ71" s="175"/>
      <c r="IA71" s="175"/>
      <c r="IB71" s="175"/>
      <c r="IC71" s="175"/>
      <c r="ID71" s="175"/>
      <c r="IE71" s="175"/>
      <c r="IF71" s="175"/>
      <c r="IG71" s="175"/>
      <c r="IH71" s="175"/>
      <c r="II71" s="175"/>
      <c r="IJ71" s="175"/>
      <c r="IK71" s="175"/>
      <c r="IL71" s="175"/>
      <c r="IM71" s="175"/>
      <c r="IN71" s="175"/>
      <c r="IO71" s="175"/>
      <c r="IP71" s="175"/>
      <c r="IQ71" s="175"/>
      <c r="IR71" s="175"/>
      <c r="IS71" s="175"/>
      <c r="IT71" s="175"/>
      <c r="IU71" s="175"/>
      <c r="IV71" s="175"/>
      <c r="IW71" s="175"/>
      <c r="IX71" s="175"/>
      <c r="IY71" s="175"/>
      <c r="IZ71" s="175"/>
      <c r="JA71" s="175"/>
      <c r="JB71" s="175"/>
      <c r="JC71" s="175"/>
      <c r="JD71" s="175"/>
      <c r="JE71" s="175"/>
      <c r="JF71" s="175"/>
      <c r="JG71" s="175"/>
      <c r="JH71" s="175"/>
      <c r="JI71" s="175"/>
      <c r="JJ71" s="175"/>
      <c r="JK71" s="175"/>
      <c r="JL71" s="175"/>
      <c r="JM71" s="175"/>
      <c r="JN71" s="175"/>
      <c r="JO71" s="175"/>
      <c r="JP71" s="175"/>
      <c r="JQ71" s="175"/>
      <c r="JR71" s="175"/>
      <c r="JS71" s="175"/>
      <c r="JT71" s="175"/>
      <c r="JU71" s="175"/>
      <c r="JV71" s="175"/>
      <c r="JW71" s="175"/>
      <c r="JX71" s="175"/>
      <c r="JY71" s="175"/>
      <c r="JZ71" s="175"/>
      <c r="KA71" s="175"/>
      <c r="KB71" s="175"/>
      <c r="KC71" s="175"/>
      <c r="KD71" s="175"/>
      <c r="KE71" s="175"/>
      <c r="KF71" s="175"/>
      <c r="KG71" s="175"/>
      <c r="KH71" s="175"/>
      <c r="KI71" s="175"/>
      <c r="KJ71" s="175"/>
      <c r="KK71" s="175"/>
      <c r="KL71" s="175"/>
      <c r="KM71" s="175"/>
      <c r="KN71" s="175"/>
      <c r="KO71" s="175"/>
      <c r="KP71" s="175"/>
      <c r="KQ71" s="175"/>
      <c r="KR71" s="175"/>
      <c r="KS71" s="175"/>
      <c r="KT71" s="175"/>
      <c r="KU71" s="175"/>
      <c r="KV71" s="175"/>
      <c r="KW71" s="175"/>
      <c r="KX71" s="175"/>
      <c r="KY71" s="175"/>
      <c r="KZ71" s="175"/>
      <c r="LA71" s="175"/>
      <c r="LB71" s="175"/>
      <c r="LC71" s="175"/>
      <c r="LD71" s="175"/>
      <c r="LE71" s="175"/>
      <c r="LF71" s="175"/>
      <c r="LG71" s="175"/>
      <c r="LH71" s="175"/>
      <c r="LI71" s="175"/>
      <c r="LJ71" s="175"/>
      <c r="LK71" s="175"/>
      <c r="LL71" s="175"/>
      <c r="LM71" s="175"/>
      <c r="LN71" s="175"/>
      <c r="LO71" s="175"/>
      <c r="LP71" s="175"/>
      <c r="LQ71" s="175"/>
      <c r="LR71" s="175"/>
      <c r="LS71" s="175"/>
      <c r="LT71" s="175"/>
      <c r="LU71" s="175"/>
      <c r="LV71" s="175"/>
      <c r="LW71" s="175"/>
      <c r="LX71" s="175"/>
      <c r="LY71" s="175"/>
      <c r="LZ71" s="175"/>
      <c r="MA71" s="175"/>
      <c r="MB71" s="175"/>
      <c r="MC71" s="175"/>
      <c r="MD71" s="175"/>
      <c r="ME71" s="175"/>
      <c r="MF71" s="175"/>
      <c r="MG71" s="175"/>
      <c r="MH71" s="175"/>
      <c r="MI71" s="175"/>
      <c r="MJ71" s="175"/>
      <c r="MK71" s="175"/>
      <c r="ML71" s="175"/>
      <c r="MM71" s="175"/>
      <c r="MN71" s="175"/>
      <c r="MO71" s="175"/>
      <c r="MP71" s="175"/>
      <c r="MQ71" s="175"/>
      <c r="MR71" s="175"/>
      <c r="MS71" s="175"/>
      <c r="MT71" s="175"/>
      <c r="MU71" s="175"/>
      <c r="MV71" s="175"/>
      <c r="MW71" s="175"/>
      <c r="MX71" s="175"/>
      <c r="MY71" s="175"/>
      <c r="MZ71" s="175"/>
      <c r="NA71" s="175"/>
      <c r="NB71" s="175"/>
      <c r="NC71" s="175"/>
      <c r="ND71" s="175"/>
      <c r="NE71" s="175"/>
      <c r="NF71" s="175"/>
      <c r="NG71" s="175"/>
      <c r="NH71" s="175"/>
      <c r="NI71" s="175"/>
      <c r="NJ71" s="175"/>
      <c r="NK71" s="175"/>
      <c r="NL71" s="175"/>
      <c r="NM71" s="175"/>
      <c r="NN71" s="175"/>
      <c r="NO71" s="175"/>
      <c r="NP71" s="175"/>
      <c r="NQ71" s="175"/>
      <c r="NR71" s="175"/>
      <c r="NS71" s="175"/>
      <c r="NT71" s="175"/>
      <c r="NU71" s="175"/>
      <c r="NV71" s="175"/>
      <c r="NW71" s="175"/>
      <c r="NX71" s="175"/>
      <c r="NY71" s="175"/>
      <c r="NZ71" s="175"/>
      <c r="OA71" s="175"/>
      <c r="OB71" s="175"/>
      <c r="OC71" s="175"/>
      <c r="OD71" s="175"/>
      <c r="OE71" s="175"/>
      <c r="OF71" s="175"/>
      <c r="OG71" s="175"/>
      <c r="OH71" s="175"/>
      <c r="OI71" s="175"/>
      <c r="OJ71" s="175"/>
      <c r="OK71" s="175"/>
      <c r="OL71" s="175"/>
      <c r="OM71" s="175"/>
      <c r="ON71" s="175"/>
      <c r="OO71" s="175"/>
      <c r="OP71" s="175"/>
      <c r="OQ71" s="175"/>
      <c r="OR71" s="175"/>
      <c r="OS71" s="175"/>
      <c r="OT71" s="175"/>
      <c r="OU71" s="175"/>
      <c r="OV71" s="175"/>
      <c r="OW71" s="175"/>
      <c r="OX71" s="175"/>
      <c r="OY71" s="175"/>
      <c r="OZ71" s="175"/>
      <c r="PA71" s="175"/>
      <c r="PB71" s="175"/>
      <c r="PC71" s="175"/>
      <c r="PD71" s="175"/>
      <c r="PE71" s="175"/>
      <c r="PF71" s="175"/>
      <c r="PG71" s="175"/>
      <c r="PH71" s="175"/>
      <c r="PI71" s="175"/>
      <c r="PJ71" s="175"/>
      <c r="PK71" s="175"/>
      <c r="PL71" s="175"/>
      <c r="PM71" s="175"/>
      <c r="PN71" s="175"/>
      <c r="PO71" s="175"/>
      <c r="PP71" s="175"/>
      <c r="PQ71" s="175"/>
      <c r="PR71" s="175"/>
      <c r="PS71" s="175"/>
      <c r="PT71" s="175"/>
      <c r="PU71" s="175"/>
      <c r="PV71" s="175"/>
      <c r="PW71" s="175"/>
      <c r="PX71" s="175"/>
      <c r="PY71" s="175"/>
      <c r="PZ71" s="175"/>
      <c r="QA71" s="175"/>
      <c r="QB71" s="175"/>
      <c r="QC71" s="175"/>
      <c r="QD71" s="175"/>
      <c r="QE71" s="175"/>
      <c r="QF71" s="175"/>
      <c r="QG71" s="175"/>
      <c r="QH71" s="175"/>
      <c r="QI71" s="175"/>
      <c r="QJ71" s="175"/>
      <c r="QK71" s="175"/>
      <c r="QL71" s="175"/>
      <c r="QM71" s="175"/>
      <c r="QN71" s="175"/>
      <c r="QO71" s="175"/>
    </row>
    <row r="72" spans="1:457">
      <c r="DR72" s="175"/>
      <c r="DS72" s="175"/>
      <c r="DT72" s="175"/>
      <c r="DU72" s="175"/>
      <c r="DV72" s="175"/>
      <c r="DW72" s="175"/>
      <c r="DX72" s="175"/>
      <c r="DY72" s="175"/>
      <c r="DZ72" s="175"/>
      <c r="EA72" s="175"/>
      <c r="EB72" s="175"/>
      <c r="EC72" s="175"/>
      <c r="ED72" s="175"/>
      <c r="EE72" s="175"/>
      <c r="EF72" s="175"/>
      <c r="EG72" s="175"/>
      <c r="EH72" s="175"/>
      <c r="EI72" s="175"/>
      <c r="EJ72" s="175"/>
      <c r="EK72" s="175"/>
      <c r="EL72" s="175"/>
      <c r="EM72" s="175"/>
      <c r="EN72" s="175"/>
      <c r="EO72" s="175"/>
      <c r="EP72" s="175"/>
      <c r="EQ72" s="175"/>
      <c r="ER72" s="175"/>
      <c r="ES72" s="175"/>
      <c r="ET72" s="175"/>
      <c r="EU72" s="175"/>
      <c r="EV72" s="175"/>
      <c r="EW72" s="175"/>
      <c r="EX72" s="175"/>
      <c r="EY72" s="175"/>
      <c r="EZ72" s="175"/>
      <c r="FA72" s="175"/>
      <c r="FB72" s="175"/>
      <c r="FC72" s="175"/>
      <c r="FD72" s="175"/>
      <c r="FE72" s="175"/>
      <c r="FF72" s="175"/>
      <c r="FG72" s="175"/>
      <c r="FH72" s="175"/>
      <c r="FI72" s="175"/>
      <c r="FJ72" s="175"/>
      <c r="FK72" s="175"/>
      <c r="FL72" s="175"/>
      <c r="FM72" s="175"/>
      <c r="FN72" s="175"/>
      <c r="FO72" s="175"/>
      <c r="FP72" s="175"/>
      <c r="FQ72" s="175"/>
      <c r="FR72" s="175"/>
      <c r="FS72" s="175"/>
      <c r="FT72" s="175"/>
      <c r="FU72" s="175"/>
      <c r="FV72" s="175"/>
      <c r="FW72" s="175"/>
      <c r="FX72" s="175"/>
      <c r="FY72" s="175"/>
      <c r="FZ72" s="175"/>
      <c r="GA72" s="175"/>
      <c r="GB72" s="175"/>
      <c r="GC72" s="175"/>
      <c r="GD72" s="175"/>
      <c r="GE72" s="175"/>
      <c r="GF72" s="175"/>
      <c r="GG72" s="175"/>
      <c r="GH72" s="175"/>
      <c r="GI72" s="175"/>
      <c r="GJ72" s="175"/>
      <c r="GK72" s="175"/>
      <c r="GL72" s="175"/>
      <c r="GM72" s="175"/>
      <c r="GN72" s="175"/>
      <c r="GO72" s="175"/>
      <c r="GP72" s="175"/>
      <c r="GQ72" s="175"/>
      <c r="GR72" s="175"/>
      <c r="GS72" s="175"/>
      <c r="GT72" s="175"/>
      <c r="GU72" s="175"/>
      <c r="GV72" s="175"/>
      <c r="GW72" s="175"/>
      <c r="GX72" s="175"/>
      <c r="GY72" s="175"/>
      <c r="GZ72" s="175"/>
      <c r="HA72" s="175"/>
      <c r="HB72" s="175"/>
      <c r="HC72" s="175"/>
      <c r="HD72" s="175"/>
      <c r="HE72" s="175"/>
      <c r="HF72" s="175"/>
      <c r="HG72" s="175"/>
      <c r="HH72" s="175"/>
      <c r="HI72" s="175"/>
      <c r="HJ72" s="175"/>
      <c r="HK72" s="175"/>
      <c r="HL72" s="175"/>
      <c r="HM72" s="175"/>
      <c r="HN72" s="175"/>
      <c r="HO72" s="175"/>
      <c r="HP72" s="175"/>
      <c r="HQ72" s="175"/>
      <c r="HR72" s="175"/>
      <c r="HS72" s="175"/>
      <c r="HT72" s="175"/>
      <c r="HU72" s="175"/>
      <c r="HV72" s="175"/>
      <c r="HW72" s="175"/>
      <c r="HX72" s="175"/>
      <c r="HY72" s="175"/>
      <c r="HZ72" s="175"/>
      <c r="IA72" s="175"/>
      <c r="IB72" s="175"/>
      <c r="IC72" s="175"/>
      <c r="ID72" s="175"/>
      <c r="IE72" s="175"/>
      <c r="IF72" s="175"/>
      <c r="IG72" s="175"/>
      <c r="IH72" s="175"/>
      <c r="II72" s="175"/>
      <c r="IJ72" s="175"/>
      <c r="IK72" s="175"/>
      <c r="IL72" s="175"/>
      <c r="IM72" s="175"/>
      <c r="IN72" s="175"/>
      <c r="IO72" s="175"/>
      <c r="IP72" s="175"/>
      <c r="IQ72" s="175"/>
      <c r="IR72" s="175"/>
      <c r="IS72" s="175"/>
      <c r="IT72" s="175"/>
      <c r="IU72" s="175"/>
      <c r="IV72" s="175"/>
      <c r="IW72" s="175"/>
      <c r="IX72" s="175"/>
      <c r="IY72" s="175"/>
      <c r="IZ72" s="175"/>
      <c r="JA72" s="175"/>
      <c r="JB72" s="175"/>
      <c r="JC72" s="175"/>
      <c r="JD72" s="175"/>
      <c r="JE72" s="175"/>
      <c r="JF72" s="175"/>
      <c r="JG72" s="175"/>
      <c r="JH72" s="175"/>
      <c r="JI72" s="175"/>
      <c r="JJ72" s="175"/>
      <c r="JK72" s="175"/>
      <c r="JL72" s="175"/>
      <c r="JM72" s="175"/>
      <c r="JN72" s="175"/>
      <c r="JO72" s="175"/>
      <c r="JP72" s="175"/>
      <c r="JQ72" s="175"/>
      <c r="JR72" s="175"/>
      <c r="JS72" s="175"/>
      <c r="JT72" s="175"/>
      <c r="JU72" s="175"/>
      <c r="JV72" s="175"/>
      <c r="JW72" s="175"/>
      <c r="JX72" s="175"/>
      <c r="JY72" s="175"/>
      <c r="JZ72" s="175"/>
      <c r="KA72" s="175"/>
      <c r="KB72" s="175"/>
      <c r="KC72" s="175"/>
      <c r="KD72" s="175"/>
      <c r="KE72" s="175"/>
      <c r="KF72" s="175"/>
      <c r="KG72" s="175"/>
      <c r="KH72" s="175"/>
      <c r="KI72" s="175"/>
      <c r="KJ72" s="175"/>
      <c r="KK72" s="175"/>
      <c r="KL72" s="175"/>
      <c r="KM72" s="175"/>
      <c r="KN72" s="175"/>
      <c r="KO72" s="175"/>
      <c r="KP72" s="175"/>
      <c r="KQ72" s="175"/>
      <c r="KR72" s="175"/>
      <c r="KS72" s="175"/>
      <c r="KT72" s="175"/>
      <c r="KU72" s="175"/>
      <c r="KV72" s="175"/>
      <c r="KW72" s="175"/>
      <c r="KX72" s="175"/>
      <c r="KY72" s="175"/>
      <c r="KZ72" s="175"/>
      <c r="LA72" s="175"/>
      <c r="LB72" s="175"/>
      <c r="LC72" s="175"/>
      <c r="LD72" s="175"/>
      <c r="LE72" s="175"/>
      <c r="LF72" s="175"/>
      <c r="LG72" s="175"/>
      <c r="LH72" s="175"/>
      <c r="LI72" s="175"/>
      <c r="LJ72" s="175"/>
      <c r="LK72" s="175"/>
      <c r="LL72" s="175"/>
      <c r="LM72" s="175"/>
      <c r="LN72" s="175"/>
      <c r="LO72" s="175"/>
      <c r="LP72" s="175"/>
      <c r="LQ72" s="175"/>
      <c r="LR72" s="175"/>
      <c r="LS72" s="175"/>
      <c r="LT72" s="175"/>
      <c r="LU72" s="175"/>
      <c r="LV72" s="175"/>
      <c r="LW72" s="175"/>
      <c r="LX72" s="175"/>
      <c r="LY72" s="175"/>
      <c r="LZ72" s="175"/>
      <c r="MA72" s="175"/>
      <c r="MB72" s="175"/>
      <c r="MC72" s="175"/>
      <c r="MD72" s="175"/>
      <c r="ME72" s="175"/>
      <c r="MF72" s="175"/>
      <c r="MG72" s="175"/>
      <c r="MH72" s="175"/>
      <c r="MI72" s="175"/>
      <c r="MJ72" s="175"/>
      <c r="MK72" s="175"/>
      <c r="ML72" s="175"/>
      <c r="MM72" s="175"/>
      <c r="MN72" s="175"/>
      <c r="MO72" s="175"/>
      <c r="MP72" s="175"/>
      <c r="MQ72" s="175"/>
      <c r="MR72" s="175"/>
      <c r="MS72" s="175"/>
      <c r="MT72" s="175"/>
      <c r="MU72" s="175"/>
      <c r="MV72" s="175"/>
      <c r="MW72" s="175"/>
      <c r="MX72" s="175"/>
      <c r="MY72" s="175"/>
      <c r="MZ72" s="175"/>
      <c r="NA72" s="175"/>
      <c r="NB72" s="175"/>
      <c r="NC72" s="175"/>
      <c r="ND72" s="175"/>
      <c r="NE72" s="175"/>
      <c r="NF72" s="175"/>
      <c r="NG72" s="175"/>
      <c r="NH72" s="175"/>
      <c r="NI72" s="175"/>
      <c r="NJ72" s="175"/>
      <c r="NK72" s="175"/>
      <c r="NL72" s="175"/>
      <c r="NM72" s="175"/>
      <c r="NN72" s="175"/>
      <c r="NO72" s="175"/>
      <c r="NP72" s="175"/>
      <c r="NQ72" s="175"/>
      <c r="NR72" s="175"/>
      <c r="NS72" s="175"/>
      <c r="NT72" s="175"/>
      <c r="NU72" s="175"/>
      <c r="NV72" s="175"/>
      <c r="NW72" s="175"/>
      <c r="NX72" s="175"/>
      <c r="NY72" s="175"/>
      <c r="NZ72" s="175"/>
      <c r="OA72" s="175"/>
      <c r="OB72" s="175"/>
      <c r="OC72" s="175"/>
      <c r="OD72" s="175"/>
      <c r="OE72" s="175"/>
      <c r="OF72" s="175"/>
      <c r="OG72" s="175"/>
      <c r="OH72" s="175"/>
      <c r="OI72" s="175"/>
      <c r="OJ72" s="175"/>
      <c r="OK72" s="175"/>
      <c r="OL72" s="175"/>
      <c r="OM72" s="175"/>
      <c r="ON72" s="175"/>
      <c r="OO72" s="175"/>
      <c r="OP72" s="175"/>
      <c r="OQ72" s="175"/>
      <c r="OR72" s="175"/>
      <c r="OS72" s="175"/>
      <c r="OT72" s="175"/>
      <c r="OU72" s="175"/>
      <c r="OV72" s="175"/>
      <c r="OW72" s="175"/>
      <c r="OX72" s="175"/>
      <c r="OY72" s="175"/>
      <c r="OZ72" s="175"/>
      <c r="PA72" s="175"/>
      <c r="PB72" s="175"/>
      <c r="PC72" s="175"/>
      <c r="PD72" s="175"/>
      <c r="PE72" s="175"/>
      <c r="PF72" s="175"/>
      <c r="PG72" s="175"/>
      <c r="PH72" s="175"/>
      <c r="PI72" s="175"/>
      <c r="PJ72" s="175"/>
      <c r="PK72" s="175"/>
      <c r="PL72" s="175"/>
      <c r="PM72" s="175"/>
      <c r="PN72" s="175"/>
      <c r="PO72" s="175"/>
      <c r="PP72" s="175"/>
      <c r="PQ72" s="175"/>
      <c r="PR72" s="175"/>
      <c r="PS72" s="175"/>
      <c r="PT72" s="175"/>
      <c r="PU72" s="175"/>
      <c r="PV72" s="175"/>
      <c r="PW72" s="175"/>
      <c r="PX72" s="175"/>
      <c r="PY72" s="175"/>
      <c r="PZ72" s="175"/>
      <c r="QA72" s="175"/>
      <c r="QB72" s="175"/>
      <c r="QC72" s="175"/>
      <c r="QD72" s="175"/>
      <c r="QE72" s="175"/>
      <c r="QF72" s="175"/>
      <c r="QG72" s="175"/>
      <c r="QH72" s="175"/>
      <c r="QI72" s="175"/>
      <c r="QJ72" s="175"/>
      <c r="QK72" s="175"/>
      <c r="QL72" s="175"/>
      <c r="QM72" s="175"/>
      <c r="QN72" s="175"/>
      <c r="QO72" s="175"/>
    </row>
    <row r="73" spans="1:457">
      <c r="DR73" s="175"/>
      <c r="DS73" s="175"/>
      <c r="DT73" s="175"/>
      <c r="DU73" s="175"/>
      <c r="DV73" s="175"/>
      <c r="DW73" s="175"/>
      <c r="DX73" s="175"/>
      <c r="DY73" s="175"/>
      <c r="DZ73" s="175"/>
      <c r="EA73" s="175"/>
      <c r="EB73" s="175"/>
      <c r="EC73" s="175"/>
      <c r="ED73" s="175"/>
      <c r="EE73" s="175"/>
      <c r="EF73" s="175"/>
      <c r="EG73" s="175"/>
      <c r="EH73" s="175"/>
      <c r="EI73" s="175"/>
      <c r="EJ73" s="175"/>
      <c r="EK73" s="175"/>
      <c r="EL73" s="175"/>
      <c r="EM73" s="175"/>
      <c r="EN73" s="175"/>
      <c r="EO73" s="175"/>
      <c r="EP73" s="175"/>
      <c r="EQ73" s="175"/>
      <c r="ER73" s="175"/>
      <c r="ES73" s="175"/>
      <c r="ET73" s="175"/>
      <c r="EU73" s="175"/>
      <c r="EV73" s="175"/>
      <c r="EW73" s="175"/>
      <c r="EX73" s="175"/>
      <c r="EY73" s="175"/>
      <c r="EZ73" s="175"/>
      <c r="FA73" s="175"/>
      <c r="FB73" s="175"/>
      <c r="FC73" s="175"/>
      <c r="FD73" s="175"/>
      <c r="FE73" s="175"/>
      <c r="FF73" s="175"/>
      <c r="FG73" s="175"/>
      <c r="FH73" s="175"/>
      <c r="FI73" s="175"/>
      <c r="FJ73" s="175"/>
      <c r="FK73" s="175"/>
      <c r="FL73" s="175"/>
      <c r="FM73" s="175"/>
      <c r="FN73" s="175"/>
      <c r="FO73" s="175"/>
      <c r="FP73" s="175"/>
      <c r="FQ73" s="175"/>
      <c r="FR73" s="175"/>
      <c r="FS73" s="175"/>
      <c r="FT73" s="175"/>
      <c r="FU73" s="175"/>
      <c r="FV73" s="175"/>
      <c r="FW73" s="175"/>
      <c r="FX73" s="175"/>
      <c r="FY73" s="175"/>
      <c r="FZ73" s="175"/>
      <c r="GA73" s="175"/>
      <c r="GB73" s="175"/>
      <c r="GC73" s="175"/>
      <c r="GD73" s="175"/>
      <c r="GE73" s="175"/>
      <c r="GF73" s="175"/>
      <c r="GG73" s="175"/>
      <c r="GH73" s="175"/>
      <c r="GI73" s="175"/>
      <c r="GJ73" s="175"/>
      <c r="GK73" s="175"/>
      <c r="GL73" s="175"/>
      <c r="GM73" s="175"/>
      <c r="GN73" s="175"/>
      <c r="GO73" s="175"/>
      <c r="GP73" s="175"/>
      <c r="GQ73" s="175"/>
      <c r="GR73" s="175"/>
      <c r="GS73" s="175"/>
      <c r="GT73" s="175"/>
      <c r="GU73" s="175"/>
      <c r="GV73" s="175"/>
      <c r="GW73" s="175"/>
      <c r="GX73" s="175"/>
      <c r="GY73" s="175"/>
      <c r="GZ73" s="175"/>
      <c r="HA73" s="175"/>
      <c r="HB73" s="175"/>
      <c r="HC73" s="175"/>
      <c r="HD73" s="175"/>
      <c r="HE73" s="175"/>
      <c r="HF73" s="175"/>
      <c r="HG73" s="175"/>
      <c r="HH73" s="175"/>
      <c r="HI73" s="175"/>
      <c r="HJ73" s="175"/>
      <c r="HK73" s="175"/>
      <c r="HL73" s="175"/>
      <c r="HM73" s="175"/>
      <c r="HN73" s="175"/>
      <c r="HO73" s="175"/>
      <c r="HP73" s="175"/>
      <c r="HQ73" s="175"/>
      <c r="HR73" s="175"/>
      <c r="HS73" s="175"/>
      <c r="HT73" s="175"/>
      <c r="HU73" s="175"/>
      <c r="HV73" s="175"/>
      <c r="HW73" s="175"/>
      <c r="HX73" s="175"/>
      <c r="HY73" s="175"/>
      <c r="HZ73" s="175"/>
      <c r="IA73" s="175"/>
      <c r="IB73" s="175"/>
      <c r="IC73" s="175"/>
      <c r="ID73" s="175"/>
      <c r="IE73" s="175"/>
      <c r="IF73" s="175"/>
      <c r="IG73" s="175"/>
      <c r="IH73" s="175"/>
      <c r="II73" s="175"/>
      <c r="IJ73" s="175"/>
      <c r="IK73" s="175"/>
      <c r="IL73" s="175"/>
      <c r="IM73" s="175"/>
      <c r="IN73" s="175"/>
      <c r="IO73" s="175"/>
      <c r="IP73" s="175"/>
      <c r="IQ73" s="175"/>
      <c r="IR73" s="175"/>
      <c r="IS73" s="175"/>
      <c r="IT73" s="175"/>
      <c r="IU73" s="175"/>
      <c r="IV73" s="175"/>
      <c r="IW73" s="175"/>
      <c r="IX73" s="175"/>
      <c r="IY73" s="175"/>
      <c r="IZ73" s="175"/>
      <c r="JA73" s="175"/>
      <c r="JB73" s="175"/>
      <c r="JC73" s="175"/>
      <c r="JD73" s="175"/>
      <c r="JE73" s="175"/>
      <c r="JF73" s="175"/>
      <c r="JG73" s="175"/>
      <c r="JH73" s="175"/>
      <c r="JI73" s="175"/>
      <c r="JJ73" s="175"/>
      <c r="JK73" s="175"/>
      <c r="JL73" s="175"/>
      <c r="JM73" s="175"/>
      <c r="JN73" s="175"/>
      <c r="JO73" s="175"/>
      <c r="JP73" s="175"/>
      <c r="JQ73" s="175"/>
      <c r="JR73" s="175"/>
      <c r="JS73" s="175"/>
      <c r="JT73" s="175"/>
      <c r="JU73" s="175"/>
      <c r="JV73" s="175"/>
      <c r="JW73" s="175"/>
      <c r="JX73" s="175"/>
      <c r="JY73" s="175"/>
      <c r="JZ73" s="175"/>
      <c r="KA73" s="175"/>
      <c r="KB73" s="175"/>
      <c r="KC73" s="175"/>
      <c r="KD73" s="175"/>
      <c r="KE73" s="175"/>
      <c r="KF73" s="175"/>
      <c r="KG73" s="175"/>
      <c r="KH73" s="175"/>
      <c r="KI73" s="175"/>
      <c r="KJ73" s="175"/>
      <c r="KK73" s="175"/>
      <c r="KL73" s="175"/>
      <c r="KM73" s="175"/>
      <c r="KN73" s="175"/>
      <c r="KO73" s="175"/>
      <c r="KP73" s="175"/>
      <c r="KQ73" s="175"/>
      <c r="KR73" s="175"/>
      <c r="KS73" s="175"/>
      <c r="KT73" s="175"/>
      <c r="KU73" s="175"/>
      <c r="KV73" s="175"/>
      <c r="KW73" s="175"/>
      <c r="KX73" s="175"/>
      <c r="KY73" s="175"/>
      <c r="KZ73" s="175"/>
      <c r="LA73" s="175"/>
      <c r="LB73" s="175"/>
      <c r="LC73" s="175"/>
      <c r="LD73" s="175"/>
      <c r="LE73" s="175"/>
      <c r="LF73" s="175"/>
      <c r="LG73" s="175"/>
      <c r="LH73" s="175"/>
      <c r="LI73" s="175"/>
      <c r="LJ73" s="175"/>
      <c r="LK73" s="175"/>
      <c r="LL73" s="175"/>
      <c r="LM73" s="175"/>
      <c r="LN73" s="175"/>
      <c r="LO73" s="175"/>
      <c r="LP73" s="175"/>
      <c r="LQ73" s="175"/>
      <c r="LR73" s="175"/>
      <c r="LS73" s="175"/>
      <c r="LT73" s="175"/>
      <c r="LU73" s="175"/>
      <c r="LV73" s="175"/>
      <c r="LW73" s="175"/>
      <c r="LX73" s="175"/>
      <c r="LY73" s="175"/>
      <c r="LZ73" s="175"/>
      <c r="MA73" s="175"/>
      <c r="MB73" s="175"/>
      <c r="MC73" s="175"/>
      <c r="MD73" s="175"/>
      <c r="ME73" s="175"/>
      <c r="MF73" s="175"/>
      <c r="MG73" s="175"/>
      <c r="MH73" s="175"/>
      <c r="MI73" s="175"/>
      <c r="MJ73" s="175"/>
      <c r="MK73" s="175"/>
      <c r="ML73" s="175"/>
      <c r="MM73" s="175"/>
      <c r="MN73" s="175"/>
      <c r="MO73" s="175"/>
      <c r="MP73" s="175"/>
      <c r="MQ73" s="175"/>
      <c r="MR73" s="175"/>
      <c r="MS73" s="175"/>
      <c r="MT73" s="175"/>
      <c r="MU73" s="175"/>
      <c r="MV73" s="175"/>
      <c r="MW73" s="175"/>
      <c r="MX73" s="175"/>
      <c r="MY73" s="175"/>
      <c r="MZ73" s="175"/>
      <c r="NA73" s="175"/>
      <c r="NB73" s="175"/>
      <c r="NC73" s="175"/>
      <c r="ND73" s="175"/>
      <c r="NE73" s="175"/>
      <c r="NF73" s="175"/>
      <c r="NG73" s="175"/>
      <c r="NH73" s="175"/>
      <c r="NI73" s="175"/>
      <c r="NJ73" s="175"/>
      <c r="NK73" s="175"/>
      <c r="NL73" s="175"/>
      <c r="NM73" s="175"/>
      <c r="NN73" s="175"/>
      <c r="NO73" s="175"/>
      <c r="NP73" s="175"/>
      <c r="NQ73" s="175"/>
      <c r="NR73" s="175"/>
      <c r="NS73" s="175"/>
      <c r="NT73" s="175"/>
      <c r="NU73" s="175"/>
      <c r="NV73" s="175"/>
      <c r="NW73" s="175"/>
      <c r="NX73" s="175"/>
      <c r="NY73" s="175"/>
      <c r="NZ73" s="175"/>
      <c r="OA73" s="175"/>
      <c r="OB73" s="175"/>
      <c r="OC73" s="175"/>
      <c r="OD73" s="175"/>
      <c r="OE73" s="175"/>
      <c r="OF73" s="175"/>
      <c r="OG73" s="175"/>
      <c r="OH73" s="175"/>
      <c r="OI73" s="175"/>
      <c r="OJ73" s="175"/>
      <c r="OK73" s="175"/>
      <c r="OL73" s="175"/>
      <c r="OM73" s="175"/>
      <c r="ON73" s="175"/>
      <c r="OO73" s="175"/>
      <c r="OP73" s="175"/>
      <c r="OQ73" s="175"/>
      <c r="OR73" s="175"/>
      <c r="OS73" s="175"/>
      <c r="OT73" s="175"/>
      <c r="OU73" s="175"/>
      <c r="OV73" s="175"/>
      <c r="OW73" s="175"/>
      <c r="OX73" s="175"/>
      <c r="OY73" s="175"/>
      <c r="OZ73" s="175"/>
      <c r="PA73" s="175"/>
      <c r="PB73" s="175"/>
      <c r="PC73" s="175"/>
      <c r="PD73" s="175"/>
      <c r="PE73" s="175"/>
      <c r="PF73" s="175"/>
      <c r="PG73" s="175"/>
      <c r="PH73" s="175"/>
      <c r="PI73" s="175"/>
      <c r="PJ73" s="175"/>
      <c r="PK73" s="175"/>
      <c r="PL73" s="175"/>
      <c r="PM73" s="175"/>
      <c r="PN73" s="175"/>
      <c r="PO73" s="175"/>
      <c r="PP73" s="175"/>
      <c r="PQ73" s="175"/>
      <c r="PR73" s="175"/>
      <c r="PS73" s="175"/>
      <c r="PT73" s="175"/>
      <c r="PU73" s="175"/>
      <c r="PV73" s="175"/>
      <c r="PW73" s="175"/>
      <c r="PX73" s="175"/>
      <c r="PY73" s="175"/>
      <c r="PZ73" s="175"/>
      <c r="QA73" s="175"/>
      <c r="QB73" s="175"/>
      <c r="QC73" s="175"/>
      <c r="QD73" s="175"/>
      <c r="QE73" s="175"/>
      <c r="QF73" s="175"/>
      <c r="QG73" s="175"/>
      <c r="QH73" s="175"/>
      <c r="QI73" s="175"/>
      <c r="QJ73" s="175"/>
      <c r="QK73" s="175"/>
      <c r="QL73" s="175"/>
      <c r="QM73" s="175"/>
      <c r="QN73" s="175"/>
      <c r="QO73" s="175"/>
    </row>
    <row r="74" spans="1:457">
      <c r="DR74" s="175"/>
      <c r="DS74" s="175"/>
      <c r="DT74" s="175"/>
      <c r="DU74" s="175"/>
      <c r="DV74" s="175"/>
      <c r="DW74" s="175"/>
      <c r="DX74" s="175"/>
      <c r="DY74" s="175"/>
      <c r="DZ74" s="175"/>
      <c r="EA74" s="175"/>
      <c r="EB74" s="175"/>
      <c r="EC74" s="175"/>
      <c r="ED74" s="175"/>
      <c r="EE74" s="175"/>
      <c r="EF74" s="175"/>
      <c r="EG74" s="175"/>
      <c r="EH74" s="175"/>
      <c r="EI74" s="175"/>
      <c r="EJ74" s="175"/>
      <c r="EK74" s="175"/>
      <c r="EL74" s="175"/>
      <c r="EM74" s="175"/>
      <c r="EN74" s="175"/>
      <c r="EO74" s="175"/>
      <c r="EP74" s="175"/>
      <c r="EQ74" s="175"/>
      <c r="ER74" s="175"/>
      <c r="ES74" s="175"/>
      <c r="ET74" s="175"/>
      <c r="EU74" s="175"/>
      <c r="EV74" s="175"/>
      <c r="EW74" s="175"/>
      <c r="EX74" s="175"/>
      <c r="EY74" s="175"/>
      <c r="EZ74" s="175"/>
      <c r="FA74" s="175"/>
      <c r="FB74" s="175"/>
      <c r="FC74" s="175"/>
      <c r="FD74" s="175"/>
      <c r="FE74" s="175"/>
      <c r="FF74" s="175"/>
      <c r="FG74" s="175"/>
      <c r="FH74" s="175"/>
      <c r="FI74" s="175"/>
      <c r="FJ74" s="175"/>
      <c r="FK74" s="175"/>
      <c r="FL74" s="175"/>
      <c r="FM74" s="175"/>
      <c r="FN74" s="175"/>
      <c r="FO74" s="175"/>
      <c r="FP74" s="175"/>
      <c r="FQ74" s="175"/>
      <c r="FR74" s="175"/>
      <c r="FS74" s="175"/>
      <c r="FT74" s="175"/>
      <c r="FU74" s="175"/>
      <c r="FV74" s="175"/>
      <c r="FW74" s="175"/>
      <c r="FX74" s="175"/>
      <c r="FY74" s="175"/>
      <c r="FZ74" s="175"/>
      <c r="GA74" s="175"/>
      <c r="GB74" s="175"/>
      <c r="GC74" s="175"/>
      <c r="GD74" s="175"/>
      <c r="GE74" s="175"/>
      <c r="GF74" s="175"/>
      <c r="GG74" s="175"/>
      <c r="GH74" s="175"/>
      <c r="GI74" s="175"/>
      <c r="GJ74" s="175"/>
      <c r="GK74" s="175"/>
      <c r="GL74" s="175"/>
      <c r="GM74" s="175"/>
      <c r="GN74" s="175"/>
      <c r="GO74" s="175"/>
      <c r="GP74" s="175"/>
      <c r="GQ74" s="175"/>
      <c r="GR74" s="175"/>
      <c r="GS74" s="175"/>
      <c r="GT74" s="175"/>
      <c r="GU74" s="175"/>
      <c r="GV74" s="175"/>
      <c r="GW74" s="175"/>
      <c r="GX74" s="175"/>
      <c r="GY74" s="175"/>
      <c r="GZ74" s="175"/>
      <c r="HA74" s="175"/>
      <c r="HB74" s="175"/>
      <c r="HC74" s="175"/>
      <c r="HD74" s="175"/>
      <c r="HE74" s="175"/>
      <c r="HF74" s="175"/>
      <c r="HG74" s="175"/>
      <c r="HH74" s="175"/>
      <c r="HI74" s="175"/>
      <c r="HJ74" s="175"/>
      <c r="HK74" s="175"/>
      <c r="HL74" s="175"/>
      <c r="HM74" s="175"/>
      <c r="HN74" s="175"/>
      <c r="HO74" s="175"/>
      <c r="HP74" s="175"/>
      <c r="HQ74" s="175"/>
      <c r="HR74" s="175"/>
      <c r="HS74" s="175"/>
      <c r="HT74" s="175"/>
      <c r="HU74" s="175"/>
      <c r="HV74" s="175"/>
      <c r="HW74" s="175"/>
      <c r="HX74" s="175"/>
      <c r="HY74" s="175"/>
      <c r="HZ74" s="175"/>
      <c r="IA74" s="175"/>
      <c r="IB74" s="175"/>
      <c r="IC74" s="175"/>
      <c r="ID74" s="175"/>
      <c r="IE74" s="175"/>
      <c r="IF74" s="175"/>
      <c r="IG74" s="175"/>
      <c r="IH74" s="175"/>
      <c r="II74" s="175"/>
      <c r="IJ74" s="175"/>
      <c r="IK74" s="175"/>
      <c r="IL74" s="175"/>
      <c r="IM74" s="175"/>
      <c r="IN74" s="175"/>
      <c r="IO74" s="175"/>
      <c r="IP74" s="175"/>
      <c r="IQ74" s="175"/>
      <c r="IR74" s="175"/>
      <c r="IS74" s="175"/>
      <c r="IT74" s="175"/>
      <c r="IU74" s="175"/>
      <c r="IV74" s="175"/>
      <c r="IW74" s="175"/>
      <c r="IX74" s="175"/>
      <c r="IY74" s="175"/>
      <c r="IZ74" s="175"/>
      <c r="JA74" s="175"/>
      <c r="JB74" s="175"/>
      <c r="JC74" s="175"/>
      <c r="JD74" s="175"/>
      <c r="JE74" s="175"/>
      <c r="JF74" s="175"/>
      <c r="JG74" s="175"/>
      <c r="JH74" s="175"/>
      <c r="JI74" s="175"/>
      <c r="JJ74" s="175"/>
      <c r="JK74" s="175"/>
      <c r="JL74" s="175"/>
      <c r="JM74" s="175"/>
      <c r="JN74" s="175"/>
      <c r="JO74" s="175"/>
      <c r="JP74" s="175"/>
      <c r="JQ74" s="175"/>
      <c r="JR74" s="175"/>
      <c r="JS74" s="175"/>
      <c r="JT74" s="175"/>
      <c r="JU74" s="175"/>
      <c r="JV74" s="175"/>
      <c r="JW74" s="175"/>
      <c r="JX74" s="175"/>
      <c r="JY74" s="175"/>
      <c r="JZ74" s="175"/>
      <c r="KA74" s="175"/>
      <c r="KB74" s="175"/>
      <c r="KC74" s="175"/>
      <c r="KD74" s="175"/>
      <c r="KE74" s="175"/>
      <c r="KF74" s="175"/>
      <c r="KG74" s="175"/>
      <c r="KH74" s="175"/>
      <c r="KI74" s="175"/>
      <c r="KJ74" s="175"/>
      <c r="KK74" s="175"/>
      <c r="KL74" s="175"/>
      <c r="KM74" s="175"/>
      <c r="KN74" s="175"/>
      <c r="KO74" s="175"/>
      <c r="KP74" s="175"/>
      <c r="KQ74" s="175"/>
      <c r="KR74" s="175"/>
      <c r="KS74" s="175"/>
      <c r="KT74" s="175"/>
      <c r="KU74" s="175"/>
      <c r="KV74" s="175"/>
      <c r="KW74" s="175"/>
      <c r="KX74" s="175"/>
      <c r="KY74" s="175"/>
      <c r="KZ74" s="175"/>
      <c r="LA74" s="175"/>
      <c r="LB74" s="175"/>
      <c r="LC74" s="175"/>
      <c r="LD74" s="175"/>
      <c r="LE74" s="175"/>
      <c r="LF74" s="175"/>
      <c r="LG74" s="175"/>
      <c r="LH74" s="175"/>
      <c r="LI74" s="175"/>
      <c r="LJ74" s="175"/>
      <c r="LK74" s="175"/>
      <c r="LL74" s="175"/>
      <c r="LM74" s="175"/>
      <c r="LN74" s="175"/>
      <c r="LO74" s="175"/>
      <c r="LP74" s="175"/>
      <c r="LQ74" s="175"/>
      <c r="LR74" s="175"/>
      <c r="LS74" s="175"/>
      <c r="LT74" s="175"/>
      <c r="LU74" s="175"/>
      <c r="LV74" s="175"/>
      <c r="LW74" s="175"/>
      <c r="LX74" s="175"/>
      <c r="LY74" s="175"/>
      <c r="LZ74" s="175"/>
      <c r="MA74" s="175"/>
      <c r="MB74" s="175"/>
      <c r="MC74" s="175"/>
      <c r="MD74" s="175"/>
      <c r="ME74" s="175"/>
      <c r="MF74" s="175"/>
      <c r="MG74" s="175"/>
      <c r="MH74" s="175"/>
      <c r="MI74" s="175"/>
      <c r="MJ74" s="175"/>
      <c r="MK74" s="175"/>
      <c r="ML74" s="175"/>
      <c r="MM74" s="175"/>
      <c r="MN74" s="175"/>
      <c r="MO74" s="175"/>
      <c r="MP74" s="175"/>
      <c r="MQ74" s="175"/>
      <c r="MR74" s="175"/>
      <c r="MS74" s="175"/>
      <c r="MT74" s="175"/>
      <c r="MU74" s="175"/>
      <c r="MV74" s="175"/>
      <c r="MW74" s="175"/>
      <c r="MX74" s="175"/>
      <c r="MY74" s="175"/>
      <c r="MZ74" s="175"/>
      <c r="NA74" s="175"/>
      <c r="NB74" s="175"/>
      <c r="NC74" s="175"/>
      <c r="ND74" s="175"/>
      <c r="NE74" s="175"/>
      <c r="NF74" s="175"/>
      <c r="NG74" s="175"/>
      <c r="NH74" s="175"/>
      <c r="NI74" s="175"/>
      <c r="NJ74" s="175"/>
      <c r="NK74" s="175"/>
      <c r="NL74" s="175"/>
      <c r="NM74" s="175"/>
      <c r="NN74" s="175"/>
      <c r="NO74" s="175"/>
      <c r="NP74" s="175"/>
      <c r="NQ74" s="175"/>
      <c r="NR74" s="175"/>
      <c r="NS74" s="175"/>
      <c r="NT74" s="175"/>
      <c r="NU74" s="175"/>
      <c r="NV74" s="175"/>
      <c r="NW74" s="175"/>
      <c r="NX74" s="175"/>
      <c r="NY74" s="175"/>
      <c r="NZ74" s="175"/>
      <c r="OA74" s="175"/>
      <c r="OB74" s="175"/>
      <c r="OC74" s="175"/>
      <c r="OD74" s="175"/>
      <c r="OE74" s="175"/>
      <c r="OF74" s="175"/>
      <c r="OG74" s="175"/>
      <c r="OH74" s="175"/>
      <c r="OI74" s="175"/>
      <c r="OJ74" s="175"/>
      <c r="OK74" s="175"/>
      <c r="OL74" s="175"/>
      <c r="OM74" s="175"/>
      <c r="ON74" s="175"/>
      <c r="OO74" s="175"/>
      <c r="OP74" s="175"/>
      <c r="OQ74" s="175"/>
      <c r="OR74" s="175"/>
      <c r="OS74" s="175"/>
      <c r="OT74" s="175"/>
      <c r="OU74" s="175"/>
      <c r="OV74" s="175"/>
      <c r="OW74" s="175"/>
      <c r="OX74" s="175"/>
      <c r="OY74" s="175"/>
      <c r="OZ74" s="175"/>
      <c r="PA74" s="175"/>
      <c r="PB74" s="175"/>
      <c r="PC74" s="175"/>
      <c r="PD74" s="175"/>
      <c r="PE74" s="175"/>
      <c r="PF74" s="175"/>
      <c r="PG74" s="175"/>
      <c r="PH74" s="175"/>
      <c r="PI74" s="175"/>
      <c r="PJ74" s="175"/>
      <c r="PK74" s="175"/>
      <c r="PL74" s="175"/>
      <c r="PM74" s="175"/>
      <c r="PN74" s="175"/>
      <c r="PO74" s="175"/>
      <c r="PP74" s="175"/>
      <c r="PQ74" s="175"/>
      <c r="PR74" s="175"/>
      <c r="PS74" s="175"/>
      <c r="PT74" s="175"/>
      <c r="PU74" s="175"/>
      <c r="PV74" s="175"/>
      <c r="PW74" s="175"/>
      <c r="PX74" s="175"/>
      <c r="PY74" s="175"/>
      <c r="PZ74" s="175"/>
      <c r="QA74" s="175"/>
      <c r="QB74" s="175"/>
      <c r="QC74" s="175"/>
      <c r="QD74" s="175"/>
      <c r="QE74" s="175"/>
      <c r="QF74" s="175"/>
      <c r="QG74" s="175"/>
      <c r="QH74" s="175"/>
      <c r="QI74" s="175"/>
      <c r="QJ74" s="175"/>
      <c r="QK74" s="175"/>
      <c r="QL74" s="175"/>
      <c r="QM74" s="175"/>
      <c r="QN74" s="175"/>
      <c r="QO74" s="175"/>
    </row>
    <row r="75" spans="1:457">
      <c r="DR75" s="175"/>
      <c r="DS75" s="175"/>
      <c r="DT75" s="175"/>
      <c r="DU75" s="175"/>
      <c r="DV75" s="175"/>
      <c r="DW75" s="175"/>
      <c r="DX75" s="175"/>
      <c r="DY75" s="175"/>
      <c r="DZ75" s="175"/>
      <c r="EA75" s="175"/>
      <c r="EB75" s="175"/>
      <c r="EC75" s="175"/>
      <c r="ED75" s="175"/>
      <c r="EE75" s="175"/>
      <c r="EF75" s="175"/>
      <c r="EG75" s="175"/>
      <c r="EH75" s="175"/>
      <c r="EI75" s="175"/>
      <c r="EJ75" s="175"/>
      <c r="EK75" s="175"/>
      <c r="EL75" s="175"/>
      <c r="EM75" s="175"/>
      <c r="EN75" s="175"/>
      <c r="EO75" s="175"/>
      <c r="EP75" s="175"/>
      <c r="EQ75" s="175"/>
      <c r="ER75" s="175"/>
      <c r="ES75" s="175"/>
      <c r="ET75" s="175"/>
      <c r="EU75" s="175"/>
      <c r="EV75" s="175"/>
      <c r="EW75" s="175"/>
      <c r="EX75" s="175"/>
      <c r="EY75" s="175"/>
      <c r="EZ75" s="175"/>
      <c r="FA75" s="175"/>
      <c r="FB75" s="175"/>
      <c r="FC75" s="175"/>
      <c r="FD75" s="175"/>
      <c r="FE75" s="175"/>
      <c r="FF75" s="175"/>
      <c r="FG75" s="175"/>
      <c r="FH75" s="175"/>
      <c r="FI75" s="175"/>
      <c r="FJ75" s="175"/>
      <c r="FK75" s="175"/>
      <c r="FL75" s="175"/>
      <c r="FM75" s="175"/>
      <c r="FN75" s="175"/>
      <c r="FO75" s="175"/>
      <c r="FP75" s="175"/>
      <c r="FQ75" s="175"/>
      <c r="FR75" s="175"/>
      <c r="FS75" s="175"/>
      <c r="FT75" s="175"/>
      <c r="FU75" s="175"/>
      <c r="FV75" s="175"/>
      <c r="FW75" s="175"/>
      <c r="FX75" s="175"/>
      <c r="FY75" s="175"/>
      <c r="FZ75" s="175"/>
      <c r="GA75" s="175"/>
      <c r="GB75" s="175"/>
      <c r="GC75" s="175"/>
      <c r="GD75" s="175"/>
      <c r="GE75" s="175"/>
      <c r="GF75" s="175"/>
      <c r="GG75" s="175"/>
      <c r="GH75" s="175"/>
      <c r="GI75" s="175"/>
      <c r="GJ75" s="175"/>
      <c r="GK75" s="175"/>
      <c r="GL75" s="175"/>
      <c r="GM75" s="175"/>
      <c r="GN75" s="175"/>
      <c r="GO75" s="175"/>
      <c r="GP75" s="175"/>
      <c r="GQ75" s="175"/>
      <c r="GR75" s="175"/>
      <c r="GS75" s="175"/>
      <c r="GT75" s="175"/>
      <c r="GU75" s="175"/>
      <c r="GV75" s="175"/>
      <c r="GW75" s="175"/>
      <c r="GX75" s="175"/>
      <c r="GY75" s="175"/>
      <c r="GZ75" s="175"/>
      <c r="HA75" s="175"/>
      <c r="HB75" s="175"/>
      <c r="HC75" s="175"/>
      <c r="HD75" s="175"/>
      <c r="HE75" s="175"/>
      <c r="HF75" s="175"/>
      <c r="HG75" s="175"/>
      <c r="HH75" s="175"/>
      <c r="HI75" s="175"/>
      <c r="HJ75" s="175"/>
      <c r="HK75" s="175"/>
      <c r="HL75" s="175"/>
      <c r="HM75" s="175"/>
      <c r="HN75" s="175"/>
      <c r="HO75" s="175"/>
      <c r="HP75" s="175"/>
      <c r="HQ75" s="175"/>
      <c r="HR75" s="175"/>
      <c r="HS75" s="175"/>
      <c r="HT75" s="175"/>
      <c r="HU75" s="175"/>
      <c r="HV75" s="175"/>
      <c r="HW75" s="175"/>
      <c r="HX75" s="175"/>
      <c r="HY75" s="175"/>
      <c r="HZ75" s="175"/>
      <c r="IA75" s="175"/>
      <c r="IB75" s="175"/>
      <c r="IC75" s="175"/>
      <c r="ID75" s="175"/>
      <c r="IE75" s="175"/>
      <c r="IF75" s="175"/>
      <c r="IG75" s="175"/>
      <c r="IH75" s="175"/>
      <c r="II75" s="175"/>
      <c r="IJ75" s="175"/>
      <c r="IK75" s="175"/>
      <c r="IL75" s="175"/>
      <c r="IM75" s="175"/>
      <c r="IN75" s="175"/>
      <c r="IO75" s="175"/>
      <c r="IP75" s="175"/>
      <c r="IQ75" s="175"/>
      <c r="IR75" s="175"/>
      <c r="IS75" s="175"/>
      <c r="IT75" s="175"/>
      <c r="IU75" s="175"/>
      <c r="IV75" s="175"/>
      <c r="IW75" s="175"/>
      <c r="IX75" s="175"/>
      <c r="IY75" s="175"/>
      <c r="IZ75" s="175"/>
      <c r="JA75" s="175"/>
      <c r="JB75" s="175"/>
      <c r="JC75" s="175"/>
      <c r="JD75" s="175"/>
      <c r="JE75" s="175"/>
      <c r="JF75" s="175"/>
      <c r="JG75" s="175"/>
      <c r="JH75" s="175"/>
      <c r="JI75" s="175"/>
      <c r="JJ75" s="175"/>
      <c r="JK75" s="175"/>
      <c r="JL75" s="175"/>
      <c r="JM75" s="175"/>
      <c r="JN75" s="175"/>
      <c r="JO75" s="175"/>
      <c r="JP75" s="175"/>
      <c r="JQ75" s="175"/>
      <c r="JR75" s="175"/>
      <c r="JS75" s="175"/>
      <c r="JT75" s="175"/>
      <c r="JU75" s="175"/>
      <c r="JV75" s="175"/>
      <c r="JW75" s="175"/>
      <c r="JX75" s="175"/>
      <c r="JY75" s="175"/>
      <c r="JZ75" s="175"/>
      <c r="KA75" s="175"/>
      <c r="KB75" s="175"/>
      <c r="KC75" s="175"/>
      <c r="KD75" s="175"/>
      <c r="KE75" s="175"/>
      <c r="KF75" s="175"/>
      <c r="KG75" s="175"/>
      <c r="KH75" s="175"/>
      <c r="KI75" s="175"/>
      <c r="KJ75" s="175"/>
      <c r="KK75" s="175"/>
      <c r="KL75" s="175"/>
      <c r="KM75" s="175"/>
      <c r="KN75" s="175"/>
      <c r="KO75" s="175"/>
      <c r="KP75" s="175"/>
      <c r="KQ75" s="175"/>
      <c r="KR75" s="175"/>
      <c r="KS75" s="175"/>
      <c r="KT75" s="175"/>
      <c r="KU75" s="175"/>
      <c r="KV75" s="175"/>
      <c r="KW75" s="175"/>
      <c r="KX75" s="175"/>
      <c r="KY75" s="175"/>
      <c r="KZ75" s="175"/>
      <c r="LA75" s="175"/>
      <c r="LB75" s="175"/>
      <c r="LC75" s="175"/>
      <c r="LD75" s="175"/>
      <c r="LE75" s="175"/>
      <c r="LF75" s="175"/>
      <c r="LG75" s="175"/>
      <c r="LH75" s="175"/>
      <c r="LI75" s="175"/>
      <c r="LJ75" s="175"/>
      <c r="LK75" s="175"/>
      <c r="LL75" s="175"/>
      <c r="LM75" s="175"/>
      <c r="LN75" s="175"/>
      <c r="LO75" s="175"/>
      <c r="LP75" s="175"/>
      <c r="LQ75" s="175"/>
      <c r="LR75" s="175"/>
      <c r="LS75" s="175"/>
      <c r="LT75" s="175"/>
      <c r="LU75" s="175"/>
      <c r="LV75" s="175"/>
      <c r="LW75" s="175"/>
      <c r="LX75" s="175"/>
      <c r="LY75" s="175"/>
      <c r="LZ75" s="175"/>
      <c r="MA75" s="175"/>
      <c r="MB75" s="175"/>
      <c r="MC75" s="175"/>
      <c r="MD75" s="175"/>
      <c r="ME75" s="175"/>
      <c r="MF75" s="175"/>
      <c r="MG75" s="175"/>
      <c r="MH75" s="175"/>
      <c r="MI75" s="175"/>
      <c r="MJ75" s="175"/>
      <c r="MK75" s="175"/>
      <c r="ML75" s="175"/>
      <c r="MM75" s="175"/>
      <c r="MN75" s="175"/>
      <c r="MO75" s="175"/>
      <c r="MP75" s="175"/>
      <c r="MQ75" s="175"/>
      <c r="MR75" s="175"/>
      <c r="MS75" s="175"/>
      <c r="MT75" s="175"/>
      <c r="MU75" s="175"/>
      <c r="MV75" s="175"/>
      <c r="MW75" s="175"/>
      <c r="MX75" s="175"/>
      <c r="MY75" s="175"/>
      <c r="MZ75" s="175"/>
      <c r="NA75" s="175"/>
      <c r="NB75" s="175"/>
      <c r="NC75" s="175"/>
      <c r="ND75" s="175"/>
      <c r="NE75" s="175"/>
      <c r="NF75" s="175"/>
      <c r="NG75" s="175"/>
      <c r="NH75" s="175"/>
      <c r="NI75" s="175"/>
      <c r="NJ75" s="175"/>
      <c r="NK75" s="175"/>
      <c r="NL75" s="175"/>
      <c r="NM75" s="175"/>
      <c r="NN75" s="175"/>
      <c r="NO75" s="175"/>
      <c r="NP75" s="175"/>
      <c r="NQ75" s="175"/>
      <c r="NR75" s="175"/>
      <c r="NS75" s="175"/>
      <c r="NT75" s="175"/>
      <c r="NU75" s="175"/>
      <c r="NV75" s="175"/>
      <c r="NW75" s="175"/>
      <c r="NX75" s="175"/>
      <c r="NY75" s="175"/>
      <c r="NZ75" s="175"/>
      <c r="OA75" s="175"/>
      <c r="OB75" s="175"/>
      <c r="OC75" s="175"/>
      <c r="OD75" s="175"/>
      <c r="OE75" s="175"/>
      <c r="OF75" s="175"/>
      <c r="OG75" s="175"/>
      <c r="OH75" s="175"/>
      <c r="OI75" s="175"/>
      <c r="OJ75" s="175"/>
      <c r="OK75" s="175"/>
      <c r="OL75" s="175"/>
      <c r="OM75" s="175"/>
      <c r="ON75" s="175"/>
      <c r="OO75" s="175"/>
      <c r="OP75" s="175"/>
      <c r="OQ75" s="175"/>
      <c r="OR75" s="175"/>
      <c r="OS75" s="175"/>
      <c r="OT75" s="175"/>
      <c r="OU75" s="175"/>
      <c r="OV75" s="175"/>
      <c r="OW75" s="175"/>
      <c r="OX75" s="175"/>
      <c r="OY75" s="175"/>
      <c r="OZ75" s="175"/>
      <c r="PA75" s="175"/>
      <c r="PB75" s="175"/>
      <c r="PC75" s="175"/>
      <c r="PD75" s="175"/>
      <c r="PE75" s="175"/>
      <c r="PF75" s="175"/>
      <c r="PG75" s="175"/>
      <c r="PH75" s="175"/>
      <c r="PI75" s="175"/>
      <c r="PJ75" s="175"/>
      <c r="PK75" s="175"/>
      <c r="PL75" s="175"/>
      <c r="PM75" s="175"/>
      <c r="PN75" s="175"/>
      <c r="PO75" s="175"/>
      <c r="PP75" s="175"/>
      <c r="PQ75" s="175"/>
      <c r="PR75" s="175"/>
      <c r="PS75" s="175"/>
      <c r="PT75" s="175"/>
      <c r="PU75" s="175"/>
      <c r="PV75" s="175"/>
      <c r="PW75" s="175"/>
      <c r="PX75" s="175"/>
      <c r="PY75" s="175"/>
      <c r="PZ75" s="175"/>
      <c r="QA75" s="175"/>
      <c r="QB75" s="175"/>
      <c r="QC75" s="175"/>
      <c r="QD75" s="175"/>
      <c r="QE75" s="175"/>
      <c r="QF75" s="175"/>
      <c r="QG75" s="175"/>
      <c r="QH75" s="175"/>
      <c r="QI75" s="175"/>
      <c r="QJ75" s="175"/>
      <c r="QK75" s="175"/>
      <c r="QL75" s="175"/>
      <c r="QM75" s="175"/>
      <c r="QN75" s="175"/>
      <c r="QO75" s="175"/>
    </row>
    <row r="76" spans="1:457">
      <c r="DR76" s="175"/>
      <c r="DS76" s="175"/>
      <c r="DT76" s="175"/>
      <c r="DU76" s="175"/>
      <c r="DV76" s="175"/>
      <c r="DW76" s="175"/>
      <c r="DX76" s="175"/>
      <c r="DY76" s="175"/>
      <c r="DZ76" s="175"/>
      <c r="EA76" s="175"/>
      <c r="EB76" s="175"/>
      <c r="EC76" s="175"/>
      <c r="ED76" s="175"/>
      <c r="EE76" s="175"/>
      <c r="EF76" s="175"/>
      <c r="EG76" s="175"/>
      <c r="EH76" s="175"/>
      <c r="EI76" s="175"/>
      <c r="EJ76" s="175"/>
      <c r="EK76" s="175"/>
      <c r="EL76" s="175"/>
      <c r="EM76" s="175"/>
      <c r="EN76" s="175"/>
      <c r="EO76" s="175"/>
      <c r="EP76" s="175"/>
      <c r="EQ76" s="175"/>
      <c r="ER76" s="175"/>
      <c r="ES76" s="175"/>
      <c r="ET76" s="175"/>
      <c r="EU76" s="175"/>
      <c r="EV76" s="175"/>
      <c r="EW76" s="175"/>
      <c r="EX76" s="175"/>
      <c r="EY76" s="175"/>
      <c r="EZ76" s="175"/>
      <c r="FA76" s="175"/>
      <c r="FB76" s="175"/>
      <c r="FC76" s="175"/>
      <c r="FD76" s="175"/>
      <c r="FE76" s="175"/>
      <c r="FF76" s="175"/>
      <c r="FG76" s="175"/>
      <c r="FH76" s="175"/>
      <c r="FI76" s="175"/>
      <c r="FJ76" s="175"/>
      <c r="FK76" s="175"/>
      <c r="FL76" s="175"/>
      <c r="FM76" s="175"/>
      <c r="FN76" s="175"/>
      <c r="FO76" s="175"/>
      <c r="FP76" s="175"/>
      <c r="FQ76" s="175"/>
      <c r="FR76" s="175"/>
      <c r="FS76" s="175"/>
      <c r="FT76" s="175"/>
      <c r="FU76" s="175"/>
      <c r="FV76" s="175"/>
      <c r="FW76" s="175"/>
      <c r="FX76" s="175"/>
      <c r="FY76" s="175"/>
      <c r="FZ76" s="175"/>
      <c r="GA76" s="175"/>
      <c r="GB76" s="175"/>
      <c r="GC76" s="175"/>
      <c r="GD76" s="175"/>
      <c r="GE76" s="175"/>
      <c r="GF76" s="175"/>
      <c r="GG76" s="175"/>
      <c r="GH76" s="175"/>
      <c r="GI76" s="175"/>
      <c r="GJ76" s="175"/>
      <c r="GK76" s="175"/>
      <c r="GL76" s="175"/>
      <c r="GM76" s="175"/>
      <c r="GN76" s="175"/>
      <c r="GO76" s="175"/>
      <c r="GP76" s="175"/>
      <c r="GQ76" s="175"/>
      <c r="GR76" s="175"/>
      <c r="GS76" s="175"/>
      <c r="GT76" s="175"/>
      <c r="GU76" s="175"/>
      <c r="GV76" s="175"/>
      <c r="GW76" s="175"/>
      <c r="GX76" s="175"/>
      <c r="GY76" s="175"/>
      <c r="GZ76" s="175"/>
      <c r="HA76" s="175"/>
      <c r="HB76" s="175"/>
      <c r="HC76" s="175"/>
      <c r="HD76" s="175"/>
      <c r="HE76" s="175"/>
      <c r="HF76" s="175"/>
      <c r="HG76" s="175"/>
      <c r="HH76" s="175"/>
      <c r="HI76" s="175"/>
      <c r="HJ76" s="175"/>
      <c r="HK76" s="175"/>
      <c r="HL76" s="175"/>
      <c r="HM76" s="175"/>
      <c r="HN76" s="175"/>
      <c r="HO76" s="175"/>
      <c r="HP76" s="175"/>
      <c r="HQ76" s="175"/>
      <c r="HR76" s="175"/>
      <c r="HS76" s="175"/>
      <c r="HT76" s="175"/>
      <c r="HU76" s="175"/>
      <c r="HV76" s="175"/>
      <c r="HW76" s="175"/>
      <c r="HX76" s="175"/>
      <c r="HY76" s="175"/>
      <c r="HZ76" s="175"/>
      <c r="IA76" s="175"/>
      <c r="IB76" s="175"/>
      <c r="IC76" s="175"/>
      <c r="ID76" s="175"/>
      <c r="IE76" s="175"/>
      <c r="IF76" s="175"/>
      <c r="IG76" s="175"/>
      <c r="IH76" s="175"/>
      <c r="II76" s="175"/>
      <c r="IJ76" s="175"/>
      <c r="IK76" s="175"/>
      <c r="IL76" s="175"/>
      <c r="IM76" s="175"/>
      <c r="IN76" s="175"/>
      <c r="IO76" s="175"/>
      <c r="IP76" s="175"/>
      <c r="IQ76" s="175"/>
      <c r="IR76" s="175"/>
      <c r="IS76" s="175"/>
      <c r="IT76" s="175"/>
      <c r="IU76" s="175"/>
      <c r="IV76" s="175"/>
      <c r="IW76" s="175"/>
      <c r="IX76" s="175"/>
      <c r="IY76" s="175"/>
      <c r="IZ76" s="175"/>
      <c r="JA76" s="175"/>
      <c r="JB76" s="175"/>
      <c r="JC76" s="175"/>
      <c r="JD76" s="175"/>
      <c r="JE76" s="175"/>
      <c r="JF76" s="175"/>
      <c r="JG76" s="175"/>
      <c r="JH76" s="175"/>
      <c r="JI76" s="175"/>
      <c r="JJ76" s="175"/>
      <c r="JK76" s="175"/>
      <c r="JL76" s="175"/>
      <c r="JM76" s="175"/>
      <c r="JN76" s="175"/>
      <c r="JO76" s="175"/>
      <c r="JP76" s="175"/>
      <c r="JQ76" s="175"/>
      <c r="JR76" s="175"/>
      <c r="JS76" s="175"/>
      <c r="JT76" s="175"/>
      <c r="JU76" s="175"/>
      <c r="JV76" s="175"/>
      <c r="JW76" s="175"/>
      <c r="JX76" s="175"/>
      <c r="JY76" s="175"/>
      <c r="JZ76" s="175"/>
      <c r="KA76" s="175"/>
      <c r="KB76" s="175"/>
      <c r="KC76" s="175"/>
      <c r="KD76" s="175"/>
      <c r="KE76" s="175"/>
      <c r="KF76" s="175"/>
      <c r="KG76" s="175"/>
      <c r="KH76" s="175"/>
      <c r="KI76" s="175"/>
      <c r="KJ76" s="175"/>
      <c r="KK76" s="175"/>
      <c r="KL76" s="175"/>
      <c r="KM76" s="175"/>
      <c r="KN76" s="175"/>
      <c r="KO76" s="175"/>
      <c r="KP76" s="175"/>
      <c r="KQ76" s="175"/>
      <c r="KR76" s="175"/>
      <c r="KS76" s="175"/>
      <c r="KT76" s="175"/>
      <c r="KU76" s="175"/>
      <c r="KV76" s="175"/>
      <c r="KW76" s="175"/>
      <c r="KX76" s="175"/>
      <c r="KY76" s="175"/>
      <c r="KZ76" s="175"/>
      <c r="LA76" s="175"/>
      <c r="LB76" s="175"/>
      <c r="LC76" s="175"/>
      <c r="LD76" s="175"/>
      <c r="LE76" s="175"/>
      <c r="LF76" s="175"/>
      <c r="LG76" s="175"/>
      <c r="LH76" s="175"/>
      <c r="LI76" s="175"/>
      <c r="LJ76" s="175"/>
      <c r="LK76" s="175"/>
      <c r="LL76" s="175"/>
      <c r="LM76" s="175"/>
      <c r="LN76" s="175"/>
      <c r="LO76" s="175"/>
      <c r="LP76" s="175"/>
      <c r="LQ76" s="175"/>
      <c r="LR76" s="175"/>
      <c r="LS76" s="175"/>
      <c r="LT76" s="175"/>
      <c r="LU76" s="175"/>
      <c r="LV76" s="175"/>
      <c r="LW76" s="175"/>
      <c r="LX76" s="175"/>
      <c r="LY76" s="175"/>
      <c r="LZ76" s="175"/>
      <c r="MA76" s="175"/>
      <c r="MB76" s="175"/>
      <c r="MC76" s="175"/>
      <c r="MD76" s="175"/>
      <c r="ME76" s="175"/>
      <c r="MF76" s="175"/>
      <c r="MG76" s="175"/>
      <c r="MH76" s="175"/>
      <c r="MI76" s="175"/>
      <c r="MJ76" s="175"/>
      <c r="MK76" s="175"/>
      <c r="ML76" s="175"/>
      <c r="MM76" s="175"/>
      <c r="MN76" s="175"/>
      <c r="MO76" s="175"/>
      <c r="MP76" s="175"/>
      <c r="MQ76" s="175"/>
      <c r="MR76" s="175"/>
      <c r="MS76" s="175"/>
      <c r="MT76" s="175"/>
      <c r="MU76" s="175"/>
      <c r="MV76" s="175"/>
      <c r="MW76" s="175"/>
      <c r="MX76" s="175"/>
      <c r="MY76" s="175"/>
      <c r="MZ76" s="175"/>
      <c r="NA76" s="175"/>
      <c r="NB76" s="175"/>
      <c r="NC76" s="175"/>
      <c r="ND76" s="175"/>
      <c r="NE76" s="175"/>
      <c r="NF76" s="175"/>
      <c r="NG76" s="175"/>
      <c r="NH76" s="175"/>
      <c r="NI76" s="175"/>
      <c r="NJ76" s="175"/>
      <c r="NK76" s="175"/>
      <c r="NL76" s="175"/>
      <c r="NM76" s="175"/>
      <c r="NN76" s="175"/>
      <c r="NO76" s="175"/>
      <c r="NP76" s="175"/>
      <c r="NQ76" s="175"/>
      <c r="NR76" s="175"/>
      <c r="NS76" s="175"/>
      <c r="NT76" s="175"/>
      <c r="NU76" s="175"/>
      <c r="NV76" s="175"/>
      <c r="NW76" s="175"/>
      <c r="NX76" s="175"/>
      <c r="NY76" s="175"/>
      <c r="NZ76" s="175"/>
      <c r="OA76" s="175"/>
      <c r="OB76" s="175"/>
      <c r="OC76" s="175"/>
      <c r="OD76" s="175"/>
      <c r="OE76" s="175"/>
      <c r="OF76" s="175"/>
      <c r="OG76" s="175"/>
      <c r="OH76" s="175"/>
      <c r="OI76" s="175"/>
      <c r="OJ76" s="175"/>
      <c r="OK76" s="175"/>
      <c r="OL76" s="175"/>
      <c r="OM76" s="175"/>
      <c r="ON76" s="175"/>
      <c r="OO76" s="175"/>
      <c r="OP76" s="175"/>
      <c r="OQ76" s="175"/>
      <c r="OR76" s="175"/>
      <c r="OS76" s="175"/>
      <c r="OT76" s="175"/>
      <c r="OU76" s="175"/>
      <c r="OV76" s="175"/>
      <c r="OW76" s="175"/>
      <c r="OX76" s="175"/>
      <c r="OY76" s="175"/>
      <c r="OZ76" s="175"/>
      <c r="PA76" s="175"/>
      <c r="PB76" s="175"/>
      <c r="PC76" s="175"/>
      <c r="PD76" s="175"/>
      <c r="PE76" s="175"/>
      <c r="PF76" s="175"/>
      <c r="PG76" s="175"/>
      <c r="PH76" s="175"/>
      <c r="PI76" s="175"/>
      <c r="PJ76" s="175"/>
      <c r="PK76" s="175"/>
      <c r="PL76" s="175"/>
      <c r="PM76" s="175"/>
      <c r="PN76" s="175"/>
      <c r="PO76" s="175"/>
      <c r="PP76" s="175"/>
      <c r="PQ76" s="175"/>
      <c r="PR76" s="175"/>
      <c r="PS76" s="175"/>
      <c r="PT76" s="175"/>
      <c r="PU76" s="175"/>
      <c r="PV76" s="175"/>
      <c r="PW76" s="175"/>
      <c r="PX76" s="175"/>
      <c r="PY76" s="175"/>
      <c r="PZ76" s="175"/>
      <c r="QA76" s="175"/>
      <c r="QB76" s="175"/>
      <c r="QC76" s="175"/>
      <c r="QD76" s="175"/>
      <c r="QE76" s="175"/>
      <c r="QF76" s="175"/>
      <c r="QG76" s="175"/>
      <c r="QH76" s="175"/>
      <c r="QI76" s="175"/>
      <c r="QJ76" s="175"/>
      <c r="QK76" s="175"/>
      <c r="QL76" s="175"/>
      <c r="QM76" s="175"/>
      <c r="QN76" s="175"/>
      <c r="QO76" s="175"/>
    </row>
    <row r="77" spans="1:457">
      <c r="DR77" s="175"/>
      <c r="DS77" s="175"/>
      <c r="DT77" s="175"/>
      <c r="DU77" s="175"/>
      <c r="DV77" s="175"/>
      <c r="DW77" s="175"/>
      <c r="DX77" s="175"/>
      <c r="DY77" s="175"/>
      <c r="DZ77" s="175"/>
      <c r="EA77" s="175"/>
      <c r="EB77" s="175"/>
      <c r="EC77" s="175"/>
      <c r="ED77" s="175"/>
      <c r="EE77" s="175"/>
      <c r="EF77" s="175"/>
      <c r="EG77" s="175"/>
      <c r="EH77" s="175"/>
      <c r="EI77" s="175"/>
      <c r="EJ77" s="175"/>
      <c r="EK77" s="175"/>
      <c r="EL77" s="175"/>
      <c r="EM77" s="175"/>
      <c r="EN77" s="175"/>
      <c r="EO77" s="175"/>
      <c r="EP77" s="175"/>
      <c r="EQ77" s="175"/>
      <c r="ER77" s="175"/>
      <c r="ES77" s="175"/>
      <c r="ET77" s="175"/>
      <c r="EU77" s="175"/>
      <c r="EV77" s="175"/>
      <c r="EW77" s="175"/>
      <c r="EX77" s="175"/>
      <c r="EY77" s="175"/>
      <c r="EZ77" s="175"/>
      <c r="FA77" s="175"/>
      <c r="FB77" s="175"/>
      <c r="FC77" s="175"/>
      <c r="FD77" s="175"/>
      <c r="FE77" s="175"/>
      <c r="FF77" s="175"/>
      <c r="FG77" s="175"/>
      <c r="FH77" s="175"/>
      <c r="FI77" s="175"/>
      <c r="FJ77" s="175"/>
      <c r="FK77" s="175"/>
      <c r="FL77" s="175"/>
      <c r="FM77" s="175"/>
      <c r="FN77" s="175"/>
      <c r="FO77" s="175"/>
      <c r="FP77" s="175"/>
      <c r="FQ77" s="175"/>
      <c r="FR77" s="175"/>
      <c r="FS77" s="175"/>
      <c r="FT77" s="175"/>
      <c r="FU77" s="175"/>
      <c r="FV77" s="175"/>
      <c r="FW77" s="175"/>
      <c r="FX77" s="175"/>
      <c r="FY77" s="175"/>
      <c r="FZ77" s="175"/>
      <c r="GA77" s="175"/>
      <c r="GB77" s="175"/>
      <c r="GC77" s="175"/>
      <c r="GD77" s="175"/>
      <c r="GE77" s="175"/>
      <c r="GF77" s="175"/>
      <c r="GG77" s="175"/>
      <c r="GH77" s="175"/>
      <c r="GI77" s="175"/>
      <c r="GJ77" s="175"/>
      <c r="GK77" s="175"/>
      <c r="GL77" s="175"/>
      <c r="GM77" s="175"/>
      <c r="GN77" s="175"/>
      <c r="GO77" s="175"/>
      <c r="GP77" s="175"/>
      <c r="GQ77" s="175"/>
      <c r="GR77" s="175"/>
      <c r="GS77" s="175"/>
      <c r="GT77" s="175"/>
      <c r="GU77" s="175"/>
      <c r="GV77" s="175"/>
      <c r="GW77" s="175"/>
      <c r="GX77" s="175"/>
      <c r="GY77" s="175"/>
      <c r="GZ77" s="175"/>
      <c r="HA77" s="175"/>
      <c r="HB77" s="175"/>
      <c r="HC77" s="175"/>
      <c r="HD77" s="175"/>
      <c r="HE77" s="175"/>
      <c r="HF77" s="175"/>
      <c r="HG77" s="175"/>
      <c r="HH77" s="175"/>
      <c r="HI77" s="175"/>
      <c r="HJ77" s="175"/>
      <c r="HK77" s="175"/>
      <c r="HL77" s="175"/>
      <c r="HM77" s="175"/>
      <c r="HN77" s="175"/>
      <c r="HO77" s="175"/>
      <c r="HP77" s="175"/>
      <c r="HQ77" s="175"/>
      <c r="HR77" s="175"/>
      <c r="HS77" s="175"/>
      <c r="HT77" s="175"/>
      <c r="HU77" s="175"/>
      <c r="HV77" s="175"/>
      <c r="HW77" s="175"/>
      <c r="HX77" s="175"/>
      <c r="HY77" s="175"/>
      <c r="HZ77" s="175"/>
      <c r="IA77" s="175"/>
      <c r="IB77" s="175"/>
      <c r="IC77" s="175"/>
      <c r="ID77" s="175"/>
      <c r="IE77" s="175"/>
      <c r="IF77" s="175"/>
      <c r="IG77" s="175"/>
      <c r="IH77" s="175"/>
      <c r="II77" s="175"/>
      <c r="IJ77" s="175"/>
      <c r="IK77" s="175"/>
      <c r="IL77" s="175"/>
      <c r="IM77" s="175"/>
      <c r="IN77" s="175"/>
      <c r="IO77" s="175"/>
      <c r="IP77" s="175"/>
      <c r="IQ77" s="175"/>
      <c r="IR77" s="175"/>
      <c r="IS77" s="175"/>
      <c r="IT77" s="175"/>
      <c r="IU77" s="175"/>
      <c r="IV77" s="175"/>
      <c r="IW77" s="175"/>
      <c r="IX77" s="175"/>
      <c r="IY77" s="175"/>
      <c r="IZ77" s="175"/>
      <c r="JA77" s="175"/>
      <c r="JB77" s="175"/>
      <c r="JC77" s="175"/>
      <c r="JD77" s="175"/>
      <c r="JE77" s="175"/>
      <c r="JF77" s="175"/>
      <c r="JG77" s="175"/>
      <c r="JH77" s="175"/>
      <c r="JI77" s="175"/>
      <c r="JJ77" s="175"/>
      <c r="JK77" s="175"/>
      <c r="JL77" s="175"/>
      <c r="JM77" s="175"/>
      <c r="JN77" s="175"/>
      <c r="JO77" s="175"/>
      <c r="JP77" s="175"/>
      <c r="JQ77" s="175"/>
      <c r="JR77" s="175"/>
      <c r="JS77" s="175"/>
      <c r="JT77" s="175"/>
      <c r="JU77" s="175"/>
      <c r="JV77" s="175"/>
      <c r="JW77" s="175"/>
      <c r="JX77" s="175"/>
      <c r="JY77" s="175"/>
      <c r="JZ77" s="175"/>
      <c r="KA77" s="175"/>
      <c r="KB77" s="175"/>
      <c r="KC77" s="175"/>
      <c r="KD77" s="175"/>
      <c r="KE77" s="175"/>
      <c r="KF77" s="175"/>
      <c r="KG77" s="175"/>
      <c r="KH77" s="175"/>
      <c r="KI77" s="175"/>
      <c r="KJ77" s="175"/>
      <c r="KK77" s="175"/>
      <c r="KL77" s="175"/>
      <c r="KM77" s="175"/>
      <c r="KN77" s="175"/>
      <c r="KO77" s="175"/>
      <c r="KP77" s="175"/>
      <c r="KQ77" s="175"/>
      <c r="KR77" s="175"/>
      <c r="KS77" s="175"/>
      <c r="KT77" s="175"/>
      <c r="KU77" s="175"/>
      <c r="KV77" s="175"/>
      <c r="KW77" s="175"/>
      <c r="KX77" s="175"/>
      <c r="KY77" s="175"/>
      <c r="KZ77" s="175"/>
      <c r="LA77" s="175"/>
      <c r="LB77" s="175"/>
      <c r="LC77" s="175"/>
      <c r="LD77" s="175"/>
      <c r="LE77" s="175"/>
      <c r="LF77" s="175"/>
      <c r="LG77" s="175"/>
      <c r="LH77" s="175"/>
      <c r="LI77" s="175"/>
      <c r="LJ77" s="175"/>
      <c r="LK77" s="175"/>
      <c r="LL77" s="175"/>
      <c r="LM77" s="175"/>
      <c r="LN77" s="175"/>
      <c r="LO77" s="175"/>
      <c r="LP77" s="175"/>
      <c r="LQ77" s="175"/>
      <c r="LR77" s="175"/>
      <c r="LS77" s="175"/>
      <c r="LT77" s="175"/>
      <c r="LU77" s="175"/>
      <c r="LV77" s="175"/>
      <c r="LW77" s="175"/>
      <c r="LX77" s="175"/>
      <c r="LY77" s="175"/>
      <c r="LZ77" s="175"/>
      <c r="MA77" s="175"/>
      <c r="MB77" s="175"/>
      <c r="MC77" s="175"/>
      <c r="MD77" s="175"/>
      <c r="ME77" s="175"/>
      <c r="MF77" s="175"/>
      <c r="MG77" s="175"/>
      <c r="MH77" s="175"/>
      <c r="MI77" s="175"/>
      <c r="MJ77" s="175"/>
      <c r="MK77" s="175"/>
      <c r="ML77" s="175"/>
      <c r="MM77" s="175"/>
      <c r="MN77" s="175"/>
      <c r="MO77" s="175"/>
      <c r="MP77" s="175"/>
      <c r="MQ77" s="175"/>
      <c r="MR77" s="175"/>
      <c r="MS77" s="175"/>
      <c r="MT77" s="175"/>
      <c r="MU77" s="175"/>
      <c r="MV77" s="175"/>
      <c r="MW77" s="175"/>
      <c r="MX77" s="175"/>
      <c r="MY77" s="175"/>
      <c r="MZ77" s="175"/>
      <c r="NA77" s="175"/>
      <c r="NB77" s="175"/>
      <c r="NC77" s="175"/>
      <c r="ND77" s="175"/>
      <c r="NE77" s="175"/>
      <c r="NF77" s="175"/>
      <c r="NG77" s="175"/>
      <c r="NH77" s="175"/>
      <c r="NI77" s="175"/>
      <c r="NJ77" s="175"/>
      <c r="NK77" s="175"/>
      <c r="NL77" s="175"/>
      <c r="NM77" s="175"/>
      <c r="NN77" s="175"/>
      <c r="NO77" s="175"/>
      <c r="NP77" s="175"/>
      <c r="NQ77" s="175"/>
      <c r="NR77" s="175"/>
      <c r="NS77" s="175"/>
      <c r="NT77" s="175"/>
      <c r="NU77" s="175"/>
      <c r="NV77" s="175"/>
      <c r="NW77" s="175"/>
      <c r="NX77" s="175"/>
      <c r="NY77" s="175"/>
      <c r="NZ77" s="175"/>
      <c r="OA77" s="175"/>
      <c r="OB77" s="175"/>
      <c r="OC77" s="175"/>
      <c r="OD77" s="175"/>
      <c r="OE77" s="175"/>
      <c r="OF77" s="175"/>
      <c r="OG77" s="175"/>
      <c r="OH77" s="175"/>
      <c r="OI77" s="175"/>
      <c r="OJ77" s="175"/>
      <c r="OK77" s="175"/>
      <c r="OL77" s="175"/>
      <c r="OM77" s="175"/>
      <c r="ON77" s="175"/>
      <c r="OO77" s="175"/>
      <c r="OP77" s="175"/>
      <c r="OQ77" s="175"/>
      <c r="OR77" s="175"/>
      <c r="OS77" s="175"/>
      <c r="OT77" s="175"/>
      <c r="OU77" s="175"/>
      <c r="OV77" s="175"/>
      <c r="OW77" s="175"/>
      <c r="OX77" s="175"/>
      <c r="OY77" s="175"/>
      <c r="OZ77" s="175"/>
      <c r="PA77" s="175"/>
      <c r="PB77" s="175"/>
      <c r="PC77" s="175"/>
      <c r="PD77" s="175"/>
      <c r="PE77" s="175"/>
      <c r="PF77" s="175"/>
      <c r="PG77" s="175"/>
      <c r="PH77" s="175"/>
      <c r="PI77" s="175"/>
      <c r="PJ77" s="175"/>
      <c r="PK77" s="175"/>
      <c r="PL77" s="175"/>
      <c r="PM77" s="175"/>
      <c r="PN77" s="175"/>
      <c r="PO77" s="175"/>
      <c r="PP77" s="175"/>
      <c r="PQ77" s="175"/>
      <c r="PR77" s="175"/>
      <c r="PS77" s="175"/>
      <c r="PT77" s="175"/>
      <c r="PU77" s="175"/>
      <c r="PV77" s="175"/>
      <c r="PW77" s="175"/>
      <c r="PX77" s="175"/>
      <c r="PY77" s="175"/>
      <c r="PZ77" s="175"/>
      <c r="QA77" s="175"/>
      <c r="QB77" s="175"/>
      <c r="QC77" s="175"/>
      <c r="QD77" s="175"/>
      <c r="QE77" s="175"/>
      <c r="QF77" s="175"/>
      <c r="QG77" s="175"/>
      <c r="QH77" s="175"/>
      <c r="QI77" s="175"/>
      <c r="QJ77" s="175"/>
      <c r="QK77" s="175"/>
      <c r="QL77" s="175"/>
      <c r="QM77" s="175"/>
      <c r="QN77" s="175"/>
      <c r="QO77" s="175"/>
    </row>
    <row r="78" spans="1:457">
      <c r="DR78" s="175"/>
      <c r="DS78" s="175"/>
      <c r="DT78" s="175"/>
      <c r="DU78" s="175"/>
      <c r="DV78" s="175"/>
      <c r="DW78" s="175"/>
      <c r="DX78" s="175"/>
      <c r="DY78" s="175"/>
      <c r="DZ78" s="175"/>
      <c r="EA78" s="175"/>
      <c r="EB78" s="175"/>
      <c r="EC78" s="175"/>
      <c r="ED78" s="175"/>
      <c r="EE78" s="175"/>
      <c r="EF78" s="175"/>
      <c r="EG78" s="175"/>
      <c r="EH78" s="175"/>
      <c r="EI78" s="175"/>
      <c r="EJ78" s="175"/>
      <c r="EK78" s="175"/>
      <c r="EL78" s="175"/>
      <c r="EM78" s="175"/>
      <c r="EN78" s="175"/>
      <c r="EO78" s="175"/>
      <c r="EP78" s="175"/>
      <c r="EQ78" s="175"/>
      <c r="ER78" s="175"/>
      <c r="ES78" s="175"/>
      <c r="ET78" s="175"/>
      <c r="EU78" s="175"/>
      <c r="EV78" s="175"/>
      <c r="EW78" s="175"/>
      <c r="EX78" s="175"/>
      <c r="EY78" s="175"/>
      <c r="EZ78" s="175"/>
      <c r="FA78" s="175"/>
      <c r="FB78" s="175"/>
      <c r="FC78" s="175"/>
      <c r="FD78" s="175"/>
      <c r="FE78" s="175"/>
      <c r="FF78" s="175"/>
      <c r="FG78" s="175"/>
      <c r="FH78" s="175"/>
      <c r="FI78" s="175"/>
      <c r="FJ78" s="175"/>
      <c r="FK78" s="175"/>
      <c r="FL78" s="175"/>
      <c r="FM78" s="175"/>
      <c r="FN78" s="175"/>
      <c r="FO78" s="175"/>
      <c r="FP78" s="175"/>
      <c r="FQ78" s="175"/>
      <c r="FR78" s="175"/>
      <c r="FS78" s="175"/>
      <c r="FT78" s="175"/>
      <c r="FU78" s="175"/>
      <c r="FV78" s="175"/>
      <c r="FW78" s="175"/>
      <c r="FX78" s="175"/>
      <c r="FY78" s="175"/>
      <c r="FZ78" s="175"/>
      <c r="GA78" s="175"/>
      <c r="GB78" s="175"/>
      <c r="GC78" s="175"/>
      <c r="GD78" s="175"/>
      <c r="GE78" s="175"/>
      <c r="GF78" s="175"/>
      <c r="GG78" s="175"/>
      <c r="GH78" s="175"/>
      <c r="GI78" s="175"/>
      <c r="GJ78" s="175"/>
      <c r="GK78" s="175"/>
      <c r="GL78" s="175"/>
      <c r="GM78" s="175"/>
      <c r="GN78" s="175"/>
      <c r="GO78" s="175"/>
      <c r="GP78" s="175"/>
      <c r="GQ78" s="175"/>
      <c r="GR78" s="175"/>
      <c r="GS78" s="175"/>
      <c r="GT78" s="175"/>
      <c r="GU78" s="175"/>
      <c r="GV78" s="175"/>
      <c r="GW78" s="175"/>
      <c r="GX78" s="175"/>
      <c r="GY78" s="175"/>
      <c r="GZ78" s="175"/>
      <c r="HA78" s="175"/>
      <c r="HB78" s="175"/>
      <c r="HC78" s="175"/>
      <c r="HD78" s="175"/>
      <c r="HE78" s="175"/>
      <c r="HF78" s="175"/>
      <c r="HG78" s="175"/>
      <c r="HH78" s="175"/>
      <c r="HI78" s="175"/>
      <c r="HJ78" s="175"/>
      <c r="HK78" s="175"/>
      <c r="HL78" s="175"/>
      <c r="HM78" s="175"/>
      <c r="HN78" s="175"/>
      <c r="HO78" s="175"/>
      <c r="HP78" s="175"/>
      <c r="HQ78" s="175"/>
      <c r="HR78" s="175"/>
      <c r="HS78" s="175"/>
      <c r="HT78" s="175"/>
      <c r="HU78" s="175"/>
      <c r="HV78" s="175"/>
      <c r="HW78" s="175"/>
      <c r="HX78" s="175"/>
      <c r="HY78" s="175"/>
      <c r="HZ78" s="175"/>
      <c r="IA78" s="175"/>
      <c r="IB78" s="175"/>
      <c r="IC78" s="175"/>
      <c r="ID78" s="175"/>
      <c r="IE78" s="175"/>
      <c r="IF78" s="175"/>
      <c r="IG78" s="175"/>
      <c r="IH78" s="175"/>
      <c r="II78" s="175"/>
      <c r="IJ78" s="175"/>
      <c r="IK78" s="175"/>
      <c r="IL78" s="175"/>
      <c r="IM78" s="175"/>
      <c r="IN78" s="175"/>
      <c r="IO78" s="175"/>
      <c r="IP78" s="175"/>
      <c r="IQ78" s="175"/>
      <c r="IR78" s="175"/>
      <c r="IS78" s="175"/>
      <c r="IT78" s="175"/>
      <c r="IU78" s="175"/>
      <c r="IV78" s="175"/>
      <c r="IW78" s="175"/>
      <c r="IX78" s="175"/>
      <c r="IY78" s="175"/>
      <c r="IZ78" s="175"/>
      <c r="JA78" s="175"/>
      <c r="JB78" s="175"/>
      <c r="JC78" s="175"/>
      <c r="JD78" s="175"/>
      <c r="JE78" s="175"/>
      <c r="JF78" s="175"/>
      <c r="JG78" s="175"/>
      <c r="JH78" s="175"/>
      <c r="JI78" s="175"/>
      <c r="JJ78" s="175"/>
      <c r="JK78" s="175"/>
      <c r="JL78" s="175"/>
      <c r="JM78" s="175"/>
      <c r="JN78" s="175"/>
      <c r="JO78" s="175"/>
      <c r="JP78" s="175"/>
      <c r="JQ78" s="175"/>
      <c r="JR78" s="175"/>
      <c r="JS78" s="175"/>
      <c r="JT78" s="175"/>
      <c r="JU78" s="175"/>
      <c r="JV78" s="175"/>
      <c r="JW78" s="175"/>
      <c r="JX78" s="175"/>
      <c r="JY78" s="175"/>
      <c r="JZ78" s="175"/>
      <c r="KA78" s="175"/>
      <c r="KB78" s="175"/>
      <c r="KC78" s="175"/>
      <c r="KD78" s="175"/>
      <c r="KE78" s="175"/>
      <c r="KF78" s="175"/>
      <c r="KG78" s="175"/>
      <c r="KH78" s="175"/>
      <c r="KI78" s="175"/>
      <c r="KJ78" s="175"/>
      <c r="KK78" s="175"/>
      <c r="KL78" s="175"/>
      <c r="KM78" s="175"/>
      <c r="KN78" s="175"/>
      <c r="KO78" s="175"/>
      <c r="KP78" s="175"/>
      <c r="KQ78" s="175"/>
      <c r="KR78" s="175"/>
      <c r="KS78" s="175"/>
      <c r="KT78" s="175"/>
      <c r="KU78" s="175"/>
      <c r="KV78" s="175"/>
      <c r="KW78" s="175"/>
      <c r="KX78" s="175"/>
      <c r="KY78" s="175"/>
      <c r="KZ78" s="175"/>
      <c r="LA78" s="175"/>
      <c r="LB78" s="175"/>
      <c r="LC78" s="175"/>
      <c r="LD78" s="175"/>
      <c r="LE78" s="175"/>
      <c r="LF78" s="175"/>
      <c r="LG78" s="175"/>
      <c r="LH78" s="175"/>
      <c r="LI78" s="175"/>
      <c r="LJ78" s="175"/>
      <c r="LK78" s="175"/>
      <c r="LL78" s="175"/>
      <c r="LM78" s="175"/>
      <c r="LN78" s="175"/>
      <c r="LO78" s="175"/>
      <c r="LP78" s="175"/>
      <c r="LQ78" s="175"/>
      <c r="LR78" s="175"/>
      <c r="LS78" s="175"/>
      <c r="LT78" s="175"/>
      <c r="LU78" s="175"/>
      <c r="LV78" s="175"/>
      <c r="LW78" s="175"/>
      <c r="LX78" s="175"/>
      <c r="LY78" s="175"/>
      <c r="LZ78" s="175"/>
      <c r="MA78" s="175"/>
      <c r="MB78" s="175"/>
      <c r="MC78" s="175"/>
      <c r="MD78" s="175"/>
      <c r="ME78" s="175"/>
      <c r="MF78" s="175"/>
      <c r="MG78" s="175"/>
      <c r="MH78" s="175"/>
      <c r="MI78" s="175"/>
      <c r="MJ78" s="175"/>
      <c r="MK78" s="175"/>
      <c r="ML78" s="175"/>
      <c r="MM78" s="175"/>
      <c r="MN78" s="175"/>
      <c r="MO78" s="175"/>
      <c r="MP78" s="175"/>
      <c r="MQ78" s="175"/>
      <c r="MR78" s="175"/>
      <c r="MS78" s="175"/>
      <c r="MT78" s="175"/>
      <c r="MU78" s="175"/>
      <c r="MV78" s="175"/>
      <c r="MW78" s="175"/>
      <c r="MX78" s="175"/>
      <c r="MY78" s="175"/>
      <c r="MZ78" s="175"/>
      <c r="NA78" s="175"/>
      <c r="NB78" s="175"/>
      <c r="NC78" s="175"/>
      <c r="ND78" s="175"/>
      <c r="NE78" s="175"/>
      <c r="NF78" s="175"/>
      <c r="NG78" s="175"/>
      <c r="NH78" s="175"/>
      <c r="NI78" s="175"/>
      <c r="NJ78" s="175"/>
      <c r="NK78" s="175"/>
      <c r="NL78" s="175"/>
      <c r="NM78" s="175"/>
      <c r="NN78" s="175"/>
      <c r="NO78" s="175"/>
      <c r="NP78" s="175"/>
      <c r="NQ78" s="175"/>
      <c r="NR78" s="175"/>
      <c r="NS78" s="175"/>
      <c r="NT78" s="175"/>
      <c r="NU78" s="175"/>
      <c r="NV78" s="175"/>
      <c r="NW78" s="175"/>
      <c r="NX78" s="175"/>
      <c r="NY78" s="175"/>
      <c r="NZ78" s="175"/>
      <c r="OA78" s="175"/>
      <c r="OB78" s="175"/>
      <c r="OC78" s="175"/>
      <c r="OD78" s="175"/>
      <c r="OE78" s="175"/>
      <c r="OF78" s="175"/>
      <c r="OG78" s="175"/>
      <c r="OH78" s="175"/>
      <c r="OI78" s="175"/>
      <c r="OJ78" s="175"/>
      <c r="OK78" s="175"/>
      <c r="OL78" s="175"/>
      <c r="OM78" s="175"/>
      <c r="ON78" s="175"/>
      <c r="OO78" s="175"/>
      <c r="OP78" s="175"/>
      <c r="OQ78" s="175"/>
      <c r="OR78" s="175"/>
      <c r="OS78" s="175"/>
      <c r="OT78" s="175"/>
      <c r="OU78" s="175"/>
      <c r="OV78" s="175"/>
      <c r="OW78" s="175"/>
      <c r="OX78" s="175"/>
      <c r="OY78" s="175"/>
      <c r="OZ78" s="175"/>
      <c r="PA78" s="175"/>
      <c r="PB78" s="175"/>
      <c r="PC78" s="175"/>
      <c r="PD78" s="175"/>
      <c r="PE78" s="175"/>
      <c r="PF78" s="175"/>
      <c r="PG78" s="175"/>
      <c r="PH78" s="175"/>
      <c r="PI78" s="175"/>
      <c r="PJ78" s="175"/>
      <c r="PK78" s="175"/>
      <c r="PL78" s="175"/>
      <c r="PM78" s="175"/>
      <c r="PN78" s="175"/>
      <c r="PO78" s="175"/>
      <c r="PP78" s="175"/>
      <c r="PQ78" s="175"/>
      <c r="PR78" s="175"/>
      <c r="PS78" s="175"/>
      <c r="PT78" s="175"/>
      <c r="PU78" s="175"/>
      <c r="PV78" s="175"/>
      <c r="PW78" s="175"/>
      <c r="PX78" s="175"/>
      <c r="PY78" s="175"/>
      <c r="PZ78" s="175"/>
      <c r="QA78" s="175"/>
      <c r="QB78" s="175"/>
      <c r="QC78" s="175"/>
      <c r="QD78" s="175"/>
      <c r="QE78" s="175"/>
      <c r="QF78" s="175"/>
      <c r="QG78" s="175"/>
      <c r="QH78" s="175"/>
      <c r="QI78" s="175"/>
      <c r="QJ78" s="175"/>
      <c r="QK78" s="175"/>
      <c r="QL78" s="175"/>
      <c r="QM78" s="175"/>
      <c r="QN78" s="175"/>
      <c r="QO78" s="175"/>
    </row>
    <row r="79" spans="1:457">
      <c r="DR79" s="175"/>
      <c r="DS79" s="175"/>
      <c r="DT79" s="175"/>
      <c r="DU79" s="175"/>
      <c r="DV79" s="175"/>
      <c r="DW79" s="175"/>
      <c r="DX79" s="175"/>
      <c r="DY79" s="175"/>
      <c r="DZ79" s="175"/>
      <c r="EA79" s="175"/>
      <c r="EB79" s="175"/>
      <c r="EC79" s="175"/>
      <c r="ED79" s="175"/>
      <c r="EE79" s="175"/>
      <c r="EF79" s="175"/>
      <c r="EG79" s="175"/>
      <c r="EH79" s="175"/>
      <c r="EI79" s="175"/>
      <c r="EJ79" s="175"/>
      <c r="EK79" s="175"/>
      <c r="EL79" s="175"/>
      <c r="EM79" s="175"/>
      <c r="EN79" s="175"/>
      <c r="EO79" s="175"/>
      <c r="EP79" s="175"/>
      <c r="EQ79" s="175"/>
      <c r="ER79" s="175"/>
      <c r="ES79" s="175"/>
      <c r="ET79" s="175"/>
      <c r="EU79" s="175"/>
      <c r="EV79" s="175"/>
      <c r="EW79" s="175"/>
      <c r="EX79" s="175"/>
      <c r="EY79" s="175"/>
      <c r="EZ79" s="175"/>
      <c r="FA79" s="175"/>
      <c r="FB79" s="175"/>
      <c r="FC79" s="175"/>
      <c r="FD79" s="175"/>
      <c r="FE79" s="175"/>
      <c r="FF79" s="175"/>
      <c r="FG79" s="175"/>
      <c r="FH79" s="175"/>
      <c r="FI79" s="175"/>
      <c r="FJ79" s="175"/>
      <c r="FK79" s="175"/>
      <c r="FL79" s="175"/>
      <c r="FM79" s="175"/>
      <c r="FN79" s="175"/>
      <c r="FO79" s="175"/>
      <c r="FP79" s="175"/>
      <c r="FQ79" s="175"/>
      <c r="FR79" s="175"/>
      <c r="FS79" s="175"/>
      <c r="FT79" s="175"/>
      <c r="FU79" s="175"/>
      <c r="FV79" s="175"/>
      <c r="FW79" s="175"/>
      <c r="FX79" s="175"/>
      <c r="FY79" s="175"/>
      <c r="FZ79" s="175"/>
      <c r="GA79" s="175"/>
      <c r="GB79" s="175"/>
      <c r="GC79" s="175"/>
      <c r="GD79" s="175"/>
      <c r="GE79" s="175"/>
      <c r="GF79" s="175"/>
      <c r="GG79" s="175"/>
      <c r="GH79" s="175"/>
      <c r="GI79" s="175"/>
      <c r="GJ79" s="175"/>
      <c r="GK79" s="175"/>
      <c r="GL79" s="175"/>
      <c r="GM79" s="175"/>
      <c r="GN79" s="175"/>
      <c r="GO79" s="175"/>
      <c r="GP79" s="175"/>
      <c r="GQ79" s="175"/>
      <c r="GR79" s="175"/>
      <c r="GS79" s="175"/>
      <c r="GT79" s="175"/>
      <c r="GU79" s="175"/>
      <c r="GV79" s="175"/>
      <c r="GW79" s="175"/>
      <c r="GX79" s="175"/>
      <c r="GY79" s="175"/>
      <c r="GZ79" s="175"/>
      <c r="HA79" s="175"/>
      <c r="HB79" s="175"/>
      <c r="HC79" s="175"/>
      <c r="HD79" s="175"/>
      <c r="HE79" s="175"/>
      <c r="HF79" s="175"/>
      <c r="HG79" s="175"/>
      <c r="HH79" s="175"/>
      <c r="HI79" s="175"/>
      <c r="HJ79" s="175"/>
      <c r="HK79" s="175"/>
      <c r="HL79" s="175"/>
      <c r="HM79" s="175"/>
      <c r="HN79" s="175"/>
      <c r="HO79" s="175"/>
      <c r="HP79" s="175"/>
      <c r="HQ79" s="175"/>
      <c r="HR79" s="175"/>
      <c r="HS79" s="175"/>
      <c r="HT79" s="175"/>
      <c r="HU79" s="175"/>
      <c r="HV79" s="175"/>
      <c r="HW79" s="175"/>
      <c r="HX79" s="175"/>
      <c r="HY79" s="175"/>
      <c r="HZ79" s="175"/>
      <c r="IA79" s="175"/>
      <c r="IB79" s="175"/>
      <c r="IC79" s="175"/>
      <c r="ID79" s="175"/>
      <c r="IE79" s="175"/>
      <c r="IF79" s="175"/>
      <c r="IG79" s="175"/>
      <c r="IH79" s="175"/>
      <c r="II79" s="175"/>
      <c r="IJ79" s="175"/>
      <c r="IK79" s="175"/>
      <c r="IL79" s="175"/>
      <c r="IM79" s="175"/>
      <c r="IN79" s="175"/>
      <c r="IO79" s="175"/>
      <c r="IP79" s="175"/>
      <c r="IQ79" s="175"/>
      <c r="IR79" s="175"/>
      <c r="IS79" s="175"/>
      <c r="IT79" s="175"/>
      <c r="IU79" s="175"/>
      <c r="IV79" s="175"/>
      <c r="IW79" s="175"/>
      <c r="IX79" s="175"/>
      <c r="IY79" s="175"/>
      <c r="IZ79" s="175"/>
      <c r="JA79" s="175"/>
      <c r="JB79" s="175"/>
      <c r="JC79" s="175"/>
      <c r="JD79" s="175"/>
      <c r="JE79" s="175"/>
      <c r="JF79" s="175"/>
      <c r="JG79" s="175"/>
      <c r="JH79" s="175"/>
      <c r="JI79" s="175"/>
      <c r="JJ79" s="175"/>
      <c r="JK79" s="175"/>
      <c r="JL79" s="175"/>
      <c r="JM79" s="175"/>
      <c r="JN79" s="175"/>
      <c r="JO79" s="175"/>
      <c r="JP79" s="175"/>
      <c r="JQ79" s="175"/>
      <c r="JR79" s="175"/>
      <c r="JS79" s="175"/>
      <c r="JT79" s="175"/>
      <c r="JU79" s="175"/>
      <c r="JV79" s="175"/>
      <c r="JW79" s="175"/>
      <c r="JX79" s="175"/>
      <c r="JY79" s="175"/>
      <c r="JZ79" s="175"/>
      <c r="KA79" s="175"/>
      <c r="KB79" s="175"/>
      <c r="KC79" s="175"/>
      <c r="KD79" s="175"/>
      <c r="KE79" s="175"/>
      <c r="KF79" s="175"/>
      <c r="KG79" s="175"/>
      <c r="KH79" s="175"/>
      <c r="KI79" s="175"/>
      <c r="KJ79" s="175"/>
      <c r="KK79" s="175"/>
      <c r="KL79" s="175"/>
      <c r="KM79" s="175"/>
      <c r="KN79" s="175"/>
      <c r="KO79" s="175"/>
      <c r="KP79" s="175"/>
      <c r="KQ79" s="175"/>
      <c r="KR79" s="175"/>
      <c r="KS79" s="175"/>
      <c r="KT79" s="175"/>
      <c r="KU79" s="175"/>
      <c r="KV79" s="175"/>
      <c r="KW79" s="175"/>
      <c r="KX79" s="175"/>
      <c r="KY79" s="175"/>
      <c r="KZ79" s="175"/>
      <c r="LA79" s="175"/>
      <c r="LB79" s="175"/>
      <c r="LC79" s="175"/>
      <c r="LD79" s="175"/>
      <c r="LE79" s="175"/>
      <c r="LF79" s="175"/>
      <c r="LG79" s="175"/>
      <c r="LH79" s="175"/>
      <c r="LI79" s="175"/>
      <c r="LJ79" s="175"/>
      <c r="LK79" s="175"/>
      <c r="LL79" s="175"/>
      <c r="LM79" s="175"/>
      <c r="LN79" s="175"/>
      <c r="LO79" s="175"/>
      <c r="LP79" s="175"/>
      <c r="LQ79" s="175"/>
      <c r="LR79" s="175"/>
      <c r="LS79" s="175"/>
      <c r="LT79" s="175"/>
      <c r="LU79" s="175"/>
      <c r="LV79" s="175"/>
      <c r="LW79" s="175"/>
      <c r="LX79" s="175"/>
      <c r="LY79" s="175"/>
      <c r="LZ79" s="175"/>
      <c r="MA79" s="175"/>
      <c r="MB79" s="175"/>
      <c r="MC79" s="175"/>
      <c r="MD79" s="175"/>
      <c r="ME79" s="175"/>
      <c r="MF79" s="175"/>
      <c r="MG79" s="175"/>
      <c r="MH79" s="175"/>
      <c r="MI79" s="175"/>
      <c r="MJ79" s="175"/>
      <c r="MK79" s="175"/>
      <c r="ML79" s="175"/>
      <c r="MM79" s="175"/>
      <c r="MN79" s="175"/>
      <c r="MO79" s="175"/>
      <c r="MP79" s="175"/>
      <c r="MQ79" s="175"/>
      <c r="MR79" s="175"/>
      <c r="MS79" s="175"/>
      <c r="MT79" s="175"/>
      <c r="MU79" s="175"/>
      <c r="MV79" s="175"/>
      <c r="MW79" s="175"/>
      <c r="MX79" s="175"/>
      <c r="MY79" s="175"/>
      <c r="MZ79" s="175"/>
      <c r="NA79" s="175"/>
      <c r="NB79" s="175"/>
      <c r="NC79" s="175"/>
      <c r="ND79" s="175"/>
      <c r="NE79" s="175"/>
      <c r="NF79" s="175"/>
      <c r="NG79" s="175"/>
      <c r="NH79" s="175"/>
      <c r="NI79" s="175"/>
      <c r="NJ79" s="175"/>
      <c r="NK79" s="175"/>
      <c r="NL79" s="175"/>
      <c r="NM79" s="175"/>
      <c r="NN79" s="175"/>
      <c r="NO79" s="175"/>
      <c r="NP79" s="175"/>
      <c r="NQ79" s="175"/>
      <c r="NR79" s="175"/>
      <c r="NS79" s="175"/>
      <c r="NT79" s="175"/>
      <c r="NU79" s="175"/>
      <c r="NV79" s="175"/>
      <c r="NW79" s="175"/>
      <c r="NX79" s="175"/>
      <c r="NY79" s="175"/>
      <c r="NZ79" s="175"/>
      <c r="OA79" s="175"/>
      <c r="OB79" s="175"/>
      <c r="OC79" s="175"/>
      <c r="OD79" s="175"/>
      <c r="OE79" s="175"/>
      <c r="OF79" s="175"/>
      <c r="OG79" s="175"/>
      <c r="OH79" s="175"/>
      <c r="OI79" s="175"/>
      <c r="OJ79" s="175"/>
      <c r="OK79" s="175"/>
      <c r="OL79" s="175"/>
      <c r="OM79" s="175"/>
      <c r="ON79" s="175"/>
      <c r="OO79" s="175"/>
      <c r="OP79" s="175"/>
      <c r="OQ79" s="175"/>
      <c r="OR79" s="175"/>
      <c r="OS79" s="175"/>
      <c r="OT79" s="175"/>
      <c r="OU79" s="175"/>
      <c r="OV79" s="175"/>
      <c r="OW79" s="175"/>
      <c r="OX79" s="175"/>
      <c r="OY79" s="175"/>
      <c r="OZ79" s="175"/>
      <c r="PA79" s="175"/>
      <c r="PB79" s="175"/>
      <c r="PC79" s="175"/>
      <c r="PD79" s="175"/>
      <c r="PE79" s="175"/>
      <c r="PF79" s="175"/>
      <c r="PG79" s="175"/>
      <c r="PH79" s="175"/>
      <c r="PI79" s="175"/>
      <c r="PJ79" s="175"/>
      <c r="PK79" s="175"/>
      <c r="PL79" s="175"/>
      <c r="PM79" s="175"/>
      <c r="PN79" s="175"/>
      <c r="PO79" s="175"/>
      <c r="PP79" s="175"/>
      <c r="PQ79" s="175"/>
      <c r="PR79" s="175"/>
      <c r="PS79" s="175"/>
      <c r="PT79" s="175"/>
      <c r="PU79" s="175"/>
      <c r="PV79" s="175"/>
      <c r="PW79" s="175"/>
      <c r="PX79" s="175"/>
      <c r="PY79" s="175"/>
      <c r="PZ79" s="175"/>
      <c r="QA79" s="175"/>
      <c r="QB79" s="175"/>
      <c r="QC79" s="175"/>
      <c r="QD79" s="175"/>
      <c r="QE79" s="175"/>
      <c r="QF79" s="175"/>
      <c r="QG79" s="175"/>
      <c r="QH79" s="175"/>
      <c r="QI79" s="175"/>
      <c r="QJ79" s="175"/>
      <c r="QK79" s="175"/>
      <c r="QL79" s="175"/>
      <c r="QM79" s="175"/>
      <c r="QN79" s="175"/>
      <c r="QO79" s="175"/>
    </row>
    <row r="80" spans="1:457">
      <c r="DR80" s="175"/>
      <c r="DS80" s="175"/>
      <c r="DT80" s="175"/>
      <c r="DU80" s="175"/>
      <c r="DV80" s="175"/>
      <c r="DW80" s="175"/>
      <c r="DX80" s="175"/>
      <c r="DY80" s="175"/>
      <c r="DZ80" s="175"/>
      <c r="EA80" s="175"/>
      <c r="EB80" s="175"/>
      <c r="EC80" s="175"/>
      <c r="ED80" s="175"/>
      <c r="EE80" s="175"/>
      <c r="EF80" s="175"/>
      <c r="EG80" s="175"/>
      <c r="EH80" s="175"/>
      <c r="EI80" s="175"/>
      <c r="EJ80" s="175"/>
      <c r="EK80" s="175"/>
      <c r="EL80" s="175"/>
      <c r="EM80" s="175"/>
      <c r="EN80" s="175"/>
      <c r="EO80" s="175"/>
      <c r="EP80" s="175"/>
      <c r="EQ80" s="175"/>
      <c r="ER80" s="175"/>
      <c r="ES80" s="175"/>
      <c r="ET80" s="175"/>
      <c r="EU80" s="175"/>
      <c r="EV80" s="175"/>
      <c r="EW80" s="175"/>
      <c r="EX80" s="175"/>
      <c r="EY80" s="175"/>
      <c r="EZ80" s="175"/>
      <c r="FA80" s="175"/>
      <c r="FB80" s="175"/>
      <c r="FC80" s="175"/>
      <c r="FD80" s="175"/>
      <c r="FE80" s="175"/>
      <c r="FF80" s="175"/>
      <c r="FG80" s="175"/>
      <c r="FH80" s="175"/>
      <c r="FI80" s="175"/>
      <c r="FJ80" s="175"/>
      <c r="FK80" s="175"/>
      <c r="FL80" s="175"/>
      <c r="FM80" s="175"/>
      <c r="FN80" s="175"/>
      <c r="FO80" s="175"/>
      <c r="FP80" s="175"/>
      <c r="FQ80" s="175"/>
      <c r="FR80" s="175"/>
      <c r="FS80" s="175"/>
      <c r="FT80" s="175"/>
      <c r="FU80" s="175"/>
      <c r="FV80" s="175"/>
      <c r="FW80" s="175"/>
      <c r="FX80" s="175"/>
      <c r="FY80" s="175"/>
      <c r="FZ80" s="175"/>
      <c r="GA80" s="175"/>
      <c r="GB80" s="175"/>
      <c r="GC80" s="175"/>
      <c r="GD80" s="175"/>
      <c r="GE80" s="175"/>
      <c r="GF80" s="175"/>
      <c r="GG80" s="175"/>
      <c r="GH80" s="175"/>
      <c r="GI80" s="175"/>
      <c r="GJ80" s="175"/>
      <c r="GK80" s="175"/>
      <c r="GL80" s="175"/>
      <c r="GM80" s="175"/>
      <c r="GN80" s="175"/>
      <c r="GO80" s="175"/>
      <c r="GP80" s="175"/>
      <c r="GQ80" s="175"/>
      <c r="GR80" s="175"/>
      <c r="GS80" s="175"/>
      <c r="GT80" s="175"/>
      <c r="GU80" s="175"/>
      <c r="GV80" s="175"/>
      <c r="GW80" s="175"/>
      <c r="GX80" s="175"/>
      <c r="GY80" s="175"/>
      <c r="GZ80" s="175"/>
      <c r="HA80" s="175"/>
      <c r="HB80" s="175"/>
      <c r="HC80" s="175"/>
      <c r="HD80" s="175"/>
      <c r="HE80" s="175"/>
      <c r="HF80" s="175"/>
      <c r="HG80" s="175"/>
      <c r="HH80" s="175"/>
      <c r="HI80" s="175"/>
      <c r="HJ80" s="175"/>
      <c r="HK80" s="175"/>
      <c r="HL80" s="175"/>
      <c r="HM80" s="175"/>
      <c r="HN80" s="175"/>
      <c r="HO80" s="175"/>
      <c r="HP80" s="175"/>
      <c r="HQ80" s="175"/>
      <c r="HR80" s="175"/>
      <c r="HS80" s="175"/>
      <c r="HT80" s="175"/>
      <c r="HU80" s="175"/>
      <c r="HV80" s="175"/>
      <c r="HW80" s="175"/>
      <c r="HX80" s="175"/>
      <c r="HY80" s="175"/>
      <c r="HZ80" s="175"/>
      <c r="IA80" s="175"/>
      <c r="IB80" s="175"/>
      <c r="IC80" s="175"/>
      <c r="ID80" s="175"/>
      <c r="IE80" s="175"/>
      <c r="IF80" s="175"/>
      <c r="IG80" s="175"/>
      <c r="IH80" s="175"/>
      <c r="II80" s="175"/>
      <c r="IJ80" s="175"/>
      <c r="IK80" s="175"/>
      <c r="IL80" s="175"/>
      <c r="IM80" s="175"/>
      <c r="IN80" s="175"/>
      <c r="IO80" s="175"/>
      <c r="IP80" s="175"/>
      <c r="IQ80" s="175"/>
      <c r="IR80" s="175"/>
      <c r="IS80" s="175"/>
      <c r="IT80" s="175"/>
      <c r="IU80" s="175"/>
      <c r="IV80" s="175"/>
      <c r="IW80" s="175"/>
      <c r="IX80" s="175"/>
      <c r="IY80" s="175"/>
      <c r="IZ80" s="175"/>
      <c r="JA80" s="175"/>
      <c r="JB80" s="175"/>
      <c r="JC80" s="175"/>
      <c r="JD80" s="175"/>
      <c r="JE80" s="175"/>
      <c r="JF80" s="175"/>
      <c r="JG80" s="175"/>
      <c r="JH80" s="175"/>
      <c r="JI80" s="175"/>
      <c r="JJ80" s="175"/>
      <c r="JK80" s="175"/>
      <c r="JL80" s="175"/>
      <c r="JM80" s="175"/>
      <c r="JN80" s="175"/>
      <c r="JO80" s="175"/>
      <c r="JP80" s="175"/>
      <c r="JQ80" s="175"/>
      <c r="JR80" s="175"/>
      <c r="JS80" s="175"/>
      <c r="JT80" s="175"/>
      <c r="JU80" s="175"/>
      <c r="JV80" s="175"/>
      <c r="JW80" s="175"/>
      <c r="JX80" s="175"/>
      <c r="JY80" s="175"/>
      <c r="JZ80" s="175"/>
      <c r="KA80" s="175"/>
      <c r="KB80" s="175"/>
      <c r="KC80" s="175"/>
      <c r="KD80" s="175"/>
      <c r="KE80" s="175"/>
      <c r="KF80" s="175"/>
      <c r="KG80" s="175"/>
      <c r="KH80" s="175"/>
      <c r="KI80" s="175"/>
      <c r="KJ80" s="175"/>
      <c r="KK80" s="175"/>
      <c r="KL80" s="175"/>
      <c r="KM80" s="175"/>
      <c r="KN80" s="175"/>
      <c r="KO80" s="175"/>
      <c r="KP80" s="175"/>
      <c r="KQ80" s="175"/>
      <c r="KR80" s="175"/>
      <c r="KS80" s="175"/>
      <c r="KT80" s="175"/>
      <c r="KU80" s="175"/>
      <c r="KV80" s="175"/>
      <c r="KW80" s="175"/>
      <c r="KX80" s="175"/>
      <c r="KY80" s="175"/>
      <c r="KZ80" s="175"/>
      <c r="LA80" s="175"/>
      <c r="LB80" s="175"/>
      <c r="LC80" s="175"/>
      <c r="LD80" s="175"/>
      <c r="LE80" s="175"/>
      <c r="LF80" s="175"/>
      <c r="LG80" s="175"/>
      <c r="LH80" s="175"/>
      <c r="LI80" s="175"/>
      <c r="LJ80" s="175"/>
      <c r="LK80" s="175"/>
      <c r="LL80" s="175"/>
      <c r="LM80" s="175"/>
      <c r="LN80" s="175"/>
      <c r="LO80" s="175"/>
      <c r="LP80" s="175"/>
      <c r="LQ80" s="175"/>
      <c r="LR80" s="175"/>
      <c r="LS80" s="175"/>
      <c r="LT80" s="175"/>
      <c r="LU80" s="175"/>
      <c r="LV80" s="175"/>
      <c r="LW80" s="175"/>
      <c r="LX80" s="175"/>
      <c r="LY80" s="175"/>
      <c r="LZ80" s="175"/>
      <c r="MA80" s="175"/>
      <c r="MB80" s="175"/>
      <c r="MC80" s="175"/>
      <c r="MD80" s="175"/>
      <c r="ME80" s="175"/>
      <c r="MF80" s="175"/>
      <c r="MG80" s="175"/>
      <c r="MH80" s="175"/>
      <c r="MI80" s="175"/>
      <c r="MJ80" s="175"/>
      <c r="MK80" s="175"/>
      <c r="ML80" s="175"/>
      <c r="MM80" s="175"/>
      <c r="MN80" s="175"/>
      <c r="MO80" s="175"/>
      <c r="MP80" s="175"/>
      <c r="MQ80" s="175"/>
      <c r="MR80" s="175"/>
      <c r="MS80" s="175"/>
      <c r="MT80" s="175"/>
      <c r="MU80" s="175"/>
      <c r="MV80" s="175"/>
      <c r="MW80" s="175"/>
      <c r="MX80" s="175"/>
      <c r="MY80" s="175"/>
      <c r="MZ80" s="175"/>
      <c r="NA80" s="175"/>
      <c r="NB80" s="175"/>
      <c r="NC80" s="175"/>
      <c r="ND80" s="175"/>
      <c r="NE80" s="175"/>
      <c r="NF80" s="175"/>
      <c r="NG80" s="175"/>
      <c r="NH80" s="175"/>
      <c r="NI80" s="175"/>
      <c r="NJ80" s="175"/>
      <c r="NK80" s="175"/>
      <c r="NL80" s="175"/>
      <c r="NM80" s="175"/>
      <c r="NN80" s="175"/>
      <c r="NO80" s="175"/>
      <c r="NP80" s="175"/>
      <c r="NQ80" s="175"/>
      <c r="NR80" s="175"/>
      <c r="NS80" s="175"/>
      <c r="NT80" s="175"/>
      <c r="NU80" s="175"/>
      <c r="NV80" s="175"/>
      <c r="NW80" s="175"/>
      <c r="NX80" s="175"/>
      <c r="NY80" s="175"/>
      <c r="NZ80" s="175"/>
      <c r="OA80" s="175"/>
      <c r="OB80" s="175"/>
      <c r="OC80" s="175"/>
      <c r="OD80" s="175"/>
      <c r="OE80" s="175"/>
      <c r="OF80" s="175"/>
      <c r="OG80" s="175"/>
      <c r="OH80" s="175"/>
      <c r="OI80" s="175"/>
      <c r="OJ80" s="175"/>
      <c r="OK80" s="175"/>
      <c r="OL80" s="175"/>
      <c r="OM80" s="175"/>
      <c r="ON80" s="175"/>
      <c r="OO80" s="175"/>
      <c r="OP80" s="175"/>
      <c r="OQ80" s="175"/>
      <c r="OR80" s="175"/>
      <c r="OS80" s="175"/>
      <c r="OT80" s="175"/>
      <c r="OU80" s="175"/>
      <c r="OV80" s="175"/>
      <c r="OW80" s="175"/>
      <c r="OX80" s="175"/>
      <c r="OY80" s="175"/>
      <c r="OZ80" s="175"/>
      <c r="PA80" s="175"/>
      <c r="PB80" s="175"/>
      <c r="PC80" s="175"/>
      <c r="PD80" s="175"/>
      <c r="PE80" s="175"/>
      <c r="PF80" s="175"/>
      <c r="PG80" s="175"/>
      <c r="PH80" s="175"/>
      <c r="PI80" s="175"/>
      <c r="PJ80" s="175"/>
      <c r="PK80" s="175"/>
      <c r="PL80" s="175"/>
      <c r="PM80" s="175"/>
      <c r="PN80" s="175"/>
      <c r="PO80" s="175"/>
      <c r="PP80" s="175"/>
      <c r="PQ80" s="175"/>
      <c r="PR80" s="175"/>
      <c r="PS80" s="175"/>
      <c r="PT80" s="175"/>
      <c r="PU80" s="175"/>
      <c r="PV80" s="175"/>
      <c r="PW80" s="175"/>
      <c r="PX80" s="175"/>
      <c r="PY80" s="175"/>
      <c r="PZ80" s="175"/>
      <c r="QA80" s="175"/>
      <c r="QB80" s="175"/>
      <c r="QC80" s="175"/>
      <c r="QD80" s="175"/>
      <c r="QE80" s="175"/>
      <c r="QF80" s="175"/>
      <c r="QG80" s="175"/>
      <c r="QH80" s="175"/>
      <c r="QI80" s="175"/>
      <c r="QJ80" s="175"/>
      <c r="QK80" s="175"/>
      <c r="QL80" s="175"/>
      <c r="QM80" s="175"/>
      <c r="QN80" s="175"/>
      <c r="QO80" s="175"/>
    </row>
    <row r="81" spans="122:457">
      <c r="DR81" s="175"/>
      <c r="DS81" s="175"/>
      <c r="DT81" s="175"/>
      <c r="DU81" s="175"/>
      <c r="DV81" s="175"/>
      <c r="DW81" s="175"/>
      <c r="DX81" s="175"/>
      <c r="DY81" s="175"/>
      <c r="DZ81" s="175"/>
      <c r="EA81" s="175"/>
      <c r="EB81" s="175"/>
      <c r="EC81" s="175"/>
      <c r="ED81" s="175"/>
      <c r="EE81" s="175"/>
      <c r="EF81" s="175"/>
      <c r="EG81" s="175"/>
      <c r="EH81" s="175"/>
      <c r="EI81" s="175"/>
      <c r="EJ81" s="175"/>
      <c r="EK81" s="175"/>
      <c r="EL81" s="175"/>
      <c r="EM81" s="175"/>
      <c r="EN81" s="175"/>
      <c r="EO81" s="175"/>
      <c r="EP81" s="175"/>
      <c r="EQ81" s="175"/>
      <c r="ER81" s="175"/>
      <c r="ES81" s="175"/>
      <c r="ET81" s="175"/>
      <c r="EU81" s="175"/>
      <c r="EV81" s="175"/>
      <c r="EW81" s="175"/>
      <c r="EX81" s="175"/>
      <c r="EY81" s="175"/>
      <c r="EZ81" s="175"/>
      <c r="FA81" s="175"/>
      <c r="FB81" s="175"/>
      <c r="FC81" s="175"/>
      <c r="FD81" s="175"/>
      <c r="FE81" s="175"/>
      <c r="FF81" s="175"/>
      <c r="FG81" s="175"/>
      <c r="FH81" s="175"/>
      <c r="FI81" s="175"/>
      <c r="FJ81" s="175"/>
      <c r="FK81" s="175"/>
      <c r="FL81" s="175"/>
      <c r="FM81" s="175"/>
      <c r="FN81" s="175"/>
      <c r="FO81" s="175"/>
      <c r="FP81" s="175"/>
      <c r="FQ81" s="175"/>
      <c r="FR81" s="175"/>
      <c r="FS81" s="175"/>
      <c r="FT81" s="175"/>
      <c r="FU81" s="175"/>
      <c r="FV81" s="175"/>
      <c r="FW81" s="175"/>
      <c r="FX81" s="175"/>
      <c r="FY81" s="175"/>
      <c r="FZ81" s="175"/>
      <c r="GA81" s="175"/>
      <c r="GB81" s="175"/>
      <c r="GC81" s="175"/>
      <c r="GD81" s="175"/>
      <c r="GE81" s="175"/>
      <c r="GF81" s="175"/>
      <c r="GG81" s="175"/>
      <c r="GH81" s="175"/>
      <c r="GI81" s="175"/>
      <c r="GJ81" s="175"/>
      <c r="GK81" s="175"/>
      <c r="GL81" s="175"/>
      <c r="GM81" s="175"/>
      <c r="GN81" s="175"/>
      <c r="GO81" s="175"/>
      <c r="GP81" s="175"/>
      <c r="GQ81" s="175"/>
      <c r="GR81" s="175"/>
      <c r="GS81" s="175"/>
      <c r="GT81" s="175"/>
      <c r="GU81" s="175"/>
      <c r="GV81" s="175"/>
      <c r="GW81" s="175"/>
      <c r="GX81" s="175"/>
      <c r="GY81" s="175"/>
      <c r="GZ81" s="175"/>
      <c r="HA81" s="175"/>
      <c r="HB81" s="175"/>
      <c r="HC81" s="175"/>
      <c r="HD81" s="175"/>
      <c r="HE81" s="175"/>
      <c r="HF81" s="175"/>
      <c r="HG81" s="175"/>
      <c r="HH81" s="175"/>
      <c r="HI81" s="175"/>
      <c r="HJ81" s="175"/>
      <c r="HK81" s="175"/>
      <c r="HL81" s="175"/>
      <c r="HM81" s="175"/>
      <c r="HN81" s="175"/>
      <c r="HO81" s="175"/>
      <c r="HP81" s="175"/>
      <c r="HQ81" s="175"/>
      <c r="HR81" s="175"/>
      <c r="HS81" s="175"/>
      <c r="HT81" s="175"/>
      <c r="HU81" s="175"/>
      <c r="HV81" s="175"/>
      <c r="HW81" s="175"/>
      <c r="HX81" s="175"/>
      <c r="HY81" s="175"/>
      <c r="HZ81" s="175"/>
      <c r="IA81" s="175"/>
      <c r="IB81" s="175"/>
      <c r="IC81" s="175"/>
      <c r="ID81" s="175"/>
      <c r="IE81" s="175"/>
      <c r="IF81" s="175"/>
      <c r="IG81" s="175"/>
      <c r="IH81" s="175"/>
      <c r="II81" s="175"/>
      <c r="IJ81" s="175"/>
      <c r="IK81" s="175"/>
      <c r="IL81" s="175"/>
      <c r="IM81" s="175"/>
      <c r="IN81" s="175"/>
      <c r="IO81" s="175"/>
      <c r="IP81" s="175"/>
      <c r="IQ81" s="175"/>
      <c r="IR81" s="175"/>
      <c r="IS81" s="175"/>
      <c r="IT81" s="175"/>
      <c r="IU81" s="175"/>
      <c r="IV81" s="175"/>
      <c r="IW81" s="175"/>
      <c r="IX81" s="175"/>
      <c r="IY81" s="175"/>
      <c r="IZ81" s="175"/>
      <c r="JA81" s="175"/>
      <c r="JB81" s="175"/>
      <c r="JC81" s="175"/>
      <c r="JD81" s="175"/>
      <c r="JE81" s="175"/>
      <c r="JF81" s="175"/>
      <c r="JG81" s="175"/>
      <c r="JH81" s="175"/>
      <c r="JI81" s="175"/>
      <c r="JJ81" s="175"/>
      <c r="JK81" s="175"/>
      <c r="JL81" s="175"/>
      <c r="JM81" s="175"/>
      <c r="JN81" s="175"/>
      <c r="JO81" s="175"/>
      <c r="JP81" s="175"/>
      <c r="JQ81" s="175"/>
      <c r="JR81" s="175"/>
      <c r="JS81" s="175"/>
      <c r="JT81" s="175"/>
      <c r="JU81" s="175"/>
      <c r="JV81" s="175"/>
      <c r="JW81" s="175"/>
      <c r="JX81" s="175"/>
      <c r="JY81" s="175"/>
      <c r="JZ81" s="175"/>
      <c r="KA81" s="175"/>
      <c r="KB81" s="175"/>
      <c r="KC81" s="175"/>
      <c r="KD81" s="175"/>
      <c r="KE81" s="175"/>
      <c r="KF81" s="175"/>
      <c r="KG81" s="175"/>
      <c r="KH81" s="175"/>
      <c r="KI81" s="175"/>
      <c r="KJ81" s="175"/>
      <c r="KK81" s="175"/>
      <c r="KL81" s="175"/>
      <c r="KM81" s="175"/>
      <c r="KN81" s="175"/>
      <c r="KO81" s="175"/>
      <c r="KP81" s="175"/>
      <c r="KQ81" s="175"/>
      <c r="KR81" s="175"/>
      <c r="KS81" s="175"/>
      <c r="KT81" s="175"/>
      <c r="KU81" s="175"/>
      <c r="KV81" s="175"/>
      <c r="KW81" s="175"/>
      <c r="KX81" s="175"/>
      <c r="KY81" s="175"/>
      <c r="KZ81" s="175"/>
      <c r="LA81" s="175"/>
      <c r="LB81" s="175"/>
      <c r="LC81" s="175"/>
      <c r="LD81" s="175"/>
      <c r="LE81" s="175"/>
      <c r="LF81" s="175"/>
      <c r="LG81" s="175"/>
      <c r="LH81" s="175"/>
      <c r="LI81" s="175"/>
      <c r="LJ81" s="175"/>
      <c r="LK81" s="175"/>
      <c r="LL81" s="175"/>
      <c r="LM81" s="175"/>
      <c r="LN81" s="175"/>
      <c r="LO81" s="175"/>
      <c r="LP81" s="175"/>
      <c r="LQ81" s="175"/>
      <c r="LR81" s="175"/>
      <c r="LS81" s="175"/>
      <c r="LT81" s="175"/>
      <c r="LU81" s="175"/>
      <c r="LV81" s="175"/>
      <c r="LW81" s="175"/>
      <c r="LX81" s="175"/>
      <c r="LY81" s="175"/>
      <c r="LZ81" s="175"/>
      <c r="MA81" s="175"/>
      <c r="MB81" s="175"/>
      <c r="MC81" s="175"/>
      <c r="MD81" s="175"/>
      <c r="ME81" s="175"/>
      <c r="MF81" s="175"/>
      <c r="MG81" s="175"/>
      <c r="MH81" s="175"/>
      <c r="MI81" s="175"/>
      <c r="MJ81" s="175"/>
      <c r="MK81" s="175"/>
      <c r="ML81" s="175"/>
      <c r="MM81" s="175"/>
      <c r="MN81" s="175"/>
      <c r="MO81" s="175"/>
      <c r="MP81" s="175"/>
      <c r="MQ81" s="175"/>
      <c r="MR81" s="175"/>
      <c r="MS81" s="175"/>
      <c r="MT81" s="175"/>
      <c r="MU81" s="175"/>
      <c r="MV81" s="175"/>
      <c r="MW81" s="175"/>
      <c r="MX81" s="175"/>
      <c r="MY81" s="175"/>
      <c r="MZ81" s="175"/>
      <c r="NA81" s="175"/>
      <c r="NB81" s="175"/>
      <c r="NC81" s="175"/>
      <c r="ND81" s="175"/>
      <c r="NE81" s="175"/>
      <c r="NF81" s="175"/>
      <c r="NG81" s="175"/>
      <c r="NH81" s="175"/>
      <c r="NI81" s="175"/>
      <c r="NJ81" s="175"/>
      <c r="NK81" s="175"/>
      <c r="NL81" s="175"/>
      <c r="NM81" s="175"/>
      <c r="NN81" s="175"/>
      <c r="NO81" s="175"/>
      <c r="NP81" s="175"/>
      <c r="NQ81" s="175"/>
      <c r="NR81" s="175"/>
      <c r="NS81" s="175"/>
      <c r="NT81" s="175"/>
      <c r="NU81" s="175"/>
      <c r="NV81" s="175"/>
      <c r="NW81" s="175"/>
      <c r="NX81" s="175"/>
      <c r="NY81" s="175"/>
      <c r="NZ81" s="175"/>
      <c r="OA81" s="175"/>
      <c r="OB81" s="175"/>
      <c r="OC81" s="175"/>
      <c r="OD81" s="175"/>
      <c r="OE81" s="175"/>
      <c r="OF81" s="175"/>
      <c r="OG81" s="175"/>
      <c r="OH81" s="175"/>
      <c r="OI81" s="175"/>
      <c r="OJ81" s="175"/>
      <c r="OK81" s="175"/>
      <c r="OL81" s="175"/>
      <c r="OM81" s="175"/>
      <c r="ON81" s="175"/>
      <c r="OO81" s="175"/>
      <c r="OP81" s="175"/>
      <c r="OQ81" s="175"/>
      <c r="OR81" s="175"/>
      <c r="OS81" s="175"/>
      <c r="OT81" s="175"/>
      <c r="OU81" s="175"/>
      <c r="OV81" s="175"/>
      <c r="OW81" s="175"/>
      <c r="OX81" s="175"/>
      <c r="OY81" s="175"/>
      <c r="OZ81" s="175"/>
      <c r="PA81" s="175"/>
      <c r="PB81" s="175"/>
      <c r="PC81" s="175"/>
      <c r="PD81" s="175"/>
      <c r="PE81" s="175"/>
      <c r="PF81" s="175"/>
      <c r="PG81" s="175"/>
      <c r="PH81" s="175"/>
      <c r="PI81" s="175"/>
      <c r="PJ81" s="175"/>
      <c r="PK81" s="175"/>
      <c r="PL81" s="175"/>
      <c r="PM81" s="175"/>
      <c r="PN81" s="175"/>
      <c r="PO81" s="175"/>
      <c r="PP81" s="175"/>
      <c r="PQ81" s="175"/>
      <c r="PR81" s="175"/>
      <c r="PS81" s="175"/>
      <c r="PT81" s="175"/>
      <c r="PU81" s="175"/>
      <c r="PV81" s="175"/>
      <c r="PW81" s="175"/>
      <c r="PX81" s="175"/>
      <c r="PY81" s="175"/>
      <c r="PZ81" s="175"/>
      <c r="QA81" s="175"/>
      <c r="QB81" s="175"/>
      <c r="QC81" s="175"/>
      <c r="QD81" s="175"/>
      <c r="QE81" s="175"/>
      <c r="QF81" s="175"/>
      <c r="QG81" s="175"/>
      <c r="QH81" s="175"/>
      <c r="QI81" s="175"/>
      <c r="QJ81" s="175"/>
      <c r="QK81" s="175"/>
      <c r="QL81" s="175"/>
      <c r="QM81" s="175"/>
      <c r="QN81" s="175"/>
      <c r="QO81" s="175"/>
    </row>
    <row r="82" spans="122:457">
      <c r="DR82" s="175"/>
      <c r="DS82" s="175"/>
      <c r="DT82" s="175"/>
      <c r="DU82" s="175"/>
      <c r="DV82" s="175"/>
      <c r="DW82" s="175"/>
      <c r="DX82" s="175"/>
      <c r="DY82" s="175"/>
      <c r="DZ82" s="175"/>
      <c r="EA82" s="175"/>
      <c r="EB82" s="175"/>
      <c r="EC82" s="175"/>
      <c r="ED82" s="175"/>
      <c r="EE82" s="175"/>
      <c r="EF82" s="175"/>
      <c r="EG82" s="175"/>
      <c r="EH82" s="175"/>
      <c r="EI82" s="175"/>
      <c r="EJ82" s="175"/>
      <c r="EK82" s="175"/>
      <c r="EL82" s="175"/>
      <c r="EM82" s="175"/>
      <c r="EN82" s="175"/>
      <c r="EO82" s="175"/>
      <c r="EP82" s="175"/>
      <c r="EQ82" s="175"/>
      <c r="ER82" s="175"/>
      <c r="ES82" s="175"/>
      <c r="ET82" s="175"/>
      <c r="EU82" s="175"/>
      <c r="EV82" s="175"/>
      <c r="EW82" s="175"/>
      <c r="EX82" s="175"/>
      <c r="EY82" s="175"/>
      <c r="EZ82" s="175"/>
      <c r="FA82" s="175"/>
      <c r="FB82" s="175"/>
      <c r="FC82" s="175"/>
      <c r="FD82" s="175"/>
      <c r="FE82" s="175"/>
      <c r="FF82" s="175"/>
      <c r="FG82" s="175"/>
      <c r="FH82" s="175"/>
      <c r="FI82" s="175"/>
      <c r="FJ82" s="175"/>
      <c r="FK82" s="175"/>
      <c r="FL82" s="175"/>
      <c r="FM82" s="175"/>
      <c r="FN82" s="175"/>
      <c r="FO82" s="175"/>
      <c r="FP82" s="175"/>
      <c r="FQ82" s="175"/>
      <c r="FR82" s="175"/>
      <c r="FS82" s="175"/>
      <c r="FT82" s="175"/>
      <c r="FU82" s="175"/>
      <c r="FV82" s="175"/>
      <c r="FW82" s="175"/>
      <c r="FX82" s="175"/>
      <c r="FY82" s="175"/>
      <c r="FZ82" s="175"/>
      <c r="GA82" s="175"/>
      <c r="GB82" s="175"/>
      <c r="GC82" s="175"/>
      <c r="GD82" s="175"/>
      <c r="GE82" s="175"/>
      <c r="GF82" s="175"/>
      <c r="GG82" s="175"/>
      <c r="GH82" s="175"/>
      <c r="GI82" s="175"/>
      <c r="GJ82" s="175"/>
      <c r="GK82" s="175"/>
      <c r="GL82" s="175"/>
      <c r="GM82" s="175"/>
      <c r="GN82" s="175"/>
      <c r="GO82" s="175"/>
      <c r="GP82" s="175"/>
      <c r="GQ82" s="175"/>
      <c r="GR82" s="175"/>
      <c r="GS82" s="175"/>
      <c r="GT82" s="175"/>
      <c r="GU82" s="175"/>
      <c r="GV82" s="175"/>
      <c r="GW82" s="175"/>
      <c r="GX82" s="175"/>
      <c r="GY82" s="175"/>
      <c r="GZ82" s="175"/>
      <c r="HA82" s="175"/>
      <c r="HB82" s="175"/>
      <c r="HC82" s="175"/>
      <c r="HD82" s="175"/>
      <c r="HE82" s="175"/>
      <c r="HF82" s="175"/>
      <c r="HG82" s="175"/>
      <c r="HH82" s="175"/>
      <c r="HI82" s="175"/>
      <c r="HJ82" s="175"/>
      <c r="HK82" s="175"/>
      <c r="HL82" s="175"/>
      <c r="HM82" s="175"/>
      <c r="HN82" s="175"/>
      <c r="HO82" s="175"/>
      <c r="HP82" s="175"/>
      <c r="HQ82" s="175"/>
      <c r="HR82" s="175"/>
      <c r="HS82" s="175"/>
      <c r="HT82" s="175"/>
      <c r="HU82" s="175"/>
      <c r="HV82" s="175"/>
      <c r="HW82" s="175"/>
      <c r="HX82" s="175"/>
      <c r="HY82" s="175"/>
      <c r="HZ82" s="175"/>
      <c r="IA82" s="175"/>
      <c r="IB82" s="175"/>
      <c r="IC82" s="175"/>
      <c r="ID82" s="175"/>
      <c r="IE82" s="175"/>
      <c r="IF82" s="175"/>
      <c r="IG82" s="175"/>
      <c r="IH82" s="175"/>
      <c r="II82" s="175"/>
      <c r="IJ82" s="175"/>
      <c r="IK82" s="175"/>
      <c r="IL82" s="175"/>
      <c r="IM82" s="175"/>
      <c r="IN82" s="175"/>
      <c r="IO82" s="175"/>
      <c r="IP82" s="175"/>
      <c r="IQ82" s="175"/>
      <c r="IR82" s="175"/>
      <c r="IS82" s="175"/>
      <c r="IT82" s="175"/>
      <c r="IU82" s="175"/>
      <c r="IV82" s="175"/>
      <c r="IW82" s="175"/>
      <c r="IX82" s="175"/>
      <c r="IY82" s="175"/>
      <c r="IZ82" s="175"/>
      <c r="JA82" s="175"/>
      <c r="JB82" s="175"/>
      <c r="JC82" s="175"/>
      <c r="JD82" s="175"/>
      <c r="JE82" s="175"/>
      <c r="JF82" s="175"/>
      <c r="JG82" s="175"/>
      <c r="JH82" s="175"/>
      <c r="JI82" s="175"/>
      <c r="JJ82" s="175"/>
      <c r="JK82" s="175"/>
      <c r="JL82" s="175"/>
      <c r="JM82" s="175"/>
      <c r="JN82" s="175"/>
      <c r="JO82" s="175"/>
      <c r="JP82" s="175"/>
      <c r="JQ82" s="175"/>
      <c r="JR82" s="175"/>
      <c r="JS82" s="175"/>
      <c r="JT82" s="175"/>
      <c r="JU82" s="175"/>
      <c r="JV82" s="175"/>
      <c r="JW82" s="175"/>
      <c r="JX82" s="175"/>
      <c r="JY82" s="175"/>
      <c r="JZ82" s="175"/>
      <c r="KA82" s="175"/>
      <c r="KB82" s="175"/>
      <c r="KC82" s="175"/>
      <c r="KD82" s="175"/>
      <c r="KE82" s="175"/>
      <c r="KF82" s="175"/>
      <c r="KG82" s="175"/>
      <c r="KH82" s="175"/>
      <c r="KI82" s="175"/>
      <c r="KJ82" s="175"/>
      <c r="KK82" s="175"/>
      <c r="KL82" s="175"/>
      <c r="KM82" s="175"/>
      <c r="KN82" s="175"/>
      <c r="KO82" s="175"/>
      <c r="KP82" s="175"/>
      <c r="KQ82" s="175"/>
      <c r="KR82" s="175"/>
      <c r="KS82" s="175"/>
      <c r="KT82" s="175"/>
      <c r="KU82" s="175"/>
      <c r="KV82" s="175"/>
      <c r="KW82" s="175"/>
      <c r="KX82" s="175"/>
      <c r="KY82" s="175"/>
      <c r="KZ82" s="175"/>
      <c r="LA82" s="175"/>
      <c r="LB82" s="175"/>
      <c r="LC82" s="175"/>
      <c r="LD82" s="175"/>
      <c r="LE82" s="175"/>
      <c r="LF82" s="175"/>
      <c r="LG82" s="175"/>
      <c r="LH82" s="175"/>
      <c r="LI82" s="175"/>
      <c r="LJ82" s="175"/>
      <c r="LK82" s="175"/>
      <c r="LL82" s="175"/>
      <c r="LM82" s="175"/>
      <c r="LN82" s="175"/>
      <c r="LO82" s="175"/>
      <c r="LP82" s="175"/>
      <c r="LQ82" s="175"/>
      <c r="LR82" s="175"/>
      <c r="LS82" s="175"/>
      <c r="LT82" s="175"/>
      <c r="LU82" s="175"/>
      <c r="LV82" s="175"/>
      <c r="LW82" s="175"/>
      <c r="LX82" s="175"/>
      <c r="LY82" s="175"/>
      <c r="LZ82" s="175"/>
      <c r="MA82" s="175"/>
      <c r="MB82" s="175"/>
      <c r="MC82" s="175"/>
      <c r="MD82" s="175"/>
      <c r="ME82" s="175"/>
      <c r="MF82" s="175"/>
      <c r="MG82" s="175"/>
      <c r="MH82" s="175"/>
      <c r="MI82" s="175"/>
      <c r="MJ82" s="175"/>
      <c r="MK82" s="175"/>
      <c r="ML82" s="175"/>
      <c r="MM82" s="175"/>
      <c r="MN82" s="175"/>
      <c r="MO82" s="175"/>
      <c r="MP82" s="175"/>
      <c r="MQ82" s="175"/>
      <c r="MR82" s="175"/>
      <c r="MS82" s="175"/>
      <c r="MT82" s="175"/>
      <c r="MU82" s="175"/>
      <c r="MV82" s="175"/>
      <c r="MW82" s="175"/>
      <c r="MX82" s="175"/>
      <c r="MY82" s="175"/>
      <c r="MZ82" s="175"/>
      <c r="NA82" s="175"/>
      <c r="NB82" s="175"/>
      <c r="NC82" s="175"/>
      <c r="ND82" s="175"/>
      <c r="NE82" s="175"/>
      <c r="NF82" s="175"/>
      <c r="NG82" s="175"/>
      <c r="NH82" s="175"/>
      <c r="NI82" s="175"/>
      <c r="NJ82" s="175"/>
      <c r="NK82" s="175"/>
      <c r="NL82" s="175"/>
      <c r="NM82" s="175"/>
      <c r="NN82" s="175"/>
      <c r="NO82" s="175"/>
      <c r="NP82" s="175"/>
      <c r="NQ82" s="175"/>
      <c r="NR82" s="175"/>
      <c r="NS82" s="175"/>
      <c r="NT82" s="175"/>
      <c r="NU82" s="175"/>
      <c r="NV82" s="175"/>
      <c r="NW82" s="175"/>
      <c r="NX82" s="175"/>
      <c r="NY82" s="175"/>
      <c r="NZ82" s="175"/>
      <c r="OA82" s="175"/>
      <c r="OB82" s="175"/>
      <c r="OC82" s="175"/>
      <c r="OD82" s="175"/>
      <c r="OE82" s="175"/>
      <c r="OF82" s="175"/>
      <c r="OG82" s="175"/>
      <c r="OH82" s="175"/>
      <c r="OI82" s="175"/>
      <c r="OJ82" s="175"/>
      <c r="OK82" s="175"/>
      <c r="OL82" s="175"/>
      <c r="OM82" s="175"/>
      <c r="ON82" s="175"/>
      <c r="OO82" s="175"/>
      <c r="OP82" s="175"/>
      <c r="OQ82" s="175"/>
      <c r="OR82" s="175"/>
      <c r="OS82" s="175"/>
      <c r="OT82" s="175"/>
      <c r="OU82" s="175"/>
      <c r="OV82" s="175"/>
      <c r="OW82" s="175"/>
      <c r="OX82" s="175"/>
      <c r="OY82" s="175"/>
      <c r="OZ82" s="175"/>
      <c r="PA82" s="175"/>
      <c r="PB82" s="175"/>
      <c r="PC82" s="175"/>
      <c r="PD82" s="175"/>
      <c r="PE82" s="175"/>
      <c r="PF82" s="175"/>
      <c r="PG82" s="175"/>
      <c r="PH82" s="175"/>
      <c r="PI82" s="175"/>
      <c r="PJ82" s="175"/>
      <c r="PK82" s="175"/>
      <c r="PL82" s="175"/>
      <c r="PM82" s="175"/>
      <c r="PN82" s="175"/>
      <c r="PO82" s="175"/>
      <c r="PP82" s="175"/>
      <c r="PQ82" s="175"/>
      <c r="PR82" s="175"/>
      <c r="PS82" s="175"/>
      <c r="PT82" s="175"/>
      <c r="PU82" s="175"/>
      <c r="PV82" s="175"/>
      <c r="PW82" s="175"/>
      <c r="PX82" s="175"/>
      <c r="PY82" s="175"/>
      <c r="PZ82" s="175"/>
      <c r="QA82" s="175"/>
      <c r="QB82" s="175"/>
      <c r="QC82" s="175"/>
      <c r="QD82" s="175"/>
      <c r="QE82" s="175"/>
      <c r="QF82" s="175"/>
      <c r="QG82" s="175"/>
      <c r="QH82" s="175"/>
      <c r="QI82" s="175"/>
      <c r="QJ82" s="175"/>
      <c r="QK82" s="175"/>
      <c r="QL82" s="175"/>
      <c r="QM82" s="175"/>
      <c r="QN82" s="175"/>
      <c r="QO82" s="175"/>
    </row>
    <row r="83" spans="122:457">
      <c r="DR83" s="175"/>
      <c r="DS83" s="175"/>
      <c r="DT83" s="175"/>
      <c r="DU83" s="175"/>
      <c r="DV83" s="175"/>
      <c r="DW83" s="175"/>
      <c r="DX83" s="175"/>
      <c r="DY83" s="175"/>
      <c r="DZ83" s="175"/>
      <c r="EA83" s="175"/>
      <c r="EB83" s="175"/>
      <c r="EC83" s="175"/>
      <c r="ED83" s="175"/>
      <c r="EE83" s="175"/>
      <c r="EF83" s="175"/>
      <c r="EG83" s="175"/>
      <c r="EH83" s="175"/>
      <c r="EI83" s="175"/>
      <c r="EJ83" s="175"/>
      <c r="EK83" s="175"/>
      <c r="EL83" s="175"/>
      <c r="EM83" s="175"/>
      <c r="EN83" s="175"/>
      <c r="EO83" s="175"/>
      <c r="EP83" s="175"/>
      <c r="EQ83" s="175"/>
      <c r="ER83" s="175"/>
      <c r="ES83" s="175"/>
      <c r="ET83" s="175"/>
      <c r="EU83" s="175"/>
      <c r="EV83" s="175"/>
      <c r="EW83" s="175"/>
      <c r="EX83" s="175"/>
      <c r="EY83" s="175"/>
      <c r="EZ83" s="175"/>
      <c r="FA83" s="175"/>
      <c r="FB83" s="175"/>
      <c r="FC83" s="175"/>
      <c r="FD83" s="175"/>
      <c r="FE83" s="175"/>
      <c r="FF83" s="175"/>
      <c r="FG83" s="175"/>
      <c r="FH83" s="175"/>
      <c r="FI83" s="175"/>
      <c r="FJ83" s="175"/>
      <c r="FK83" s="175"/>
      <c r="FL83" s="175"/>
      <c r="FM83" s="175"/>
      <c r="FN83" s="175"/>
      <c r="FO83" s="175"/>
      <c r="FP83" s="175"/>
      <c r="FQ83" s="175"/>
      <c r="FR83" s="175"/>
      <c r="FS83" s="175"/>
      <c r="FT83" s="175"/>
      <c r="FU83" s="175"/>
      <c r="FV83" s="175"/>
      <c r="FW83" s="175"/>
      <c r="FX83" s="175"/>
      <c r="FY83" s="175"/>
      <c r="FZ83" s="175"/>
      <c r="GA83" s="175"/>
      <c r="GB83" s="175"/>
      <c r="GC83" s="175"/>
      <c r="GD83" s="175"/>
      <c r="GE83" s="175"/>
      <c r="GF83" s="175"/>
      <c r="GG83" s="175"/>
      <c r="GH83" s="175"/>
      <c r="GI83" s="175"/>
      <c r="GJ83" s="175"/>
      <c r="GK83" s="175"/>
      <c r="GL83" s="175"/>
      <c r="GM83" s="175"/>
      <c r="GN83" s="175"/>
      <c r="GO83" s="175"/>
      <c r="GP83" s="175"/>
      <c r="GQ83" s="175"/>
      <c r="GR83" s="175"/>
      <c r="GS83" s="175"/>
      <c r="GT83" s="175"/>
      <c r="GU83" s="175"/>
      <c r="GV83" s="175"/>
      <c r="GW83" s="175"/>
      <c r="GX83" s="175"/>
      <c r="GY83" s="175"/>
      <c r="GZ83" s="175"/>
      <c r="HA83" s="175"/>
      <c r="HB83" s="175"/>
      <c r="HC83" s="175"/>
      <c r="HD83" s="175"/>
      <c r="HE83" s="175"/>
      <c r="HF83" s="175"/>
      <c r="HG83" s="175"/>
      <c r="HH83" s="175"/>
      <c r="HI83" s="175"/>
      <c r="HJ83" s="175"/>
      <c r="HK83" s="175"/>
      <c r="HL83" s="175"/>
      <c r="HM83" s="175"/>
      <c r="HN83" s="175"/>
      <c r="HO83" s="175"/>
      <c r="HP83" s="175"/>
      <c r="HQ83" s="175"/>
      <c r="HR83" s="175"/>
      <c r="HS83" s="175"/>
      <c r="HT83" s="175"/>
      <c r="HU83" s="175"/>
      <c r="HV83" s="175"/>
      <c r="HW83" s="175"/>
      <c r="HX83" s="175"/>
      <c r="HY83" s="175"/>
      <c r="HZ83" s="175"/>
      <c r="IA83" s="175"/>
      <c r="IB83" s="175"/>
      <c r="IC83" s="175"/>
      <c r="ID83" s="175"/>
      <c r="IE83" s="175"/>
      <c r="IF83" s="175"/>
      <c r="IG83" s="175"/>
      <c r="IH83" s="175"/>
      <c r="II83" s="175"/>
      <c r="IJ83" s="175"/>
      <c r="IK83" s="175"/>
      <c r="IL83" s="175"/>
      <c r="IM83" s="175"/>
      <c r="IN83" s="175"/>
      <c r="IO83" s="175"/>
      <c r="IP83" s="175"/>
      <c r="IQ83" s="175"/>
      <c r="IR83" s="175"/>
      <c r="IS83" s="175"/>
      <c r="IT83" s="175"/>
      <c r="IU83" s="175"/>
      <c r="IV83" s="175"/>
      <c r="IW83" s="175"/>
      <c r="IX83" s="175"/>
      <c r="IY83" s="175"/>
      <c r="IZ83" s="175"/>
      <c r="JA83" s="175"/>
      <c r="JB83" s="175"/>
      <c r="JC83" s="175"/>
      <c r="JD83" s="175"/>
      <c r="JE83" s="175"/>
      <c r="JF83" s="175"/>
      <c r="JG83" s="175"/>
      <c r="JH83" s="175"/>
      <c r="JI83" s="175"/>
      <c r="JJ83" s="175"/>
      <c r="JK83" s="175"/>
      <c r="JL83" s="175"/>
      <c r="JM83" s="175"/>
      <c r="JN83" s="175"/>
      <c r="JO83" s="175"/>
      <c r="JP83" s="175"/>
      <c r="JQ83" s="175"/>
      <c r="JR83" s="175"/>
      <c r="JS83" s="175"/>
      <c r="JT83" s="175"/>
      <c r="JU83" s="175"/>
      <c r="JV83" s="175"/>
      <c r="JW83" s="175"/>
      <c r="JX83" s="175"/>
      <c r="JY83" s="175"/>
      <c r="JZ83" s="175"/>
      <c r="KA83" s="175"/>
      <c r="KB83" s="175"/>
      <c r="KC83" s="175"/>
      <c r="KD83" s="175"/>
      <c r="KE83" s="175"/>
      <c r="KF83" s="175"/>
      <c r="KG83" s="175"/>
      <c r="KH83" s="175"/>
      <c r="KI83" s="175"/>
      <c r="KJ83" s="175"/>
      <c r="KK83" s="175"/>
      <c r="KL83" s="175"/>
      <c r="KM83" s="175"/>
      <c r="KN83" s="175"/>
      <c r="KO83" s="175"/>
      <c r="KP83" s="175"/>
      <c r="KQ83" s="175"/>
      <c r="KR83" s="175"/>
      <c r="KS83" s="175"/>
      <c r="KT83" s="175"/>
      <c r="KU83" s="175"/>
      <c r="KV83" s="175"/>
      <c r="KW83" s="175"/>
      <c r="KX83" s="175"/>
      <c r="KY83" s="175"/>
      <c r="KZ83" s="175"/>
      <c r="LA83" s="175"/>
      <c r="LB83" s="175"/>
      <c r="LC83" s="175"/>
      <c r="LD83" s="175"/>
      <c r="LE83" s="175"/>
      <c r="LF83" s="175"/>
      <c r="LG83" s="175"/>
      <c r="LH83" s="175"/>
      <c r="LI83" s="175"/>
      <c r="LJ83" s="175"/>
      <c r="LK83" s="175"/>
      <c r="LL83" s="175"/>
      <c r="LM83" s="175"/>
      <c r="LN83" s="175"/>
      <c r="LO83" s="175"/>
      <c r="LP83" s="175"/>
      <c r="LQ83" s="175"/>
      <c r="LR83" s="175"/>
      <c r="LS83" s="175"/>
      <c r="LT83" s="175"/>
      <c r="LU83" s="175"/>
      <c r="LV83" s="175"/>
      <c r="LW83" s="175"/>
      <c r="LX83" s="175"/>
      <c r="LY83" s="175"/>
      <c r="LZ83" s="175"/>
      <c r="MA83" s="175"/>
      <c r="MB83" s="175"/>
      <c r="MC83" s="175"/>
      <c r="MD83" s="175"/>
      <c r="ME83" s="175"/>
      <c r="MF83" s="175"/>
      <c r="MG83" s="175"/>
      <c r="MH83" s="175"/>
      <c r="MI83" s="175"/>
      <c r="MJ83" s="175"/>
      <c r="MK83" s="175"/>
      <c r="ML83" s="175"/>
      <c r="MM83" s="175"/>
      <c r="MN83" s="175"/>
      <c r="MO83" s="175"/>
      <c r="MP83" s="175"/>
      <c r="MQ83" s="175"/>
      <c r="MR83" s="175"/>
      <c r="MS83" s="175"/>
      <c r="MT83" s="175"/>
      <c r="MU83" s="175"/>
      <c r="MV83" s="175"/>
      <c r="MW83" s="175"/>
      <c r="MX83" s="175"/>
      <c r="MY83" s="175"/>
      <c r="MZ83" s="175"/>
      <c r="NA83" s="175"/>
      <c r="NB83" s="175"/>
      <c r="NC83" s="175"/>
      <c r="ND83" s="175"/>
      <c r="NE83" s="175"/>
      <c r="NF83" s="175"/>
      <c r="NG83" s="175"/>
      <c r="NH83" s="175"/>
      <c r="NI83" s="175"/>
      <c r="NJ83" s="175"/>
      <c r="NK83" s="175"/>
      <c r="NL83" s="175"/>
      <c r="NM83" s="175"/>
      <c r="NN83" s="175"/>
      <c r="NO83" s="175"/>
      <c r="NP83" s="175"/>
      <c r="NQ83" s="175"/>
      <c r="NR83" s="175"/>
      <c r="NS83" s="175"/>
      <c r="NT83" s="175"/>
      <c r="NU83" s="175"/>
      <c r="NV83" s="175"/>
      <c r="NW83" s="175"/>
      <c r="NX83" s="175"/>
      <c r="NY83" s="175"/>
      <c r="NZ83" s="175"/>
      <c r="OA83" s="175"/>
      <c r="OB83" s="175"/>
      <c r="OC83" s="175"/>
      <c r="OD83" s="175"/>
      <c r="OE83" s="175"/>
      <c r="OF83" s="175"/>
      <c r="OG83" s="175"/>
      <c r="OH83" s="175"/>
      <c r="OI83" s="175"/>
      <c r="OJ83" s="175"/>
      <c r="OK83" s="175"/>
      <c r="OL83" s="175"/>
      <c r="OM83" s="175"/>
      <c r="ON83" s="175"/>
      <c r="OO83" s="175"/>
      <c r="OP83" s="175"/>
      <c r="OQ83" s="175"/>
      <c r="OR83" s="175"/>
      <c r="OS83" s="175"/>
      <c r="OT83" s="175"/>
      <c r="OU83" s="175"/>
      <c r="OV83" s="175"/>
      <c r="OW83" s="175"/>
      <c r="OX83" s="175"/>
      <c r="OY83" s="175"/>
      <c r="OZ83" s="175"/>
      <c r="PA83" s="175"/>
      <c r="PB83" s="175"/>
      <c r="PC83" s="175"/>
      <c r="PD83" s="175"/>
      <c r="PE83" s="175"/>
      <c r="PF83" s="175"/>
      <c r="PG83" s="175"/>
      <c r="PH83" s="175"/>
      <c r="PI83" s="175"/>
      <c r="PJ83" s="175"/>
      <c r="PK83" s="175"/>
      <c r="PL83" s="175"/>
      <c r="PM83" s="175"/>
      <c r="PN83" s="175"/>
      <c r="PO83" s="175"/>
      <c r="PP83" s="175"/>
      <c r="PQ83" s="175"/>
      <c r="PR83" s="175"/>
      <c r="PS83" s="175"/>
      <c r="PT83" s="175"/>
      <c r="PU83" s="175"/>
      <c r="PV83" s="175"/>
      <c r="PW83" s="175"/>
      <c r="PX83" s="175"/>
      <c r="PY83" s="175"/>
      <c r="PZ83" s="175"/>
      <c r="QA83" s="175"/>
      <c r="QB83" s="175"/>
      <c r="QC83" s="175"/>
      <c r="QD83" s="175"/>
      <c r="QE83" s="175"/>
      <c r="QF83" s="175"/>
      <c r="QG83" s="175"/>
      <c r="QH83" s="175"/>
      <c r="QI83" s="175"/>
      <c r="QJ83" s="175"/>
      <c r="QK83" s="175"/>
      <c r="QL83" s="175"/>
      <c r="QM83" s="175"/>
      <c r="QN83" s="175"/>
      <c r="QO83" s="175"/>
    </row>
    <row r="84" spans="122:457">
      <c r="DR84" s="175"/>
      <c r="DS84" s="175"/>
      <c r="DT84" s="175"/>
      <c r="DU84" s="175"/>
      <c r="DV84" s="175"/>
      <c r="DW84" s="175"/>
      <c r="DX84" s="175"/>
      <c r="DY84" s="175"/>
      <c r="DZ84" s="175"/>
      <c r="EA84" s="175"/>
      <c r="EB84" s="175"/>
      <c r="EC84" s="175"/>
      <c r="ED84" s="175"/>
      <c r="EE84" s="175"/>
      <c r="EF84" s="175"/>
      <c r="EG84" s="175"/>
      <c r="EH84" s="175"/>
      <c r="EI84" s="175"/>
      <c r="EJ84" s="175"/>
      <c r="EK84" s="175"/>
      <c r="EL84" s="175"/>
      <c r="EM84" s="175"/>
      <c r="EN84" s="175"/>
      <c r="EO84" s="175"/>
      <c r="EP84" s="175"/>
      <c r="EQ84" s="175"/>
      <c r="ER84" s="175"/>
      <c r="ES84" s="175"/>
      <c r="ET84" s="175"/>
      <c r="EU84" s="175"/>
      <c r="EV84" s="175"/>
      <c r="EW84" s="175"/>
      <c r="EX84" s="175"/>
      <c r="EY84" s="175"/>
      <c r="EZ84" s="175"/>
      <c r="FA84" s="175"/>
      <c r="FB84" s="175"/>
      <c r="FC84" s="175"/>
      <c r="FD84" s="175"/>
      <c r="FE84" s="175"/>
      <c r="FF84" s="175"/>
      <c r="FG84" s="175"/>
      <c r="FH84" s="175"/>
      <c r="FI84" s="175"/>
      <c r="FJ84" s="175"/>
      <c r="FK84" s="175"/>
      <c r="FL84" s="175"/>
      <c r="FM84" s="175"/>
      <c r="FN84" s="175"/>
      <c r="FO84" s="175"/>
      <c r="FP84" s="175"/>
      <c r="FQ84" s="175"/>
      <c r="FR84" s="175"/>
      <c r="FS84" s="175"/>
      <c r="FT84" s="175"/>
      <c r="FU84" s="175"/>
      <c r="FV84" s="175"/>
      <c r="FW84" s="175"/>
      <c r="FX84" s="175"/>
      <c r="FY84" s="175"/>
      <c r="FZ84" s="175"/>
      <c r="GA84" s="175"/>
      <c r="GB84" s="175"/>
      <c r="GC84" s="175"/>
      <c r="GD84" s="175"/>
      <c r="GE84" s="175"/>
      <c r="GF84" s="175"/>
      <c r="GG84" s="175"/>
      <c r="GH84" s="175"/>
      <c r="GI84" s="175"/>
      <c r="GJ84" s="175"/>
      <c r="GK84" s="175"/>
      <c r="GL84" s="175"/>
      <c r="GM84" s="175"/>
      <c r="GN84" s="175"/>
      <c r="GO84" s="175"/>
      <c r="GP84" s="175"/>
      <c r="GQ84" s="175"/>
      <c r="GR84" s="175"/>
      <c r="GS84" s="175"/>
      <c r="GT84" s="175"/>
      <c r="GU84" s="175"/>
      <c r="GV84" s="175"/>
      <c r="GW84" s="175"/>
      <c r="GX84" s="175"/>
      <c r="GY84" s="175"/>
      <c r="GZ84" s="175"/>
      <c r="HA84" s="175"/>
      <c r="HB84" s="175"/>
      <c r="HC84" s="175"/>
      <c r="HD84" s="175"/>
      <c r="HE84" s="175"/>
      <c r="HF84" s="175"/>
      <c r="HG84" s="175"/>
      <c r="HH84" s="175"/>
      <c r="HI84" s="175"/>
      <c r="HJ84" s="175"/>
      <c r="HK84" s="175"/>
      <c r="HL84" s="175"/>
      <c r="HM84" s="175"/>
      <c r="HN84" s="175"/>
      <c r="HO84" s="175"/>
      <c r="HP84" s="175"/>
      <c r="HQ84" s="175"/>
      <c r="HR84" s="175"/>
      <c r="HS84" s="175"/>
      <c r="HT84" s="175"/>
      <c r="HU84" s="175"/>
      <c r="HV84" s="175"/>
      <c r="HW84" s="175"/>
      <c r="HX84" s="175"/>
      <c r="HY84" s="175"/>
      <c r="HZ84" s="175"/>
      <c r="IA84" s="175"/>
      <c r="IB84" s="175"/>
      <c r="IC84" s="175"/>
      <c r="ID84" s="175"/>
      <c r="IE84" s="175"/>
      <c r="IF84" s="175"/>
      <c r="IG84" s="175"/>
      <c r="IH84" s="175"/>
      <c r="II84" s="175"/>
      <c r="IJ84" s="175"/>
      <c r="IK84" s="175"/>
      <c r="IL84" s="175"/>
      <c r="IM84" s="175"/>
      <c r="IN84" s="175"/>
      <c r="IO84" s="175"/>
      <c r="IP84" s="175"/>
      <c r="IQ84" s="175"/>
      <c r="IR84" s="175"/>
      <c r="IS84" s="175"/>
      <c r="IT84" s="175"/>
      <c r="IU84" s="175"/>
      <c r="IV84" s="175"/>
      <c r="IW84" s="175"/>
      <c r="IX84" s="175"/>
      <c r="IY84" s="175"/>
      <c r="IZ84" s="175"/>
      <c r="JA84" s="175"/>
      <c r="JB84" s="175"/>
      <c r="JC84" s="175"/>
      <c r="JD84" s="175"/>
      <c r="JE84" s="175"/>
      <c r="JF84" s="175"/>
      <c r="JG84" s="175"/>
      <c r="JH84" s="175"/>
      <c r="JI84" s="175"/>
      <c r="JJ84" s="175"/>
      <c r="JK84" s="175"/>
      <c r="JL84" s="175"/>
      <c r="JM84" s="175"/>
      <c r="JN84" s="175"/>
      <c r="JO84" s="175"/>
      <c r="JP84" s="175"/>
      <c r="JQ84" s="175"/>
      <c r="JR84" s="175"/>
      <c r="JS84" s="175"/>
      <c r="JT84" s="175"/>
      <c r="JU84" s="175"/>
      <c r="JV84" s="175"/>
      <c r="JW84" s="175"/>
      <c r="JX84" s="175"/>
      <c r="JY84" s="175"/>
      <c r="JZ84" s="175"/>
      <c r="KA84" s="175"/>
      <c r="KB84" s="175"/>
      <c r="KC84" s="175"/>
      <c r="KD84" s="175"/>
      <c r="KE84" s="175"/>
      <c r="KF84" s="175"/>
      <c r="KG84" s="175"/>
      <c r="KH84" s="175"/>
      <c r="KI84" s="175"/>
      <c r="KJ84" s="175"/>
      <c r="KK84" s="175"/>
      <c r="KL84" s="175"/>
      <c r="KM84" s="175"/>
      <c r="KN84" s="175"/>
      <c r="KO84" s="175"/>
      <c r="KP84" s="175"/>
      <c r="KQ84" s="175"/>
      <c r="KR84" s="175"/>
      <c r="KS84" s="175"/>
      <c r="KT84" s="175"/>
      <c r="KU84" s="175"/>
      <c r="KV84" s="175"/>
      <c r="KW84" s="175"/>
      <c r="KX84" s="175"/>
      <c r="KY84" s="175"/>
      <c r="KZ84" s="175"/>
      <c r="LA84" s="175"/>
      <c r="LB84" s="175"/>
      <c r="LC84" s="175"/>
      <c r="LD84" s="175"/>
      <c r="LE84" s="175"/>
      <c r="LF84" s="175"/>
      <c r="LG84" s="175"/>
      <c r="LH84" s="175"/>
      <c r="LI84" s="175"/>
      <c r="LJ84" s="175"/>
      <c r="LK84" s="175"/>
      <c r="LL84" s="175"/>
      <c r="LM84" s="175"/>
      <c r="LN84" s="175"/>
      <c r="LO84" s="175"/>
      <c r="LP84" s="175"/>
      <c r="LQ84" s="175"/>
      <c r="LR84" s="175"/>
      <c r="LS84" s="175"/>
      <c r="LT84" s="175"/>
      <c r="LU84" s="175"/>
      <c r="LV84" s="175"/>
      <c r="LW84" s="175"/>
      <c r="LX84" s="175"/>
      <c r="LY84" s="175"/>
      <c r="LZ84" s="175"/>
      <c r="MA84" s="175"/>
      <c r="MB84" s="175"/>
      <c r="MC84" s="175"/>
      <c r="MD84" s="175"/>
      <c r="ME84" s="175"/>
      <c r="MF84" s="175"/>
      <c r="MG84" s="175"/>
      <c r="MH84" s="175"/>
      <c r="MI84" s="175"/>
      <c r="MJ84" s="175"/>
      <c r="MK84" s="175"/>
      <c r="ML84" s="175"/>
      <c r="MM84" s="175"/>
      <c r="MN84" s="175"/>
      <c r="MO84" s="175"/>
      <c r="MP84" s="175"/>
      <c r="MQ84" s="175"/>
      <c r="MR84" s="175"/>
      <c r="MS84" s="175"/>
      <c r="MT84" s="175"/>
      <c r="MU84" s="175"/>
      <c r="MV84" s="175"/>
      <c r="MW84" s="175"/>
      <c r="MX84" s="175"/>
      <c r="MY84" s="175"/>
      <c r="MZ84" s="175"/>
      <c r="NA84" s="175"/>
      <c r="NB84" s="175"/>
      <c r="NC84" s="175"/>
      <c r="ND84" s="175"/>
      <c r="NE84" s="175"/>
      <c r="NF84" s="175"/>
      <c r="NG84" s="175"/>
      <c r="NH84" s="175"/>
      <c r="NI84" s="175"/>
      <c r="NJ84" s="175"/>
      <c r="NK84" s="175"/>
      <c r="NL84" s="175"/>
      <c r="NM84" s="175"/>
      <c r="NN84" s="175"/>
      <c r="NO84" s="175"/>
      <c r="NP84" s="175"/>
      <c r="NQ84" s="175"/>
      <c r="NR84" s="175"/>
      <c r="NS84" s="175"/>
      <c r="NT84" s="175"/>
      <c r="NU84" s="175"/>
      <c r="NV84" s="175"/>
      <c r="NW84" s="175"/>
      <c r="NX84" s="175"/>
      <c r="NY84" s="175"/>
      <c r="NZ84" s="175"/>
      <c r="OA84" s="175"/>
      <c r="OB84" s="175"/>
      <c r="OC84" s="175"/>
      <c r="OD84" s="175"/>
      <c r="OE84" s="175"/>
      <c r="OF84" s="175"/>
      <c r="OG84" s="175"/>
      <c r="OH84" s="175"/>
      <c r="OI84" s="175"/>
      <c r="OJ84" s="175"/>
      <c r="OK84" s="175"/>
      <c r="OL84" s="175"/>
      <c r="OM84" s="175"/>
      <c r="ON84" s="175"/>
      <c r="OO84" s="175"/>
      <c r="OP84" s="175"/>
      <c r="OQ84" s="175"/>
      <c r="OR84" s="175"/>
      <c r="OS84" s="175"/>
      <c r="OT84" s="175"/>
      <c r="OU84" s="175"/>
      <c r="OV84" s="175"/>
      <c r="OW84" s="175"/>
      <c r="OX84" s="175"/>
      <c r="OY84" s="175"/>
      <c r="OZ84" s="175"/>
      <c r="PA84" s="175"/>
      <c r="PB84" s="175"/>
      <c r="PC84" s="175"/>
      <c r="PD84" s="175"/>
      <c r="PE84" s="175"/>
      <c r="PF84" s="175"/>
      <c r="PG84" s="175"/>
      <c r="PH84" s="175"/>
      <c r="PI84" s="175"/>
      <c r="PJ84" s="175"/>
      <c r="PK84" s="175"/>
      <c r="PL84" s="175"/>
      <c r="PM84" s="175"/>
      <c r="PN84" s="175"/>
      <c r="PO84" s="175"/>
      <c r="PP84" s="175"/>
      <c r="PQ84" s="175"/>
      <c r="PR84" s="175"/>
      <c r="PS84" s="175"/>
      <c r="PT84" s="175"/>
      <c r="PU84" s="175"/>
      <c r="PV84" s="175"/>
      <c r="PW84" s="175"/>
      <c r="PX84" s="175"/>
      <c r="PY84" s="175"/>
      <c r="PZ84" s="175"/>
      <c r="QA84" s="175"/>
      <c r="QB84" s="175"/>
      <c r="QC84" s="175"/>
      <c r="QD84" s="175"/>
      <c r="QE84" s="175"/>
      <c r="QF84" s="175"/>
      <c r="QG84" s="175"/>
      <c r="QH84" s="175"/>
      <c r="QI84" s="175"/>
      <c r="QJ84" s="175"/>
      <c r="QK84" s="175"/>
      <c r="QL84" s="175"/>
      <c r="QM84" s="175"/>
      <c r="QN84" s="175"/>
      <c r="QO84" s="175"/>
    </row>
    <row r="85" spans="122:457">
      <c r="DR85" s="175"/>
      <c r="DS85" s="175"/>
      <c r="DT85" s="175"/>
      <c r="DU85" s="175"/>
      <c r="DV85" s="175"/>
      <c r="DW85" s="175"/>
      <c r="DX85" s="175"/>
      <c r="DY85" s="175"/>
      <c r="DZ85" s="175"/>
      <c r="EA85" s="175"/>
      <c r="EB85" s="175"/>
      <c r="EC85" s="175"/>
      <c r="ED85" s="175"/>
      <c r="EE85" s="175"/>
      <c r="EF85" s="175"/>
      <c r="EG85" s="175"/>
      <c r="EH85" s="175"/>
      <c r="EI85" s="175"/>
      <c r="EJ85" s="175"/>
      <c r="EK85" s="175"/>
      <c r="EL85" s="175"/>
      <c r="EM85" s="175"/>
      <c r="EN85" s="175"/>
      <c r="EO85" s="175"/>
      <c r="EP85" s="175"/>
      <c r="EQ85" s="175"/>
      <c r="ER85" s="175"/>
      <c r="ES85" s="175"/>
      <c r="ET85" s="175"/>
      <c r="EU85" s="175"/>
      <c r="EV85" s="175"/>
      <c r="EW85" s="175"/>
      <c r="EX85" s="175"/>
      <c r="EY85" s="175"/>
      <c r="EZ85" s="175"/>
      <c r="FA85" s="175"/>
      <c r="FB85" s="175"/>
      <c r="FC85" s="175"/>
      <c r="FD85" s="175"/>
      <c r="FE85" s="175"/>
      <c r="FF85" s="175"/>
      <c r="FG85" s="175"/>
      <c r="FH85" s="175"/>
      <c r="FI85" s="175"/>
      <c r="FJ85" s="175"/>
      <c r="FK85" s="175"/>
      <c r="FL85" s="175"/>
      <c r="FM85" s="175"/>
      <c r="FN85" s="175"/>
      <c r="FO85" s="175"/>
      <c r="FP85" s="175"/>
      <c r="FQ85" s="175"/>
      <c r="FR85" s="175"/>
      <c r="FS85" s="175"/>
      <c r="FT85" s="175"/>
      <c r="FU85" s="175"/>
      <c r="FV85" s="175"/>
      <c r="FW85" s="175"/>
      <c r="FX85" s="175"/>
      <c r="FY85" s="175"/>
      <c r="FZ85" s="175"/>
      <c r="GA85" s="175"/>
      <c r="GB85" s="175"/>
      <c r="GC85" s="175"/>
      <c r="GD85" s="175"/>
      <c r="GE85" s="175"/>
      <c r="GF85" s="175"/>
      <c r="GG85" s="175"/>
      <c r="GH85" s="175"/>
      <c r="GI85" s="175"/>
      <c r="GJ85" s="175"/>
      <c r="GK85" s="175"/>
      <c r="GL85" s="175"/>
      <c r="GM85" s="175"/>
      <c r="GN85" s="175"/>
      <c r="GO85" s="175"/>
      <c r="GP85" s="175"/>
      <c r="GQ85" s="175"/>
      <c r="GR85" s="175"/>
      <c r="GS85" s="175"/>
      <c r="GT85" s="175"/>
      <c r="GU85" s="175"/>
      <c r="GV85" s="175"/>
      <c r="GW85" s="175"/>
      <c r="GX85" s="175"/>
      <c r="GY85" s="175"/>
      <c r="GZ85" s="175"/>
      <c r="HA85" s="175"/>
      <c r="HB85" s="175"/>
      <c r="HC85" s="175"/>
      <c r="HD85" s="175"/>
      <c r="HE85" s="175"/>
      <c r="HF85" s="175"/>
      <c r="HG85" s="175"/>
      <c r="HH85" s="175"/>
      <c r="HI85" s="175"/>
      <c r="HJ85" s="175"/>
      <c r="HK85" s="175"/>
      <c r="HL85" s="175"/>
      <c r="HM85" s="175"/>
      <c r="HN85" s="175"/>
      <c r="HO85" s="175"/>
      <c r="HP85" s="175"/>
      <c r="HQ85" s="175"/>
      <c r="HR85" s="175"/>
      <c r="HS85" s="175"/>
      <c r="HT85" s="175"/>
      <c r="HU85" s="175"/>
      <c r="HV85" s="175"/>
      <c r="HW85" s="175"/>
      <c r="HX85" s="175"/>
      <c r="HY85" s="175"/>
      <c r="HZ85" s="175"/>
      <c r="IA85" s="175"/>
      <c r="IB85" s="175"/>
      <c r="IC85" s="175"/>
      <c r="ID85" s="175"/>
      <c r="IE85" s="175"/>
      <c r="IF85" s="175"/>
      <c r="IG85" s="175"/>
      <c r="IH85" s="175"/>
      <c r="II85" s="175"/>
      <c r="IJ85" s="175"/>
      <c r="IK85" s="175"/>
      <c r="IL85" s="175"/>
      <c r="IM85" s="175"/>
      <c r="IN85" s="175"/>
      <c r="IO85" s="175"/>
      <c r="IP85" s="175"/>
      <c r="IQ85" s="175"/>
      <c r="IR85" s="175"/>
      <c r="IS85" s="175"/>
      <c r="IT85" s="175"/>
      <c r="IU85" s="175"/>
      <c r="IV85" s="175"/>
      <c r="IW85" s="175"/>
      <c r="IX85" s="175"/>
      <c r="IY85" s="175"/>
      <c r="IZ85" s="175"/>
      <c r="JA85" s="175"/>
      <c r="JB85" s="175"/>
      <c r="JC85" s="175"/>
      <c r="JD85" s="175"/>
      <c r="JE85" s="175"/>
      <c r="JF85" s="175"/>
      <c r="JG85" s="175"/>
      <c r="JH85" s="175"/>
      <c r="JI85" s="175"/>
      <c r="JJ85" s="175"/>
      <c r="JK85" s="175"/>
      <c r="JL85" s="175"/>
      <c r="JM85" s="175"/>
      <c r="JN85" s="175"/>
      <c r="JO85" s="175"/>
      <c r="JP85" s="175"/>
      <c r="JQ85" s="175"/>
      <c r="JR85" s="175"/>
      <c r="JS85" s="175"/>
      <c r="JT85" s="175"/>
      <c r="JU85" s="175"/>
      <c r="JV85" s="175"/>
      <c r="JW85" s="175"/>
      <c r="JX85" s="175"/>
      <c r="JY85" s="175"/>
      <c r="JZ85" s="175"/>
      <c r="KA85" s="175"/>
      <c r="KB85" s="175"/>
      <c r="KC85" s="175"/>
      <c r="KD85" s="175"/>
      <c r="KE85" s="175"/>
      <c r="KF85" s="175"/>
      <c r="KG85" s="175"/>
      <c r="KH85" s="175"/>
      <c r="KI85" s="175"/>
      <c r="KJ85" s="175"/>
      <c r="KK85" s="175"/>
      <c r="KL85" s="175"/>
      <c r="KM85" s="175"/>
      <c r="KN85" s="175"/>
      <c r="KO85" s="175"/>
      <c r="KP85" s="175"/>
      <c r="KQ85" s="175"/>
      <c r="KR85" s="175"/>
      <c r="KS85" s="175"/>
      <c r="KT85" s="175"/>
      <c r="KU85" s="175"/>
      <c r="KV85" s="175"/>
      <c r="KW85" s="175"/>
      <c r="KX85" s="175"/>
      <c r="KY85" s="175"/>
      <c r="KZ85" s="175"/>
      <c r="LA85" s="175"/>
      <c r="LB85" s="175"/>
      <c r="LC85" s="175"/>
      <c r="LD85" s="175"/>
      <c r="LE85" s="175"/>
      <c r="LF85" s="175"/>
      <c r="LG85" s="175"/>
      <c r="LH85" s="175"/>
      <c r="LI85" s="175"/>
      <c r="LJ85" s="175"/>
      <c r="LK85" s="175"/>
      <c r="LL85" s="175"/>
      <c r="LM85" s="175"/>
      <c r="LN85" s="175"/>
      <c r="LO85" s="175"/>
      <c r="LP85" s="175"/>
      <c r="LQ85" s="175"/>
      <c r="LR85" s="175"/>
      <c r="LS85" s="175"/>
      <c r="LT85" s="175"/>
      <c r="LU85" s="175"/>
      <c r="LV85" s="175"/>
      <c r="LW85" s="175"/>
      <c r="LX85" s="175"/>
      <c r="LY85" s="175"/>
      <c r="LZ85" s="175"/>
      <c r="MA85" s="175"/>
      <c r="MB85" s="175"/>
      <c r="MC85" s="175"/>
      <c r="MD85" s="175"/>
      <c r="ME85" s="175"/>
      <c r="MF85" s="175"/>
      <c r="MG85" s="175"/>
      <c r="MH85" s="175"/>
      <c r="MI85" s="175"/>
      <c r="MJ85" s="175"/>
      <c r="MK85" s="175"/>
      <c r="ML85" s="175"/>
      <c r="MM85" s="175"/>
      <c r="MN85" s="175"/>
      <c r="MO85" s="175"/>
      <c r="MP85" s="175"/>
      <c r="MQ85" s="175"/>
      <c r="MR85" s="175"/>
      <c r="MS85" s="175"/>
      <c r="MT85" s="175"/>
      <c r="MU85" s="175"/>
      <c r="MV85" s="175"/>
      <c r="MW85" s="175"/>
      <c r="MX85" s="175"/>
      <c r="MY85" s="175"/>
      <c r="MZ85" s="175"/>
      <c r="NA85" s="175"/>
      <c r="NB85" s="175"/>
      <c r="NC85" s="175"/>
      <c r="ND85" s="175"/>
      <c r="NE85" s="175"/>
      <c r="NF85" s="175"/>
      <c r="NG85" s="175"/>
      <c r="NH85" s="175"/>
      <c r="NI85" s="175"/>
      <c r="NJ85" s="175"/>
      <c r="NK85" s="175"/>
      <c r="NL85" s="175"/>
      <c r="NM85" s="175"/>
      <c r="NN85" s="175"/>
      <c r="NO85" s="175"/>
      <c r="NP85" s="175"/>
      <c r="NQ85" s="175"/>
      <c r="NR85" s="175"/>
      <c r="NS85" s="175"/>
      <c r="NT85" s="175"/>
      <c r="NU85" s="175"/>
      <c r="NV85" s="175"/>
      <c r="NW85" s="175"/>
      <c r="NX85" s="175"/>
      <c r="NY85" s="175"/>
      <c r="NZ85" s="175"/>
      <c r="OA85" s="175"/>
      <c r="OB85" s="175"/>
      <c r="OC85" s="175"/>
      <c r="OD85" s="175"/>
      <c r="OE85" s="175"/>
      <c r="OF85" s="175"/>
      <c r="OG85" s="175"/>
      <c r="OH85" s="175"/>
      <c r="OI85" s="175"/>
      <c r="OJ85" s="175"/>
      <c r="OK85" s="175"/>
      <c r="OL85" s="175"/>
      <c r="OM85" s="175"/>
      <c r="ON85" s="175"/>
      <c r="OO85" s="175"/>
      <c r="OP85" s="175"/>
      <c r="OQ85" s="175"/>
      <c r="OR85" s="175"/>
      <c r="OS85" s="175"/>
      <c r="OT85" s="175"/>
      <c r="OU85" s="175"/>
      <c r="OV85" s="175"/>
      <c r="OW85" s="175"/>
      <c r="OX85" s="175"/>
      <c r="OY85" s="175"/>
      <c r="OZ85" s="175"/>
      <c r="PA85" s="175"/>
      <c r="PB85" s="175"/>
      <c r="PC85" s="175"/>
      <c r="PD85" s="175"/>
      <c r="PE85" s="175"/>
      <c r="PF85" s="175"/>
      <c r="PG85" s="175"/>
      <c r="PH85" s="175"/>
      <c r="PI85" s="175"/>
      <c r="PJ85" s="175"/>
      <c r="PK85" s="175"/>
      <c r="PL85" s="175"/>
      <c r="PM85" s="175"/>
      <c r="PN85" s="175"/>
      <c r="PO85" s="175"/>
      <c r="PP85" s="175"/>
      <c r="PQ85" s="175"/>
      <c r="PR85" s="175"/>
      <c r="PS85" s="175"/>
      <c r="PT85" s="175"/>
      <c r="PU85" s="175"/>
      <c r="PV85" s="175"/>
      <c r="PW85" s="175"/>
      <c r="PX85" s="175"/>
      <c r="PY85" s="175"/>
      <c r="PZ85" s="175"/>
      <c r="QA85" s="175"/>
      <c r="QB85" s="175"/>
      <c r="QC85" s="175"/>
      <c r="QD85" s="175"/>
      <c r="QE85" s="175"/>
      <c r="QF85" s="175"/>
      <c r="QG85" s="175"/>
      <c r="QH85" s="175"/>
      <c r="QI85" s="175"/>
      <c r="QJ85" s="175"/>
      <c r="QK85" s="175"/>
      <c r="QL85" s="175"/>
      <c r="QM85" s="175"/>
      <c r="QN85" s="175"/>
      <c r="QO85" s="175"/>
    </row>
    <row r="86" spans="122:457">
      <c r="DR86" s="175"/>
      <c r="DS86" s="175"/>
      <c r="DT86" s="175"/>
      <c r="DU86" s="175"/>
      <c r="DV86" s="175"/>
      <c r="DW86" s="175"/>
      <c r="DX86" s="175"/>
      <c r="DY86" s="175"/>
      <c r="DZ86" s="175"/>
      <c r="EA86" s="175"/>
      <c r="EB86" s="175"/>
      <c r="EC86" s="175"/>
      <c r="ED86" s="175"/>
      <c r="EE86" s="175"/>
      <c r="EF86" s="175"/>
      <c r="EG86" s="175"/>
      <c r="EH86" s="175"/>
      <c r="EI86" s="175"/>
      <c r="EJ86" s="175"/>
      <c r="EK86" s="175"/>
      <c r="EL86" s="175"/>
      <c r="EM86" s="175"/>
      <c r="EN86" s="175"/>
      <c r="EO86" s="175"/>
      <c r="EP86" s="175"/>
      <c r="EQ86" s="175"/>
      <c r="ER86" s="175"/>
      <c r="ES86" s="175"/>
      <c r="ET86" s="175"/>
      <c r="EU86" s="175"/>
      <c r="EV86" s="175"/>
      <c r="EW86" s="175"/>
      <c r="EX86" s="175"/>
      <c r="EY86" s="175"/>
      <c r="EZ86" s="175"/>
      <c r="FA86" s="175"/>
      <c r="FB86" s="175"/>
      <c r="FC86" s="175"/>
      <c r="FD86" s="175"/>
      <c r="FE86" s="175"/>
      <c r="FF86" s="175"/>
      <c r="FG86" s="175"/>
      <c r="FH86" s="175"/>
      <c r="FI86" s="175"/>
      <c r="FJ86" s="175"/>
      <c r="FK86" s="175"/>
      <c r="FL86" s="175"/>
      <c r="FM86" s="175"/>
      <c r="FN86" s="175"/>
      <c r="FO86" s="175"/>
      <c r="FP86" s="175"/>
      <c r="FQ86" s="175"/>
      <c r="FR86" s="175"/>
      <c r="FS86" s="175"/>
      <c r="FT86" s="175"/>
      <c r="FU86" s="175"/>
      <c r="FV86" s="175"/>
      <c r="FW86" s="175"/>
      <c r="FX86" s="175"/>
      <c r="FY86" s="175"/>
      <c r="FZ86" s="175"/>
      <c r="GA86" s="175"/>
      <c r="GB86" s="175"/>
      <c r="GC86" s="175"/>
      <c r="GD86" s="175"/>
      <c r="GE86" s="175"/>
      <c r="GF86" s="175"/>
      <c r="GG86" s="175"/>
      <c r="GH86" s="175"/>
      <c r="GI86" s="175"/>
      <c r="GJ86" s="175"/>
      <c r="GK86" s="175"/>
      <c r="GL86" s="175"/>
      <c r="GM86" s="175"/>
      <c r="GN86" s="175"/>
      <c r="GO86" s="175"/>
      <c r="GP86" s="175"/>
      <c r="GQ86" s="175"/>
      <c r="GR86" s="175"/>
      <c r="GS86" s="175"/>
      <c r="GT86" s="175"/>
      <c r="GU86" s="175"/>
      <c r="GV86" s="175"/>
      <c r="GW86" s="175"/>
      <c r="GX86" s="175"/>
      <c r="GY86" s="175"/>
      <c r="GZ86" s="175"/>
      <c r="HA86" s="175"/>
      <c r="HB86" s="175"/>
      <c r="HC86" s="175"/>
      <c r="HD86" s="175"/>
      <c r="HE86" s="175"/>
      <c r="HF86" s="175"/>
      <c r="HG86" s="175"/>
      <c r="HH86" s="175"/>
      <c r="HI86" s="175"/>
      <c r="HJ86" s="175"/>
      <c r="HK86" s="175"/>
      <c r="HL86" s="175"/>
      <c r="HM86" s="175"/>
      <c r="HN86" s="175"/>
      <c r="HO86" s="175"/>
      <c r="HP86" s="175"/>
      <c r="HQ86" s="175"/>
      <c r="HR86" s="175"/>
      <c r="HS86" s="175"/>
      <c r="HT86" s="175"/>
      <c r="HU86" s="175"/>
      <c r="HV86" s="175"/>
      <c r="HW86" s="175"/>
      <c r="HX86" s="175"/>
      <c r="HY86" s="175"/>
      <c r="HZ86" s="175"/>
      <c r="IA86" s="175"/>
      <c r="IB86" s="175"/>
      <c r="IC86" s="175"/>
      <c r="ID86" s="175"/>
      <c r="IE86" s="175"/>
      <c r="IF86" s="175"/>
      <c r="IG86" s="175"/>
      <c r="IH86" s="175"/>
      <c r="II86" s="175"/>
      <c r="IJ86" s="175"/>
      <c r="IK86" s="175"/>
      <c r="IL86" s="175"/>
      <c r="IM86" s="175"/>
      <c r="IN86" s="175"/>
      <c r="IO86" s="175"/>
      <c r="IP86" s="175"/>
      <c r="IQ86" s="175"/>
      <c r="IR86" s="175"/>
      <c r="IS86" s="175"/>
      <c r="IT86" s="175"/>
      <c r="IU86" s="175"/>
      <c r="IV86" s="175"/>
      <c r="IW86" s="175"/>
      <c r="IX86" s="175"/>
      <c r="IY86" s="175"/>
      <c r="IZ86" s="175"/>
      <c r="JA86" s="175"/>
      <c r="JB86" s="175"/>
      <c r="JC86" s="175"/>
      <c r="JD86" s="175"/>
      <c r="JE86" s="175"/>
      <c r="JF86" s="175"/>
      <c r="JG86" s="175"/>
      <c r="JH86" s="175"/>
      <c r="JI86" s="175"/>
      <c r="JJ86" s="175"/>
      <c r="JK86" s="175"/>
      <c r="JL86" s="175"/>
      <c r="JM86" s="175"/>
      <c r="JN86" s="175"/>
      <c r="JO86" s="175"/>
      <c r="JP86" s="175"/>
      <c r="JQ86" s="175"/>
      <c r="JR86" s="175"/>
      <c r="JS86" s="175"/>
      <c r="JT86" s="175"/>
      <c r="JU86" s="175"/>
      <c r="JV86" s="175"/>
      <c r="JW86" s="175"/>
      <c r="JX86" s="175"/>
      <c r="JY86" s="175"/>
      <c r="JZ86" s="175"/>
      <c r="KA86" s="175"/>
      <c r="KB86" s="175"/>
      <c r="KC86" s="175"/>
      <c r="KD86" s="175"/>
      <c r="KE86" s="175"/>
      <c r="KF86" s="175"/>
      <c r="KG86" s="175"/>
      <c r="KH86" s="175"/>
      <c r="KI86" s="175"/>
      <c r="KJ86" s="175"/>
      <c r="KK86" s="175"/>
      <c r="KL86" s="175"/>
      <c r="KM86" s="175"/>
      <c r="KN86" s="175"/>
      <c r="KO86" s="175"/>
      <c r="KP86" s="175"/>
      <c r="KQ86" s="175"/>
      <c r="KR86" s="175"/>
      <c r="KS86" s="175"/>
      <c r="KT86" s="175"/>
      <c r="KU86" s="175"/>
      <c r="KV86" s="175"/>
      <c r="KW86" s="175"/>
      <c r="KX86" s="175"/>
      <c r="KY86" s="175"/>
      <c r="KZ86" s="175"/>
      <c r="LA86" s="175"/>
      <c r="LB86" s="175"/>
      <c r="LC86" s="175"/>
      <c r="LD86" s="175"/>
      <c r="LE86" s="175"/>
      <c r="LF86" s="175"/>
      <c r="LG86" s="175"/>
      <c r="LH86" s="175"/>
      <c r="LI86" s="175"/>
      <c r="LJ86" s="175"/>
      <c r="LK86" s="175"/>
      <c r="LL86" s="175"/>
      <c r="LM86" s="175"/>
      <c r="LN86" s="175"/>
      <c r="LO86" s="175"/>
      <c r="LP86" s="175"/>
      <c r="LQ86" s="175"/>
      <c r="LR86" s="175"/>
      <c r="LS86" s="175"/>
      <c r="LT86" s="175"/>
      <c r="LU86" s="175"/>
      <c r="LV86" s="175"/>
      <c r="LW86" s="175"/>
      <c r="LX86" s="175"/>
      <c r="LY86" s="175"/>
      <c r="LZ86" s="175"/>
      <c r="MA86" s="175"/>
      <c r="MB86" s="175"/>
      <c r="MC86" s="175"/>
      <c r="MD86" s="175"/>
      <c r="ME86" s="175"/>
      <c r="MF86" s="175"/>
      <c r="MG86" s="175"/>
      <c r="MH86" s="175"/>
      <c r="MI86" s="175"/>
      <c r="MJ86" s="175"/>
      <c r="MK86" s="175"/>
      <c r="ML86" s="175"/>
      <c r="MM86" s="175"/>
      <c r="MN86" s="175"/>
      <c r="MO86" s="175"/>
      <c r="MP86" s="175"/>
      <c r="MQ86" s="175"/>
      <c r="MR86" s="175"/>
      <c r="MS86" s="175"/>
      <c r="MT86" s="175"/>
      <c r="MU86" s="175"/>
      <c r="MV86" s="175"/>
      <c r="MW86" s="175"/>
      <c r="MX86" s="175"/>
      <c r="MY86" s="175"/>
      <c r="MZ86" s="175"/>
      <c r="NA86" s="175"/>
      <c r="NB86" s="175"/>
      <c r="NC86" s="175"/>
      <c r="ND86" s="175"/>
      <c r="NE86" s="175"/>
      <c r="NF86" s="175"/>
      <c r="NG86" s="175"/>
      <c r="NH86" s="175"/>
      <c r="NI86" s="175"/>
      <c r="NJ86" s="175"/>
      <c r="NK86" s="175"/>
      <c r="NL86" s="175"/>
      <c r="NM86" s="175"/>
      <c r="NN86" s="175"/>
      <c r="NO86" s="175"/>
      <c r="NP86" s="175"/>
      <c r="NQ86" s="175"/>
      <c r="NR86" s="175"/>
      <c r="NS86" s="175"/>
      <c r="NT86" s="175"/>
      <c r="NU86" s="175"/>
      <c r="NV86" s="175"/>
      <c r="NW86" s="175"/>
      <c r="NX86" s="175"/>
      <c r="NY86" s="175"/>
      <c r="NZ86" s="175"/>
      <c r="OA86" s="175"/>
      <c r="OB86" s="175"/>
      <c r="OC86" s="175"/>
      <c r="OD86" s="175"/>
      <c r="OE86" s="175"/>
      <c r="OF86" s="175"/>
      <c r="OG86" s="175"/>
      <c r="OH86" s="175"/>
      <c r="OI86" s="175"/>
      <c r="OJ86" s="175"/>
      <c r="OK86" s="175"/>
      <c r="OL86" s="175"/>
      <c r="OM86" s="175"/>
      <c r="ON86" s="175"/>
      <c r="OO86" s="175"/>
      <c r="OP86" s="175"/>
      <c r="OQ86" s="175"/>
      <c r="OR86" s="175"/>
      <c r="OS86" s="175"/>
      <c r="OT86" s="175"/>
      <c r="OU86" s="175"/>
      <c r="OV86" s="175"/>
      <c r="OW86" s="175"/>
      <c r="OX86" s="175"/>
      <c r="OY86" s="175"/>
      <c r="OZ86" s="175"/>
      <c r="PA86" s="175"/>
      <c r="PB86" s="175"/>
      <c r="PC86" s="175"/>
      <c r="PD86" s="175"/>
      <c r="PE86" s="175"/>
      <c r="PF86" s="175"/>
      <c r="PG86" s="175"/>
      <c r="PH86" s="175"/>
      <c r="PI86" s="175"/>
      <c r="PJ86" s="175"/>
      <c r="PK86" s="175"/>
      <c r="PL86" s="175"/>
      <c r="PM86" s="175"/>
      <c r="PN86" s="175"/>
      <c r="PO86" s="175"/>
      <c r="PP86" s="175"/>
      <c r="PQ86" s="175"/>
      <c r="PR86" s="175"/>
      <c r="PS86" s="175"/>
      <c r="PT86" s="175"/>
      <c r="PU86" s="175"/>
      <c r="PV86" s="175"/>
      <c r="PW86" s="175"/>
      <c r="PX86" s="175"/>
      <c r="PY86" s="175"/>
      <c r="PZ86" s="175"/>
      <c r="QA86" s="175"/>
      <c r="QB86" s="175"/>
      <c r="QC86" s="175"/>
      <c r="QD86" s="175"/>
      <c r="QE86" s="175"/>
      <c r="QF86" s="175"/>
      <c r="QG86" s="175"/>
      <c r="QH86" s="175"/>
      <c r="QI86" s="175"/>
      <c r="QJ86" s="175"/>
      <c r="QK86" s="175"/>
      <c r="QL86" s="175"/>
      <c r="QM86" s="175"/>
      <c r="QN86" s="175"/>
      <c r="QO86" s="175"/>
    </row>
    <row r="87" spans="122:457">
      <c r="DR87" s="175"/>
      <c r="DS87" s="175"/>
      <c r="DT87" s="175"/>
      <c r="DU87" s="175"/>
      <c r="DV87" s="175"/>
      <c r="DW87" s="175"/>
      <c r="DX87" s="175"/>
      <c r="DY87" s="175"/>
      <c r="DZ87" s="175"/>
      <c r="EA87" s="175"/>
      <c r="EB87" s="175"/>
      <c r="EC87" s="175"/>
      <c r="ED87" s="175"/>
      <c r="EE87" s="175"/>
      <c r="EF87" s="175"/>
      <c r="EG87" s="175"/>
      <c r="EH87" s="175"/>
      <c r="EI87" s="175"/>
      <c r="EJ87" s="175"/>
      <c r="EK87" s="175"/>
      <c r="EL87" s="175"/>
      <c r="EM87" s="175"/>
      <c r="EN87" s="175"/>
      <c r="EO87" s="175"/>
      <c r="EP87" s="175"/>
      <c r="EQ87" s="175"/>
      <c r="ER87" s="175"/>
      <c r="ES87" s="175"/>
      <c r="ET87" s="175"/>
      <c r="EU87" s="175"/>
      <c r="EV87" s="175"/>
      <c r="EW87" s="175"/>
      <c r="EX87" s="175"/>
      <c r="EY87" s="175"/>
      <c r="EZ87" s="175"/>
      <c r="FA87" s="175"/>
      <c r="FB87" s="175"/>
      <c r="FC87" s="175"/>
      <c r="FD87" s="175"/>
      <c r="FE87" s="175"/>
      <c r="FF87" s="175"/>
      <c r="FG87" s="175"/>
      <c r="FH87" s="175"/>
      <c r="FI87" s="175"/>
      <c r="FJ87" s="175"/>
      <c r="FK87" s="175"/>
      <c r="FL87" s="175"/>
      <c r="FM87" s="175"/>
      <c r="FN87" s="175"/>
      <c r="FO87" s="175"/>
      <c r="FP87" s="175"/>
      <c r="FQ87" s="175"/>
      <c r="FR87" s="175"/>
      <c r="FS87" s="175"/>
      <c r="FT87" s="175"/>
      <c r="FU87" s="175"/>
      <c r="FV87" s="175"/>
      <c r="FW87" s="175"/>
      <c r="FX87" s="175"/>
      <c r="FY87" s="175"/>
      <c r="FZ87" s="175"/>
      <c r="GA87" s="175"/>
      <c r="GB87" s="175"/>
      <c r="GC87" s="175"/>
      <c r="GD87" s="175"/>
      <c r="GE87" s="175"/>
      <c r="GF87" s="175"/>
      <c r="GG87" s="175"/>
      <c r="GH87" s="175"/>
      <c r="GI87" s="175"/>
      <c r="GJ87" s="175"/>
      <c r="GK87" s="175"/>
      <c r="GL87" s="175"/>
      <c r="GM87" s="175"/>
      <c r="GN87" s="175"/>
      <c r="GO87" s="175"/>
      <c r="GP87" s="175"/>
      <c r="GQ87" s="175"/>
      <c r="GR87" s="175"/>
      <c r="GS87" s="175"/>
      <c r="GT87" s="175"/>
      <c r="GU87" s="175"/>
      <c r="GV87" s="175"/>
      <c r="GW87" s="175"/>
      <c r="GX87" s="175"/>
      <c r="GY87" s="175"/>
      <c r="GZ87" s="175"/>
      <c r="HA87" s="175"/>
      <c r="HB87" s="175"/>
      <c r="HC87" s="175"/>
      <c r="HD87" s="175"/>
      <c r="HE87" s="175"/>
      <c r="HF87" s="175"/>
      <c r="HG87" s="175"/>
      <c r="HH87" s="175"/>
      <c r="HI87" s="175"/>
      <c r="HJ87" s="175"/>
      <c r="HK87" s="175"/>
      <c r="HL87" s="175"/>
      <c r="HM87" s="175"/>
      <c r="HN87" s="175"/>
      <c r="HO87" s="175"/>
      <c r="HP87" s="175"/>
      <c r="HQ87" s="175"/>
      <c r="HR87" s="175"/>
      <c r="HS87" s="175"/>
      <c r="HT87" s="175"/>
      <c r="HU87" s="175"/>
      <c r="HV87" s="175"/>
      <c r="HW87" s="175"/>
      <c r="HX87" s="175"/>
      <c r="HY87" s="175"/>
      <c r="HZ87" s="175"/>
      <c r="IA87" s="175"/>
      <c r="IB87" s="175"/>
      <c r="IC87" s="175"/>
      <c r="ID87" s="175"/>
      <c r="IE87" s="175"/>
      <c r="IF87" s="175"/>
      <c r="IG87" s="175"/>
      <c r="IH87" s="175"/>
      <c r="II87" s="175"/>
      <c r="IJ87" s="175"/>
      <c r="IK87" s="175"/>
      <c r="IL87" s="175"/>
      <c r="IM87" s="175"/>
      <c r="IN87" s="175"/>
      <c r="IO87" s="175"/>
      <c r="IP87" s="175"/>
      <c r="IQ87" s="175"/>
      <c r="IR87" s="175"/>
      <c r="IS87" s="175"/>
      <c r="IT87" s="175"/>
      <c r="IU87" s="175"/>
      <c r="IV87" s="175"/>
      <c r="IW87" s="175"/>
      <c r="IX87" s="175"/>
      <c r="IY87" s="175"/>
      <c r="IZ87" s="175"/>
      <c r="JA87" s="175"/>
      <c r="JB87" s="175"/>
      <c r="JC87" s="175"/>
      <c r="JD87" s="175"/>
      <c r="JE87" s="175"/>
      <c r="JF87" s="175"/>
      <c r="JG87" s="175"/>
      <c r="JH87" s="175"/>
      <c r="JI87" s="175"/>
      <c r="JJ87" s="175"/>
      <c r="JK87" s="175"/>
      <c r="JL87" s="175"/>
      <c r="JM87" s="175"/>
      <c r="JN87" s="175"/>
      <c r="JO87" s="175"/>
      <c r="JP87" s="175"/>
      <c r="JQ87" s="175"/>
      <c r="JR87" s="175"/>
      <c r="JS87" s="175"/>
      <c r="JT87" s="175"/>
      <c r="JU87" s="175"/>
      <c r="JV87" s="175"/>
      <c r="JW87" s="175"/>
      <c r="JX87" s="175"/>
      <c r="JY87" s="175"/>
      <c r="JZ87" s="175"/>
      <c r="KA87" s="175"/>
      <c r="KB87" s="175"/>
      <c r="KC87" s="175"/>
      <c r="KD87" s="175"/>
      <c r="KE87" s="175"/>
      <c r="KF87" s="175"/>
      <c r="KG87" s="175"/>
      <c r="KH87" s="175"/>
      <c r="KI87" s="175"/>
      <c r="KJ87" s="175"/>
      <c r="KK87" s="175"/>
      <c r="KL87" s="175"/>
      <c r="KM87" s="175"/>
      <c r="KN87" s="175"/>
      <c r="KO87" s="175"/>
      <c r="KP87" s="175"/>
      <c r="KQ87" s="175"/>
      <c r="KR87" s="175"/>
      <c r="KS87" s="175"/>
      <c r="KT87" s="175"/>
      <c r="KU87" s="175"/>
      <c r="KV87" s="175"/>
      <c r="KW87" s="175"/>
      <c r="KX87" s="175"/>
      <c r="KY87" s="175"/>
      <c r="KZ87" s="175"/>
      <c r="LA87" s="175"/>
      <c r="LB87" s="175"/>
      <c r="LC87" s="175"/>
      <c r="LD87" s="175"/>
      <c r="LE87" s="175"/>
      <c r="LF87" s="175"/>
      <c r="LG87" s="175"/>
      <c r="LH87" s="175"/>
      <c r="LI87" s="175"/>
      <c r="LJ87" s="175"/>
      <c r="LK87" s="175"/>
      <c r="LL87" s="175"/>
      <c r="LM87" s="175"/>
      <c r="LN87" s="175"/>
      <c r="LO87" s="175"/>
      <c r="LP87" s="175"/>
      <c r="LQ87" s="175"/>
      <c r="LR87" s="175"/>
      <c r="LS87" s="175"/>
      <c r="LT87" s="175"/>
      <c r="LU87" s="175"/>
      <c r="LV87" s="175"/>
      <c r="LW87" s="175"/>
      <c r="LX87" s="175"/>
      <c r="LY87" s="175"/>
      <c r="LZ87" s="175"/>
      <c r="MA87" s="175"/>
      <c r="MB87" s="175"/>
      <c r="MC87" s="175"/>
      <c r="MD87" s="175"/>
      <c r="ME87" s="175"/>
      <c r="MF87" s="175"/>
      <c r="MG87" s="175"/>
      <c r="MH87" s="175"/>
      <c r="MI87" s="175"/>
      <c r="MJ87" s="175"/>
      <c r="MK87" s="175"/>
      <c r="ML87" s="175"/>
      <c r="MM87" s="175"/>
      <c r="MN87" s="175"/>
      <c r="MO87" s="175"/>
      <c r="MP87" s="175"/>
      <c r="MQ87" s="175"/>
      <c r="MR87" s="175"/>
      <c r="MS87" s="175"/>
      <c r="MT87" s="175"/>
      <c r="MU87" s="175"/>
      <c r="MV87" s="175"/>
      <c r="MW87" s="175"/>
      <c r="MX87" s="175"/>
      <c r="MY87" s="175"/>
      <c r="MZ87" s="175"/>
      <c r="NA87" s="175"/>
      <c r="NB87" s="175"/>
      <c r="NC87" s="175"/>
      <c r="ND87" s="175"/>
      <c r="NE87" s="175"/>
      <c r="NF87" s="175"/>
      <c r="NG87" s="175"/>
      <c r="NH87" s="175"/>
      <c r="NI87" s="175"/>
      <c r="NJ87" s="175"/>
      <c r="NK87" s="175"/>
      <c r="NL87" s="175"/>
      <c r="NM87" s="175"/>
      <c r="NN87" s="175"/>
      <c r="NO87" s="175"/>
      <c r="NP87" s="175"/>
      <c r="NQ87" s="175"/>
      <c r="NR87" s="175"/>
      <c r="NS87" s="175"/>
      <c r="NT87" s="175"/>
      <c r="NU87" s="175"/>
      <c r="NV87" s="175"/>
      <c r="NW87" s="175"/>
      <c r="NX87" s="175"/>
      <c r="NY87" s="175"/>
      <c r="NZ87" s="175"/>
      <c r="OA87" s="175"/>
      <c r="OB87" s="175"/>
      <c r="OC87" s="175"/>
      <c r="OD87" s="175"/>
      <c r="OE87" s="175"/>
      <c r="OF87" s="175"/>
      <c r="OG87" s="175"/>
      <c r="OH87" s="175"/>
      <c r="OI87" s="175"/>
      <c r="OJ87" s="175"/>
      <c r="OK87" s="175"/>
      <c r="OL87" s="175"/>
      <c r="OM87" s="175"/>
      <c r="ON87" s="175"/>
      <c r="OO87" s="175"/>
      <c r="OP87" s="175"/>
      <c r="OQ87" s="175"/>
      <c r="OR87" s="175"/>
      <c r="OS87" s="175"/>
      <c r="OT87" s="175"/>
      <c r="OU87" s="175"/>
      <c r="OV87" s="175"/>
      <c r="OW87" s="175"/>
      <c r="OX87" s="175"/>
      <c r="OY87" s="175"/>
      <c r="OZ87" s="175"/>
      <c r="PA87" s="175"/>
      <c r="PB87" s="175"/>
      <c r="PC87" s="175"/>
      <c r="PD87" s="175"/>
      <c r="PE87" s="175"/>
      <c r="PF87" s="175"/>
      <c r="PG87" s="175"/>
      <c r="PH87" s="175"/>
      <c r="PI87" s="175"/>
      <c r="PJ87" s="175"/>
      <c r="PK87" s="175"/>
      <c r="PL87" s="175"/>
      <c r="PM87" s="175"/>
      <c r="PN87" s="175"/>
      <c r="PO87" s="175"/>
      <c r="PP87" s="175"/>
      <c r="PQ87" s="175"/>
      <c r="PR87" s="175"/>
      <c r="PS87" s="175"/>
      <c r="PT87" s="175"/>
      <c r="PU87" s="175"/>
      <c r="PV87" s="175"/>
      <c r="PW87" s="175"/>
      <c r="PX87" s="175"/>
      <c r="PY87" s="175"/>
      <c r="PZ87" s="175"/>
      <c r="QA87" s="175"/>
      <c r="QB87" s="175"/>
      <c r="QC87" s="175"/>
      <c r="QD87" s="175"/>
      <c r="QE87" s="175"/>
      <c r="QF87" s="175"/>
      <c r="QG87" s="175"/>
      <c r="QH87" s="175"/>
      <c r="QI87" s="175"/>
      <c r="QJ87" s="175"/>
      <c r="QK87" s="175"/>
      <c r="QL87" s="175"/>
      <c r="QM87" s="175"/>
      <c r="QN87" s="175"/>
      <c r="QO87" s="175"/>
    </row>
    <row r="88" spans="122:457">
      <c r="DR88" s="175"/>
      <c r="DS88" s="175"/>
      <c r="DT88" s="175"/>
      <c r="DU88" s="175"/>
      <c r="DV88" s="175"/>
      <c r="DW88" s="175"/>
      <c r="DX88" s="175"/>
      <c r="DY88" s="175"/>
      <c r="DZ88" s="175"/>
      <c r="EA88" s="175"/>
      <c r="EB88" s="175"/>
      <c r="EC88" s="175"/>
      <c r="ED88" s="175"/>
      <c r="EE88" s="175"/>
      <c r="EF88" s="175"/>
      <c r="EG88" s="175"/>
      <c r="EH88" s="175"/>
      <c r="EI88" s="175"/>
      <c r="EJ88" s="175"/>
      <c r="EK88" s="175"/>
      <c r="EL88" s="175"/>
      <c r="EM88" s="175"/>
      <c r="EN88" s="175"/>
      <c r="EO88" s="175"/>
      <c r="EP88" s="175"/>
      <c r="EQ88" s="175"/>
      <c r="ER88" s="175"/>
      <c r="ES88" s="175"/>
      <c r="ET88" s="175"/>
      <c r="EU88" s="175"/>
      <c r="EV88" s="175"/>
      <c r="EW88" s="175"/>
      <c r="EX88" s="175"/>
      <c r="EY88" s="175"/>
      <c r="EZ88" s="175"/>
      <c r="FA88" s="175"/>
      <c r="FB88" s="175"/>
      <c r="FC88" s="175"/>
      <c r="FD88" s="175"/>
      <c r="FE88" s="175"/>
      <c r="FF88" s="175"/>
      <c r="FG88" s="175"/>
      <c r="FH88" s="175"/>
      <c r="FI88" s="175"/>
      <c r="FJ88" s="175"/>
      <c r="FK88" s="175"/>
      <c r="FL88" s="175"/>
      <c r="FM88" s="175"/>
      <c r="FN88" s="175"/>
      <c r="FO88" s="175"/>
      <c r="FP88" s="175"/>
      <c r="FQ88" s="175"/>
      <c r="FR88" s="175"/>
      <c r="FS88" s="175"/>
      <c r="FT88" s="175"/>
      <c r="FU88" s="175"/>
      <c r="FV88" s="175"/>
      <c r="FW88" s="175"/>
      <c r="FX88" s="175"/>
      <c r="FY88" s="175"/>
      <c r="FZ88" s="175"/>
      <c r="GA88" s="175"/>
      <c r="GB88" s="175"/>
      <c r="GC88" s="175"/>
      <c r="GD88" s="175"/>
      <c r="GE88" s="175"/>
      <c r="GF88" s="175"/>
      <c r="GG88" s="175"/>
      <c r="GH88" s="175"/>
      <c r="GI88" s="175"/>
      <c r="GJ88" s="175"/>
      <c r="GK88" s="175"/>
      <c r="GL88" s="175"/>
      <c r="GM88" s="175"/>
      <c r="GN88" s="175"/>
      <c r="GO88" s="175"/>
      <c r="GP88" s="175"/>
      <c r="GQ88" s="175"/>
      <c r="GR88" s="175"/>
      <c r="GS88" s="175"/>
      <c r="GT88" s="175"/>
      <c r="GU88" s="175"/>
      <c r="GV88" s="175"/>
      <c r="GW88" s="175"/>
      <c r="GX88" s="175"/>
      <c r="GY88" s="175"/>
      <c r="GZ88" s="175"/>
      <c r="HA88" s="175"/>
      <c r="HB88" s="175"/>
      <c r="HC88" s="175"/>
      <c r="HD88" s="175"/>
      <c r="HE88" s="175"/>
      <c r="HF88" s="175"/>
      <c r="HG88" s="175"/>
      <c r="HH88" s="175"/>
      <c r="HI88" s="175"/>
      <c r="HJ88" s="175"/>
      <c r="HK88" s="175"/>
      <c r="HL88" s="175"/>
      <c r="HM88" s="175"/>
      <c r="HN88" s="175"/>
      <c r="HO88" s="175"/>
      <c r="HP88" s="175"/>
      <c r="HQ88" s="175"/>
      <c r="HR88" s="175"/>
      <c r="HS88" s="175"/>
      <c r="HT88" s="175"/>
      <c r="HU88" s="175"/>
      <c r="HV88" s="175"/>
      <c r="HW88" s="175"/>
      <c r="HX88" s="175"/>
      <c r="HY88" s="175"/>
      <c r="HZ88" s="175"/>
      <c r="IA88" s="175"/>
      <c r="IB88" s="175"/>
      <c r="IC88" s="175"/>
      <c r="ID88" s="175"/>
      <c r="IE88" s="175"/>
      <c r="IF88" s="175"/>
      <c r="IG88" s="175"/>
      <c r="IH88" s="175"/>
      <c r="II88" s="175"/>
      <c r="IJ88" s="175"/>
      <c r="IK88" s="175"/>
      <c r="IL88" s="175"/>
      <c r="IM88" s="175"/>
      <c r="IN88" s="175"/>
      <c r="IO88" s="175"/>
      <c r="IP88" s="175"/>
      <c r="IQ88" s="175"/>
      <c r="IR88" s="175"/>
      <c r="IS88" s="175"/>
      <c r="IT88" s="175"/>
      <c r="IU88" s="175"/>
      <c r="IV88" s="175"/>
      <c r="IW88" s="175"/>
      <c r="IX88" s="175"/>
      <c r="IY88" s="175"/>
      <c r="IZ88" s="175"/>
      <c r="JA88" s="175"/>
      <c r="JB88" s="175"/>
      <c r="JC88" s="175"/>
      <c r="JD88" s="175"/>
      <c r="JE88" s="175"/>
      <c r="JF88" s="175"/>
      <c r="JG88" s="175"/>
      <c r="JH88" s="175"/>
      <c r="JI88" s="175"/>
      <c r="JJ88" s="175"/>
      <c r="JK88" s="175"/>
      <c r="JL88" s="175"/>
      <c r="JM88" s="175"/>
      <c r="JN88" s="175"/>
      <c r="JO88" s="175"/>
      <c r="JP88" s="175"/>
      <c r="JQ88" s="175"/>
      <c r="JR88" s="175"/>
      <c r="JS88" s="175"/>
      <c r="JT88" s="175"/>
      <c r="JU88" s="175"/>
      <c r="JV88" s="175"/>
      <c r="JW88" s="175"/>
      <c r="JX88" s="175"/>
      <c r="JY88" s="175"/>
      <c r="JZ88" s="175"/>
      <c r="KA88" s="175"/>
      <c r="KB88" s="175"/>
      <c r="KC88" s="175"/>
      <c r="KD88" s="175"/>
      <c r="KE88" s="175"/>
      <c r="KF88" s="175"/>
      <c r="KG88" s="175"/>
      <c r="KH88" s="175"/>
      <c r="KI88" s="175"/>
      <c r="KJ88" s="175"/>
      <c r="KK88" s="175"/>
      <c r="KL88" s="175"/>
      <c r="KM88" s="175"/>
      <c r="KN88" s="175"/>
      <c r="KO88" s="175"/>
      <c r="KP88" s="175"/>
      <c r="KQ88" s="175"/>
      <c r="KR88" s="175"/>
      <c r="KS88" s="175"/>
      <c r="KT88" s="175"/>
      <c r="KU88" s="175"/>
      <c r="KV88" s="175"/>
      <c r="KW88" s="175"/>
      <c r="KX88" s="175"/>
      <c r="KY88" s="175"/>
      <c r="KZ88" s="175"/>
      <c r="LA88" s="175"/>
      <c r="LB88" s="175"/>
      <c r="LC88" s="175"/>
      <c r="LD88" s="175"/>
      <c r="LE88" s="175"/>
      <c r="LF88" s="175"/>
      <c r="LG88" s="175"/>
      <c r="LH88" s="175"/>
      <c r="LI88" s="175"/>
      <c r="LJ88" s="175"/>
      <c r="LK88" s="175"/>
      <c r="LL88" s="175"/>
      <c r="LM88" s="175"/>
      <c r="LN88" s="175"/>
      <c r="LO88" s="175"/>
      <c r="LP88" s="175"/>
      <c r="LQ88" s="175"/>
      <c r="LR88" s="175"/>
      <c r="LS88" s="175"/>
      <c r="LT88" s="175"/>
      <c r="LU88" s="175"/>
      <c r="LV88" s="175"/>
      <c r="LW88" s="175"/>
      <c r="LX88" s="175"/>
      <c r="LY88" s="175"/>
      <c r="LZ88" s="175"/>
      <c r="MA88" s="175"/>
      <c r="MB88" s="175"/>
      <c r="MC88" s="175"/>
      <c r="MD88" s="175"/>
      <c r="ME88" s="175"/>
      <c r="MF88" s="175"/>
      <c r="MG88" s="175"/>
      <c r="MH88" s="175"/>
      <c r="MI88" s="175"/>
      <c r="MJ88" s="175"/>
      <c r="MK88" s="175"/>
      <c r="ML88" s="175"/>
      <c r="MM88" s="175"/>
      <c r="MN88" s="175"/>
      <c r="MO88" s="175"/>
      <c r="MP88" s="175"/>
      <c r="MQ88" s="175"/>
      <c r="MR88" s="175"/>
      <c r="MS88" s="175"/>
      <c r="MT88" s="175"/>
      <c r="MU88" s="175"/>
      <c r="MV88" s="175"/>
      <c r="MW88" s="175"/>
      <c r="MX88" s="175"/>
      <c r="MY88" s="175"/>
      <c r="MZ88" s="175"/>
      <c r="NA88" s="175"/>
      <c r="NB88" s="175"/>
      <c r="NC88" s="175"/>
      <c r="ND88" s="175"/>
      <c r="NE88" s="175"/>
      <c r="NF88" s="175"/>
      <c r="NG88" s="175"/>
      <c r="NH88" s="175"/>
      <c r="NI88" s="175"/>
      <c r="NJ88" s="175"/>
      <c r="NK88" s="175"/>
      <c r="NL88" s="175"/>
      <c r="NM88" s="175"/>
      <c r="NN88" s="175"/>
      <c r="NO88" s="175"/>
      <c r="NP88" s="175"/>
      <c r="NQ88" s="175"/>
      <c r="NR88" s="175"/>
      <c r="NS88" s="175"/>
      <c r="NT88" s="175"/>
      <c r="NU88" s="175"/>
      <c r="NV88" s="175"/>
      <c r="NW88" s="175"/>
      <c r="NX88" s="175"/>
      <c r="NY88" s="175"/>
      <c r="NZ88" s="175"/>
      <c r="OA88" s="175"/>
      <c r="OB88" s="175"/>
      <c r="OC88" s="175"/>
      <c r="OD88" s="175"/>
      <c r="OE88" s="175"/>
      <c r="OF88" s="175"/>
      <c r="OG88" s="175"/>
      <c r="OH88" s="175"/>
      <c r="OI88" s="175"/>
      <c r="OJ88" s="175"/>
      <c r="OK88" s="175"/>
      <c r="OL88" s="175"/>
      <c r="OM88" s="175"/>
      <c r="ON88" s="175"/>
      <c r="OO88" s="175"/>
      <c r="OP88" s="175"/>
      <c r="OQ88" s="175"/>
      <c r="OR88" s="175"/>
      <c r="OS88" s="175"/>
      <c r="OT88" s="175"/>
      <c r="OU88" s="175"/>
      <c r="OV88" s="175"/>
      <c r="OW88" s="175"/>
      <c r="OX88" s="175"/>
      <c r="OY88" s="175"/>
      <c r="OZ88" s="175"/>
      <c r="PA88" s="175"/>
      <c r="PB88" s="175"/>
      <c r="PC88" s="175"/>
      <c r="PD88" s="175"/>
      <c r="PE88" s="175"/>
      <c r="PF88" s="175"/>
      <c r="PG88" s="175"/>
      <c r="PH88" s="175"/>
      <c r="PI88" s="175"/>
      <c r="PJ88" s="175"/>
      <c r="PK88" s="175"/>
      <c r="PL88" s="175"/>
      <c r="PM88" s="175"/>
      <c r="PN88" s="175"/>
      <c r="PO88" s="175"/>
      <c r="PP88" s="175"/>
      <c r="PQ88" s="175"/>
      <c r="PR88" s="175"/>
      <c r="PS88" s="175"/>
      <c r="PT88" s="175"/>
      <c r="PU88" s="175"/>
      <c r="PV88" s="175"/>
      <c r="PW88" s="175"/>
      <c r="PX88" s="175"/>
      <c r="PY88" s="175"/>
      <c r="PZ88" s="175"/>
      <c r="QA88" s="175"/>
      <c r="QB88" s="175"/>
      <c r="QC88" s="175"/>
      <c r="QD88" s="175"/>
      <c r="QE88" s="175"/>
      <c r="QF88" s="175"/>
      <c r="QG88" s="175"/>
      <c r="QH88" s="175"/>
      <c r="QI88" s="175"/>
      <c r="QJ88" s="175"/>
      <c r="QK88" s="175"/>
      <c r="QL88" s="175"/>
      <c r="QM88" s="175"/>
      <c r="QN88" s="175"/>
      <c r="QO88" s="175"/>
    </row>
    <row r="89" spans="122:457">
      <c r="DR89" s="175"/>
      <c r="DS89" s="175"/>
      <c r="DT89" s="175"/>
      <c r="DU89" s="175"/>
      <c r="DV89" s="175"/>
      <c r="DW89" s="175"/>
      <c r="DX89" s="175"/>
      <c r="DY89" s="175"/>
      <c r="DZ89" s="175"/>
      <c r="EA89" s="175"/>
      <c r="EB89" s="175"/>
      <c r="EC89" s="175"/>
      <c r="ED89" s="175"/>
      <c r="EE89" s="175"/>
      <c r="EF89" s="175"/>
      <c r="EG89" s="175"/>
      <c r="EH89" s="175"/>
      <c r="EI89" s="175"/>
      <c r="EJ89" s="175"/>
      <c r="EK89" s="175"/>
      <c r="EL89" s="175"/>
      <c r="EM89" s="175"/>
      <c r="EN89" s="175"/>
      <c r="EO89" s="175"/>
      <c r="EP89" s="175"/>
      <c r="EQ89" s="175"/>
      <c r="ER89" s="175"/>
      <c r="ES89" s="175"/>
      <c r="ET89" s="175"/>
      <c r="EU89" s="175"/>
      <c r="EV89" s="175"/>
      <c r="EW89" s="175"/>
      <c r="EX89" s="175"/>
      <c r="EY89" s="175"/>
      <c r="EZ89" s="175"/>
      <c r="FA89" s="175"/>
      <c r="FB89" s="175"/>
      <c r="FC89" s="175"/>
      <c r="FD89" s="175"/>
      <c r="FE89" s="175"/>
      <c r="FF89" s="175"/>
      <c r="FG89" s="175"/>
      <c r="FH89" s="175"/>
      <c r="FI89" s="175"/>
      <c r="FJ89" s="175"/>
      <c r="FK89" s="175"/>
      <c r="FL89" s="175"/>
      <c r="FM89" s="175"/>
      <c r="FN89" s="175"/>
      <c r="FO89" s="175"/>
      <c r="FP89" s="175"/>
      <c r="FQ89" s="175"/>
      <c r="FR89" s="175"/>
      <c r="FS89" s="175"/>
      <c r="FT89" s="175"/>
      <c r="FU89" s="175"/>
      <c r="FV89" s="175"/>
      <c r="FW89" s="175"/>
      <c r="FX89" s="175"/>
      <c r="FY89" s="175"/>
      <c r="FZ89" s="175"/>
      <c r="GA89" s="175"/>
      <c r="GB89" s="175"/>
      <c r="GC89" s="175"/>
      <c r="GD89" s="175"/>
      <c r="GE89" s="175"/>
      <c r="GF89" s="175"/>
      <c r="GG89" s="175"/>
      <c r="GH89" s="175"/>
      <c r="GI89" s="175"/>
      <c r="GJ89" s="175"/>
      <c r="GK89" s="175"/>
      <c r="GL89" s="175"/>
      <c r="GM89" s="175"/>
      <c r="GN89" s="175"/>
      <c r="GO89" s="175"/>
      <c r="GP89" s="175"/>
      <c r="GQ89" s="175"/>
      <c r="GR89" s="175"/>
      <c r="GS89" s="175"/>
      <c r="GT89" s="175"/>
      <c r="GU89" s="175"/>
      <c r="GV89" s="175"/>
      <c r="GW89" s="175"/>
      <c r="GX89" s="175"/>
      <c r="GY89" s="175"/>
      <c r="GZ89" s="175"/>
      <c r="HA89" s="175"/>
      <c r="HB89" s="175"/>
      <c r="HC89" s="175"/>
      <c r="HD89" s="175"/>
      <c r="HE89" s="175"/>
      <c r="HF89" s="175"/>
      <c r="HG89" s="175"/>
      <c r="HH89" s="175"/>
      <c r="HI89" s="175"/>
      <c r="HJ89" s="175"/>
      <c r="HK89" s="175"/>
      <c r="HL89" s="175"/>
      <c r="HM89" s="175"/>
      <c r="HN89" s="175"/>
      <c r="HO89" s="175"/>
      <c r="HP89" s="175"/>
      <c r="HQ89" s="175"/>
      <c r="HR89" s="175"/>
      <c r="HS89" s="175"/>
      <c r="HT89" s="175"/>
      <c r="HU89" s="175"/>
      <c r="HV89" s="175"/>
      <c r="HW89" s="175"/>
      <c r="HX89" s="175"/>
      <c r="HY89" s="175"/>
      <c r="HZ89" s="175"/>
      <c r="IA89" s="175"/>
      <c r="IB89" s="175"/>
      <c r="IC89" s="175"/>
      <c r="ID89" s="175"/>
      <c r="IE89" s="175"/>
      <c r="IF89" s="175"/>
      <c r="IG89" s="175"/>
      <c r="IH89" s="175"/>
      <c r="II89" s="175"/>
      <c r="IJ89" s="175"/>
      <c r="IK89" s="175"/>
      <c r="IL89" s="175"/>
      <c r="IM89" s="175"/>
      <c r="IN89" s="175"/>
      <c r="IO89" s="175"/>
      <c r="IP89" s="175"/>
      <c r="IQ89" s="175"/>
      <c r="IR89" s="175"/>
      <c r="IS89" s="175"/>
      <c r="IT89" s="175"/>
      <c r="IU89" s="175"/>
      <c r="IV89" s="175"/>
      <c r="IW89" s="175"/>
      <c r="IX89" s="175"/>
      <c r="IY89" s="175"/>
      <c r="IZ89" s="175"/>
      <c r="JA89" s="175"/>
      <c r="JB89" s="175"/>
      <c r="JC89" s="175"/>
      <c r="JD89" s="175"/>
      <c r="JE89" s="175"/>
      <c r="JF89" s="175"/>
      <c r="JG89" s="175"/>
      <c r="JH89" s="175"/>
      <c r="JI89" s="175"/>
      <c r="JJ89" s="175"/>
      <c r="JK89" s="175"/>
      <c r="JL89" s="175"/>
      <c r="JM89" s="175"/>
      <c r="JN89" s="175"/>
      <c r="JO89" s="175"/>
      <c r="JP89" s="175"/>
      <c r="JQ89" s="175"/>
      <c r="JR89" s="175"/>
      <c r="JS89" s="175"/>
      <c r="JT89" s="175"/>
      <c r="JU89" s="175"/>
      <c r="JV89" s="175"/>
      <c r="JW89" s="175"/>
      <c r="JX89" s="175"/>
      <c r="JY89" s="175"/>
      <c r="JZ89" s="175"/>
      <c r="KA89" s="175"/>
      <c r="KB89" s="175"/>
      <c r="KC89" s="175"/>
      <c r="KD89" s="175"/>
      <c r="KE89" s="175"/>
      <c r="KF89" s="175"/>
      <c r="KG89" s="175"/>
      <c r="KH89" s="175"/>
      <c r="KI89" s="175"/>
      <c r="KJ89" s="175"/>
      <c r="KK89" s="175"/>
      <c r="KL89" s="175"/>
      <c r="KM89" s="175"/>
      <c r="KN89" s="175"/>
      <c r="KO89" s="175"/>
      <c r="KP89" s="175"/>
      <c r="KQ89" s="175"/>
      <c r="KR89" s="175"/>
      <c r="KS89" s="175"/>
      <c r="KT89" s="175"/>
      <c r="KU89" s="175"/>
      <c r="KV89" s="175"/>
      <c r="KW89" s="175"/>
      <c r="KX89" s="175"/>
      <c r="KY89" s="175"/>
      <c r="KZ89" s="175"/>
      <c r="LA89" s="175"/>
      <c r="LB89" s="175"/>
      <c r="LC89" s="175"/>
      <c r="LD89" s="175"/>
      <c r="LE89" s="175"/>
      <c r="LF89" s="175"/>
      <c r="LG89" s="175"/>
      <c r="LH89" s="175"/>
      <c r="LI89" s="175"/>
      <c r="LJ89" s="175"/>
      <c r="LK89" s="175"/>
      <c r="LL89" s="175"/>
      <c r="LM89" s="175"/>
      <c r="LN89" s="175"/>
      <c r="LO89" s="175"/>
      <c r="LP89" s="175"/>
      <c r="LQ89" s="175"/>
      <c r="LR89" s="175"/>
      <c r="LS89" s="175"/>
      <c r="LT89" s="175"/>
      <c r="LU89" s="175"/>
      <c r="LV89" s="175"/>
      <c r="LW89" s="175"/>
      <c r="LX89" s="175"/>
      <c r="LY89" s="175"/>
      <c r="LZ89" s="175"/>
      <c r="MA89" s="175"/>
      <c r="MB89" s="175"/>
      <c r="MC89" s="175"/>
      <c r="MD89" s="175"/>
      <c r="ME89" s="175"/>
      <c r="MF89" s="175"/>
      <c r="MG89" s="175"/>
      <c r="MH89" s="175"/>
      <c r="MI89" s="175"/>
      <c r="MJ89" s="175"/>
      <c r="MK89" s="175"/>
      <c r="ML89" s="175"/>
      <c r="MM89" s="175"/>
      <c r="MN89" s="175"/>
      <c r="MO89" s="175"/>
      <c r="MP89" s="175"/>
      <c r="MQ89" s="175"/>
      <c r="MR89" s="175"/>
      <c r="MS89" s="175"/>
      <c r="MT89" s="175"/>
      <c r="MU89" s="175"/>
      <c r="MV89" s="175"/>
      <c r="MW89" s="175"/>
      <c r="MX89" s="175"/>
      <c r="MY89" s="175"/>
      <c r="MZ89" s="175"/>
      <c r="NA89" s="175"/>
      <c r="NB89" s="175"/>
      <c r="NC89" s="175"/>
      <c r="ND89" s="175"/>
      <c r="NE89" s="175"/>
      <c r="NF89" s="175"/>
      <c r="NG89" s="175"/>
      <c r="NH89" s="175"/>
      <c r="NI89" s="175"/>
      <c r="NJ89" s="175"/>
      <c r="NK89" s="175"/>
      <c r="NL89" s="175"/>
      <c r="NM89" s="175"/>
      <c r="NN89" s="175"/>
      <c r="NO89" s="175"/>
      <c r="NP89" s="175"/>
      <c r="NQ89" s="175"/>
      <c r="NR89" s="175"/>
      <c r="NS89" s="175"/>
      <c r="NT89" s="175"/>
      <c r="NU89" s="175"/>
      <c r="NV89" s="175"/>
      <c r="NW89" s="175"/>
      <c r="NX89" s="175"/>
      <c r="NY89" s="175"/>
      <c r="NZ89" s="175"/>
      <c r="OA89" s="175"/>
      <c r="OB89" s="175"/>
      <c r="OC89" s="175"/>
      <c r="OD89" s="175"/>
      <c r="OE89" s="175"/>
      <c r="OF89" s="175"/>
      <c r="OG89" s="175"/>
      <c r="OH89" s="175"/>
      <c r="OI89" s="175"/>
      <c r="OJ89" s="175"/>
      <c r="OK89" s="175"/>
      <c r="OL89" s="175"/>
      <c r="OM89" s="175"/>
      <c r="ON89" s="175"/>
      <c r="OO89" s="175"/>
      <c r="OP89" s="175"/>
      <c r="OQ89" s="175"/>
      <c r="OR89" s="175"/>
      <c r="OS89" s="175"/>
      <c r="OT89" s="175"/>
      <c r="OU89" s="175"/>
      <c r="OV89" s="175"/>
      <c r="OW89" s="175"/>
      <c r="OX89" s="175"/>
      <c r="OY89" s="175"/>
      <c r="OZ89" s="175"/>
      <c r="PA89" s="175"/>
      <c r="PB89" s="175"/>
      <c r="PC89" s="175"/>
      <c r="PD89" s="175"/>
      <c r="PE89" s="175"/>
      <c r="PF89" s="175"/>
      <c r="PG89" s="175"/>
      <c r="PH89" s="175"/>
      <c r="PI89" s="175"/>
      <c r="PJ89" s="175"/>
      <c r="PK89" s="175"/>
      <c r="PL89" s="175"/>
      <c r="PM89" s="175"/>
      <c r="PN89" s="175"/>
      <c r="PO89" s="175"/>
      <c r="PP89" s="175"/>
      <c r="PQ89" s="175"/>
      <c r="PR89" s="175"/>
      <c r="PS89" s="175"/>
      <c r="PT89" s="175"/>
      <c r="PU89" s="175"/>
      <c r="PV89" s="175"/>
      <c r="PW89" s="175"/>
      <c r="PX89" s="175"/>
      <c r="PY89" s="175"/>
      <c r="PZ89" s="175"/>
      <c r="QA89" s="175"/>
      <c r="QB89" s="175"/>
      <c r="QC89" s="175"/>
      <c r="QD89" s="175"/>
      <c r="QE89" s="175"/>
      <c r="QF89" s="175"/>
      <c r="QG89" s="175"/>
      <c r="QH89" s="175"/>
      <c r="QI89" s="175"/>
      <c r="QJ89" s="175"/>
      <c r="QK89" s="175"/>
      <c r="QL89" s="175"/>
      <c r="QM89" s="175"/>
      <c r="QN89" s="175"/>
      <c r="QO89" s="175"/>
    </row>
    <row r="90" spans="122:457">
      <c r="DR90" s="175"/>
      <c r="DS90" s="175"/>
      <c r="DT90" s="175"/>
      <c r="DU90" s="175"/>
      <c r="DV90" s="175"/>
      <c r="DW90" s="175"/>
      <c r="DX90" s="175"/>
      <c r="DY90" s="175"/>
      <c r="DZ90" s="175"/>
      <c r="EA90" s="175"/>
      <c r="EB90" s="175"/>
      <c r="EC90" s="175"/>
      <c r="ED90" s="175"/>
      <c r="EE90" s="175"/>
      <c r="EF90" s="175"/>
      <c r="EG90" s="175"/>
      <c r="EH90" s="175"/>
      <c r="EI90" s="175"/>
      <c r="EJ90" s="175"/>
      <c r="EK90" s="175"/>
      <c r="EL90" s="175"/>
      <c r="EM90" s="175"/>
      <c r="EN90" s="175"/>
      <c r="EO90" s="175"/>
      <c r="EP90" s="175"/>
      <c r="EQ90" s="175"/>
      <c r="ER90" s="175"/>
      <c r="ES90" s="175"/>
      <c r="ET90" s="175"/>
      <c r="EU90" s="175"/>
      <c r="EV90" s="175"/>
      <c r="EW90" s="175"/>
      <c r="EX90" s="175"/>
      <c r="EY90" s="175"/>
      <c r="EZ90" s="175"/>
      <c r="FA90" s="175"/>
      <c r="FB90" s="175"/>
      <c r="FC90" s="175"/>
      <c r="FD90" s="175"/>
      <c r="FE90" s="175"/>
      <c r="FF90" s="175"/>
      <c r="FG90" s="175"/>
      <c r="FH90" s="175"/>
      <c r="FI90" s="175"/>
      <c r="FJ90" s="175"/>
      <c r="FK90" s="175"/>
      <c r="FL90" s="175"/>
      <c r="FM90" s="175"/>
      <c r="FN90" s="175"/>
      <c r="FO90" s="175"/>
      <c r="FP90" s="175"/>
      <c r="FQ90" s="175"/>
      <c r="FR90" s="175"/>
      <c r="FS90" s="175"/>
      <c r="FT90" s="175"/>
      <c r="FU90" s="175"/>
      <c r="FV90" s="175"/>
      <c r="FW90" s="175"/>
      <c r="FX90" s="175"/>
      <c r="FY90" s="175"/>
      <c r="FZ90" s="175"/>
      <c r="GA90" s="175"/>
      <c r="GB90" s="175"/>
      <c r="GC90" s="175"/>
      <c r="GD90" s="175"/>
      <c r="GE90" s="175"/>
      <c r="GF90" s="175"/>
      <c r="GG90" s="175"/>
      <c r="GH90" s="175"/>
      <c r="GI90" s="175"/>
      <c r="GJ90" s="175"/>
      <c r="GK90" s="175"/>
      <c r="GL90" s="175"/>
      <c r="GM90" s="175"/>
      <c r="GN90" s="175"/>
      <c r="GO90" s="175"/>
      <c r="GP90" s="175"/>
      <c r="GQ90" s="175"/>
      <c r="GR90" s="175"/>
      <c r="GS90" s="175"/>
      <c r="GT90" s="175"/>
      <c r="GU90" s="175"/>
      <c r="GV90" s="175"/>
      <c r="GW90" s="175"/>
      <c r="GX90" s="175"/>
      <c r="GY90" s="175"/>
      <c r="GZ90" s="175"/>
      <c r="HA90" s="175"/>
      <c r="HB90" s="175"/>
      <c r="HC90" s="175"/>
      <c r="HD90" s="175"/>
      <c r="HE90" s="175"/>
      <c r="HF90" s="175"/>
      <c r="HG90" s="175"/>
      <c r="HH90" s="175"/>
      <c r="HI90" s="175"/>
      <c r="HJ90" s="175"/>
      <c r="HK90" s="175"/>
      <c r="HL90" s="175"/>
      <c r="HM90" s="175"/>
      <c r="HN90" s="175"/>
      <c r="HO90" s="175"/>
      <c r="HP90" s="175"/>
      <c r="HQ90" s="175"/>
      <c r="HR90" s="175"/>
      <c r="HS90" s="175"/>
      <c r="HT90" s="175"/>
      <c r="HU90" s="175"/>
      <c r="HV90" s="175"/>
      <c r="HW90" s="175"/>
      <c r="HX90" s="175"/>
      <c r="HY90" s="175"/>
      <c r="HZ90" s="175"/>
      <c r="IA90" s="175"/>
      <c r="IB90" s="175"/>
      <c r="IC90" s="175"/>
      <c r="ID90" s="175"/>
      <c r="IE90" s="175"/>
      <c r="IF90" s="175"/>
      <c r="IG90" s="175"/>
      <c r="IH90" s="175"/>
      <c r="II90" s="175"/>
      <c r="IJ90" s="175"/>
      <c r="IK90" s="175"/>
      <c r="IL90" s="175"/>
      <c r="IM90" s="175"/>
      <c r="IN90" s="175"/>
      <c r="IO90" s="175"/>
      <c r="IP90" s="175"/>
      <c r="IQ90" s="175"/>
      <c r="IR90" s="175"/>
      <c r="IS90" s="175"/>
      <c r="IT90" s="175"/>
      <c r="IU90" s="175"/>
      <c r="IV90" s="175"/>
      <c r="IW90" s="175"/>
      <c r="IX90" s="175"/>
      <c r="IY90" s="175"/>
      <c r="IZ90" s="175"/>
      <c r="JA90" s="175"/>
      <c r="JB90" s="175"/>
      <c r="JC90" s="175"/>
      <c r="JD90" s="175"/>
      <c r="JE90" s="175"/>
      <c r="JF90" s="175"/>
      <c r="JG90" s="175"/>
      <c r="JH90" s="175"/>
      <c r="JI90" s="175"/>
      <c r="JJ90" s="175"/>
      <c r="JK90" s="175"/>
      <c r="JL90" s="175"/>
      <c r="JM90" s="175"/>
      <c r="JN90" s="175"/>
      <c r="JO90" s="175"/>
      <c r="JP90" s="175"/>
      <c r="JQ90" s="175"/>
      <c r="JR90" s="175"/>
      <c r="JS90" s="175"/>
      <c r="JT90" s="175"/>
      <c r="JU90" s="175"/>
      <c r="JV90" s="175"/>
      <c r="JW90" s="175"/>
      <c r="JX90" s="175"/>
      <c r="JY90" s="175"/>
      <c r="JZ90" s="175"/>
      <c r="KA90" s="175"/>
      <c r="KB90" s="175"/>
      <c r="KC90" s="175"/>
      <c r="KD90" s="175"/>
      <c r="KE90" s="175"/>
      <c r="KF90" s="175"/>
      <c r="KG90" s="175"/>
      <c r="KH90" s="175"/>
      <c r="KI90" s="175"/>
      <c r="KJ90" s="175"/>
      <c r="KK90" s="175"/>
      <c r="KL90" s="175"/>
      <c r="KM90" s="175"/>
      <c r="KN90" s="175"/>
      <c r="KO90" s="175"/>
      <c r="KP90" s="175"/>
      <c r="KQ90" s="175"/>
      <c r="KR90" s="175"/>
      <c r="KS90" s="175"/>
      <c r="KT90" s="175"/>
      <c r="KU90" s="175"/>
      <c r="KV90" s="175"/>
      <c r="KW90" s="175"/>
      <c r="KX90" s="175"/>
      <c r="KY90" s="175"/>
      <c r="KZ90" s="175"/>
      <c r="LA90" s="175"/>
      <c r="LB90" s="175"/>
      <c r="LC90" s="175"/>
      <c r="LD90" s="175"/>
      <c r="LE90" s="175"/>
      <c r="LF90" s="175"/>
      <c r="LG90" s="175"/>
      <c r="LH90" s="175"/>
      <c r="LI90" s="175"/>
      <c r="LJ90" s="175"/>
      <c r="LK90" s="175"/>
      <c r="LL90" s="175"/>
      <c r="LM90" s="175"/>
      <c r="LN90" s="175"/>
      <c r="LO90" s="175"/>
      <c r="LP90" s="175"/>
      <c r="LQ90" s="175"/>
      <c r="LR90" s="175"/>
      <c r="LS90" s="175"/>
      <c r="LT90" s="175"/>
      <c r="LU90" s="175"/>
      <c r="LV90" s="175"/>
      <c r="LW90" s="175"/>
      <c r="LX90" s="175"/>
      <c r="LY90" s="175"/>
      <c r="LZ90" s="175"/>
      <c r="MA90" s="175"/>
      <c r="MB90" s="175"/>
      <c r="MC90" s="175"/>
      <c r="MD90" s="175"/>
      <c r="ME90" s="175"/>
      <c r="MF90" s="175"/>
      <c r="MG90" s="175"/>
      <c r="MH90" s="175"/>
      <c r="MI90" s="175"/>
      <c r="MJ90" s="175"/>
      <c r="MK90" s="175"/>
      <c r="ML90" s="175"/>
      <c r="MM90" s="175"/>
      <c r="MN90" s="175"/>
      <c r="MO90" s="175"/>
      <c r="MP90" s="175"/>
      <c r="MQ90" s="175"/>
      <c r="MR90" s="175"/>
      <c r="MS90" s="175"/>
      <c r="MT90" s="175"/>
      <c r="MU90" s="175"/>
      <c r="MV90" s="175"/>
      <c r="MW90" s="175"/>
      <c r="MX90" s="175"/>
      <c r="MY90" s="175"/>
      <c r="MZ90" s="175"/>
      <c r="NA90" s="175"/>
      <c r="NB90" s="175"/>
      <c r="NC90" s="175"/>
      <c r="ND90" s="175"/>
      <c r="NE90" s="175"/>
      <c r="NF90" s="175"/>
      <c r="NG90" s="175"/>
      <c r="NH90" s="175"/>
      <c r="NI90" s="175"/>
      <c r="NJ90" s="175"/>
      <c r="NK90" s="175"/>
      <c r="NL90" s="175"/>
      <c r="NM90" s="175"/>
      <c r="NN90" s="175"/>
      <c r="NO90" s="175"/>
      <c r="NP90" s="175"/>
      <c r="NQ90" s="175"/>
      <c r="NR90" s="175"/>
      <c r="NS90" s="175"/>
      <c r="NT90" s="175"/>
      <c r="NU90" s="175"/>
      <c r="NV90" s="175"/>
      <c r="NW90" s="175"/>
      <c r="NX90" s="175"/>
      <c r="NY90" s="175"/>
      <c r="NZ90" s="175"/>
      <c r="OA90" s="175"/>
      <c r="OB90" s="175"/>
      <c r="OC90" s="175"/>
      <c r="OD90" s="175"/>
      <c r="OE90" s="175"/>
      <c r="OF90" s="175"/>
      <c r="OG90" s="175"/>
      <c r="OH90" s="175"/>
      <c r="OI90" s="175"/>
      <c r="OJ90" s="175"/>
      <c r="OK90" s="175"/>
      <c r="OL90" s="175"/>
      <c r="OM90" s="175"/>
      <c r="ON90" s="175"/>
      <c r="OO90" s="175"/>
      <c r="OP90" s="175"/>
      <c r="OQ90" s="175"/>
      <c r="OR90" s="175"/>
      <c r="OS90" s="175"/>
      <c r="OT90" s="175"/>
      <c r="OU90" s="175"/>
      <c r="OV90" s="175"/>
      <c r="OW90" s="175"/>
      <c r="OX90" s="175"/>
      <c r="OY90" s="175"/>
      <c r="OZ90" s="175"/>
      <c r="PA90" s="175"/>
      <c r="PB90" s="175"/>
      <c r="PC90" s="175"/>
      <c r="PD90" s="175"/>
      <c r="PE90" s="175"/>
      <c r="PF90" s="175"/>
      <c r="PG90" s="175"/>
      <c r="PH90" s="175"/>
      <c r="PI90" s="175"/>
      <c r="PJ90" s="175"/>
      <c r="PK90" s="175"/>
      <c r="PL90" s="175"/>
      <c r="PM90" s="175"/>
      <c r="PN90" s="175"/>
      <c r="PO90" s="175"/>
      <c r="PP90" s="175"/>
      <c r="PQ90" s="175"/>
      <c r="PR90" s="175"/>
      <c r="PS90" s="175"/>
      <c r="PT90" s="175"/>
      <c r="PU90" s="175"/>
      <c r="PV90" s="175"/>
      <c r="PW90" s="175"/>
      <c r="PX90" s="175"/>
      <c r="PY90" s="175"/>
      <c r="PZ90" s="175"/>
      <c r="QA90" s="175"/>
      <c r="QB90" s="175"/>
      <c r="QC90" s="175"/>
      <c r="QD90" s="175"/>
      <c r="QE90" s="175"/>
      <c r="QF90" s="175"/>
      <c r="QG90" s="175"/>
      <c r="QH90" s="175"/>
      <c r="QI90" s="175"/>
      <c r="QJ90" s="175"/>
      <c r="QK90" s="175"/>
      <c r="QL90" s="175"/>
      <c r="QM90" s="175"/>
      <c r="QN90" s="175"/>
      <c r="QO90" s="175"/>
    </row>
    <row r="91" spans="122:457">
      <c r="DR91" s="175"/>
      <c r="DS91" s="175"/>
      <c r="DT91" s="175"/>
      <c r="DU91" s="175"/>
      <c r="DV91" s="175"/>
      <c r="DW91" s="175"/>
      <c r="DX91" s="175"/>
      <c r="DY91" s="175"/>
      <c r="DZ91" s="175"/>
      <c r="EA91" s="175"/>
      <c r="EB91" s="175"/>
      <c r="EC91" s="175"/>
      <c r="ED91" s="175"/>
      <c r="EE91" s="175"/>
      <c r="EF91" s="175"/>
      <c r="EG91" s="175"/>
      <c r="EH91" s="175"/>
      <c r="EI91" s="175"/>
      <c r="EJ91" s="175"/>
      <c r="EK91" s="175"/>
      <c r="EL91" s="175"/>
      <c r="EM91" s="175"/>
      <c r="EN91" s="175"/>
      <c r="EO91" s="175"/>
      <c r="EP91" s="175"/>
      <c r="EQ91" s="175"/>
      <c r="ER91" s="175"/>
      <c r="ES91" s="175"/>
      <c r="ET91" s="175"/>
      <c r="EU91" s="175"/>
      <c r="EV91" s="175"/>
      <c r="EW91" s="175"/>
      <c r="EX91" s="175"/>
      <c r="EY91" s="175"/>
      <c r="EZ91" s="175"/>
      <c r="FA91" s="175"/>
      <c r="FB91" s="175"/>
      <c r="FC91" s="175"/>
      <c r="FD91" s="175"/>
      <c r="FE91" s="175"/>
      <c r="FF91" s="175"/>
      <c r="FG91" s="175"/>
      <c r="FH91" s="175"/>
      <c r="FI91" s="175"/>
      <c r="FJ91" s="175"/>
      <c r="FK91" s="175"/>
      <c r="FL91" s="175"/>
      <c r="FM91" s="175"/>
      <c r="FN91" s="175"/>
      <c r="FO91" s="175"/>
      <c r="FP91" s="175"/>
      <c r="FQ91" s="175"/>
      <c r="FR91" s="175"/>
      <c r="FS91" s="175"/>
      <c r="FT91" s="175"/>
      <c r="FU91" s="175"/>
      <c r="FV91" s="175"/>
      <c r="FW91" s="175"/>
      <c r="FX91" s="175"/>
      <c r="FY91" s="175"/>
      <c r="FZ91" s="175"/>
      <c r="GA91" s="175"/>
      <c r="GB91" s="175"/>
      <c r="GC91" s="175"/>
      <c r="GD91" s="175"/>
      <c r="GE91" s="175"/>
      <c r="GF91" s="175"/>
      <c r="GG91" s="175"/>
      <c r="GH91" s="175"/>
      <c r="GI91" s="175"/>
      <c r="GJ91" s="175"/>
      <c r="GK91" s="175"/>
      <c r="GL91" s="175"/>
      <c r="GM91" s="175"/>
      <c r="GN91" s="175"/>
      <c r="GO91" s="175"/>
      <c r="GP91" s="175"/>
      <c r="GQ91" s="175"/>
      <c r="GR91" s="175"/>
      <c r="GS91" s="175"/>
      <c r="GT91" s="175"/>
      <c r="GU91" s="175"/>
      <c r="GV91" s="175"/>
      <c r="GW91" s="175"/>
      <c r="GX91" s="175"/>
      <c r="GY91" s="175"/>
      <c r="GZ91" s="175"/>
      <c r="HA91" s="175"/>
      <c r="HB91" s="175"/>
      <c r="HC91" s="175"/>
      <c r="HD91" s="175"/>
      <c r="HE91" s="175"/>
      <c r="HF91" s="175"/>
      <c r="HG91" s="175"/>
      <c r="HH91" s="175"/>
      <c r="HI91" s="175"/>
      <c r="HJ91" s="175"/>
      <c r="HK91" s="175"/>
      <c r="HL91" s="175"/>
      <c r="HM91" s="175"/>
      <c r="HN91" s="175"/>
      <c r="HO91" s="175"/>
      <c r="HP91" s="175"/>
      <c r="HQ91" s="175"/>
      <c r="HR91" s="175"/>
      <c r="HS91" s="175"/>
      <c r="HT91" s="175"/>
      <c r="HU91" s="175"/>
      <c r="HV91" s="175"/>
      <c r="HW91" s="175"/>
      <c r="HX91" s="175"/>
      <c r="HY91" s="175"/>
      <c r="HZ91" s="175"/>
      <c r="IA91" s="175"/>
      <c r="IB91" s="175"/>
      <c r="IC91" s="175"/>
      <c r="ID91" s="175"/>
      <c r="IE91" s="175"/>
      <c r="IF91" s="175"/>
      <c r="IG91" s="175"/>
      <c r="IH91" s="175"/>
      <c r="II91" s="175"/>
      <c r="IJ91" s="175"/>
      <c r="IK91" s="175"/>
      <c r="IL91" s="175"/>
      <c r="IM91" s="175"/>
      <c r="IN91" s="175"/>
      <c r="IO91" s="175"/>
      <c r="IP91" s="175"/>
      <c r="IQ91" s="175"/>
      <c r="IR91" s="175"/>
      <c r="IS91" s="175"/>
      <c r="IT91" s="175"/>
      <c r="IU91" s="175"/>
      <c r="IV91" s="175"/>
      <c r="IW91" s="175"/>
      <c r="IX91" s="175"/>
      <c r="IY91" s="175"/>
      <c r="IZ91" s="175"/>
      <c r="JA91" s="175"/>
      <c r="JB91" s="175"/>
      <c r="JC91" s="175"/>
      <c r="JD91" s="175"/>
      <c r="JE91" s="175"/>
      <c r="JF91" s="175"/>
      <c r="JG91" s="175"/>
      <c r="JH91" s="175"/>
      <c r="JI91" s="175"/>
      <c r="JJ91" s="175"/>
      <c r="JK91" s="175"/>
      <c r="JL91" s="175"/>
      <c r="JM91" s="175"/>
      <c r="JN91" s="175"/>
      <c r="JO91" s="175"/>
      <c r="JP91" s="175"/>
      <c r="JQ91" s="175"/>
      <c r="JR91" s="175"/>
      <c r="JS91" s="175"/>
      <c r="JT91" s="175"/>
      <c r="JU91" s="175"/>
      <c r="JV91" s="175"/>
      <c r="JW91" s="175"/>
      <c r="JX91" s="175"/>
      <c r="JY91" s="175"/>
      <c r="JZ91" s="175"/>
      <c r="KA91" s="175"/>
      <c r="KB91" s="175"/>
      <c r="KC91" s="175"/>
      <c r="KD91" s="175"/>
      <c r="KE91" s="175"/>
      <c r="KF91" s="175"/>
      <c r="KG91" s="175"/>
      <c r="KH91" s="175"/>
      <c r="KI91" s="175"/>
      <c r="KJ91" s="175"/>
      <c r="KK91" s="175"/>
      <c r="KL91" s="175"/>
      <c r="KM91" s="175"/>
      <c r="KN91" s="175"/>
      <c r="KO91" s="175"/>
      <c r="KP91" s="175"/>
      <c r="KQ91" s="175"/>
      <c r="KR91" s="175"/>
      <c r="KS91" s="175"/>
      <c r="KT91" s="175"/>
      <c r="KU91" s="175"/>
      <c r="KV91" s="175"/>
      <c r="KW91" s="175"/>
      <c r="KX91" s="175"/>
      <c r="KY91" s="175"/>
      <c r="KZ91" s="175"/>
      <c r="LA91" s="175"/>
      <c r="LB91" s="175"/>
      <c r="LC91" s="175"/>
      <c r="LD91" s="175"/>
      <c r="LE91" s="175"/>
      <c r="LF91" s="175"/>
      <c r="LG91" s="175"/>
      <c r="LH91" s="175"/>
      <c r="LI91" s="175"/>
      <c r="LJ91" s="175"/>
      <c r="LK91" s="175"/>
      <c r="LL91" s="175"/>
      <c r="LM91" s="175"/>
      <c r="LN91" s="175"/>
      <c r="LO91" s="175"/>
      <c r="LP91" s="175"/>
      <c r="LQ91" s="175"/>
      <c r="LR91" s="175"/>
      <c r="LS91" s="175"/>
      <c r="LT91" s="175"/>
      <c r="LU91" s="175"/>
      <c r="LV91" s="175"/>
      <c r="LW91" s="175"/>
      <c r="LX91" s="175"/>
      <c r="LY91" s="175"/>
      <c r="LZ91" s="175"/>
      <c r="MA91" s="175"/>
      <c r="MB91" s="175"/>
      <c r="MC91" s="175"/>
      <c r="MD91" s="175"/>
      <c r="ME91" s="175"/>
      <c r="MF91" s="175"/>
      <c r="MG91" s="175"/>
      <c r="MH91" s="175"/>
      <c r="MI91" s="175"/>
      <c r="MJ91" s="175"/>
      <c r="MK91" s="175"/>
      <c r="ML91" s="175"/>
      <c r="MM91" s="175"/>
      <c r="MN91" s="175"/>
      <c r="MO91" s="175"/>
      <c r="MP91" s="175"/>
      <c r="MQ91" s="175"/>
      <c r="MR91" s="175"/>
      <c r="MS91" s="175"/>
      <c r="MT91" s="175"/>
      <c r="MU91" s="175"/>
      <c r="MV91" s="175"/>
      <c r="MW91" s="175"/>
      <c r="MX91" s="175"/>
      <c r="MY91" s="175"/>
      <c r="MZ91" s="175"/>
      <c r="NA91" s="175"/>
      <c r="NB91" s="175"/>
      <c r="NC91" s="175"/>
      <c r="ND91" s="175"/>
      <c r="NE91" s="175"/>
      <c r="NF91" s="175"/>
      <c r="NG91" s="175"/>
      <c r="NH91" s="175"/>
      <c r="NI91" s="175"/>
      <c r="NJ91" s="175"/>
      <c r="NK91" s="175"/>
      <c r="NL91" s="175"/>
      <c r="NM91" s="175"/>
      <c r="NN91" s="175"/>
      <c r="NO91" s="175"/>
      <c r="NP91" s="175"/>
      <c r="NQ91" s="175"/>
      <c r="NR91" s="175"/>
      <c r="NS91" s="175"/>
      <c r="NT91" s="175"/>
      <c r="NU91" s="175"/>
      <c r="NV91" s="175"/>
      <c r="NW91" s="175"/>
      <c r="NX91" s="175"/>
      <c r="NY91" s="175"/>
      <c r="NZ91" s="175"/>
      <c r="OA91" s="175"/>
      <c r="OB91" s="175"/>
      <c r="OC91" s="175"/>
      <c r="OD91" s="175"/>
      <c r="OE91" s="175"/>
      <c r="OF91" s="175"/>
      <c r="OG91" s="175"/>
      <c r="OH91" s="175"/>
      <c r="OI91" s="175"/>
      <c r="OJ91" s="175"/>
      <c r="OK91" s="175"/>
      <c r="OL91" s="175"/>
      <c r="OM91" s="175"/>
      <c r="ON91" s="175"/>
      <c r="OO91" s="175"/>
      <c r="OP91" s="175"/>
      <c r="OQ91" s="175"/>
      <c r="OR91" s="175"/>
      <c r="OS91" s="175"/>
      <c r="OT91" s="175"/>
      <c r="OU91" s="175"/>
      <c r="OV91" s="175"/>
      <c r="OW91" s="175"/>
      <c r="OX91" s="175"/>
      <c r="OY91" s="175"/>
      <c r="OZ91" s="175"/>
      <c r="PA91" s="175"/>
      <c r="PB91" s="175"/>
      <c r="PC91" s="175"/>
      <c r="PD91" s="175"/>
      <c r="PE91" s="175"/>
      <c r="PF91" s="175"/>
      <c r="PG91" s="175"/>
      <c r="PH91" s="175"/>
      <c r="PI91" s="175"/>
      <c r="PJ91" s="175"/>
      <c r="PK91" s="175"/>
      <c r="PL91" s="175"/>
      <c r="PM91" s="175"/>
      <c r="PN91" s="175"/>
      <c r="PO91" s="175"/>
      <c r="PP91" s="175"/>
      <c r="PQ91" s="175"/>
      <c r="PR91" s="175"/>
      <c r="PS91" s="175"/>
      <c r="PT91" s="175"/>
      <c r="PU91" s="175"/>
      <c r="PV91" s="175"/>
      <c r="PW91" s="175"/>
      <c r="PX91" s="175"/>
      <c r="PY91" s="175"/>
      <c r="PZ91" s="175"/>
      <c r="QA91" s="175"/>
      <c r="QB91" s="175"/>
      <c r="QC91" s="175"/>
      <c r="QD91" s="175"/>
      <c r="QE91" s="175"/>
      <c r="QF91" s="175"/>
      <c r="QG91" s="175"/>
      <c r="QH91" s="175"/>
      <c r="QI91" s="175"/>
      <c r="QJ91" s="175"/>
      <c r="QK91" s="175"/>
      <c r="QL91" s="175"/>
      <c r="QM91" s="175"/>
      <c r="QN91" s="175"/>
      <c r="QO91" s="175"/>
    </row>
    <row r="92" spans="122:457">
      <c r="DR92" s="175"/>
      <c r="DS92" s="175"/>
      <c r="DT92" s="175"/>
      <c r="DU92" s="175"/>
      <c r="DV92" s="175"/>
      <c r="DW92" s="175"/>
      <c r="DX92" s="175"/>
      <c r="DY92" s="175"/>
      <c r="DZ92" s="175"/>
      <c r="EA92" s="175"/>
      <c r="EB92" s="175"/>
      <c r="EC92" s="175"/>
      <c r="ED92" s="175"/>
      <c r="EE92" s="175"/>
      <c r="EF92" s="175"/>
      <c r="EG92" s="175"/>
      <c r="EH92" s="175"/>
      <c r="EI92" s="175"/>
      <c r="EJ92" s="175"/>
      <c r="EK92" s="175"/>
      <c r="EL92" s="175"/>
      <c r="EM92" s="175"/>
      <c r="EN92" s="175"/>
      <c r="EO92" s="175"/>
      <c r="EP92" s="175"/>
      <c r="EQ92" s="175"/>
      <c r="ER92" s="175"/>
      <c r="ES92" s="175"/>
      <c r="ET92" s="175"/>
      <c r="EU92" s="175"/>
      <c r="EV92" s="175"/>
      <c r="EW92" s="175"/>
      <c r="EX92" s="175"/>
      <c r="EY92" s="175"/>
      <c r="EZ92" s="175"/>
      <c r="FA92" s="175"/>
      <c r="FB92" s="175"/>
      <c r="FC92" s="175"/>
      <c r="FD92" s="175"/>
      <c r="FE92" s="175"/>
      <c r="FF92" s="175"/>
      <c r="FG92" s="175"/>
      <c r="FH92" s="175"/>
      <c r="FI92" s="175"/>
      <c r="FJ92" s="175"/>
      <c r="FK92" s="175"/>
      <c r="FL92" s="175"/>
      <c r="FM92" s="175"/>
      <c r="FN92" s="175"/>
      <c r="FO92" s="175"/>
      <c r="FP92" s="175"/>
      <c r="FQ92" s="175"/>
      <c r="FR92" s="175"/>
      <c r="FS92" s="175"/>
      <c r="FT92" s="175"/>
      <c r="FU92" s="175"/>
      <c r="FV92" s="175"/>
      <c r="FW92" s="175"/>
      <c r="FX92" s="175"/>
      <c r="FY92" s="175"/>
      <c r="FZ92" s="175"/>
      <c r="GA92" s="175"/>
      <c r="GB92" s="175"/>
      <c r="GC92" s="175"/>
      <c r="GD92" s="175"/>
      <c r="GE92" s="175"/>
      <c r="GF92" s="175"/>
      <c r="GG92" s="175"/>
      <c r="GH92" s="175"/>
      <c r="GI92" s="175"/>
      <c r="GJ92" s="175"/>
      <c r="GK92" s="175"/>
      <c r="GL92" s="175"/>
      <c r="GM92" s="175"/>
      <c r="GN92" s="175"/>
      <c r="GO92" s="175"/>
      <c r="GP92" s="175"/>
      <c r="GQ92" s="175"/>
      <c r="GR92" s="175"/>
      <c r="GS92" s="175"/>
      <c r="GT92" s="175"/>
      <c r="GU92" s="175"/>
      <c r="GV92" s="175"/>
      <c r="GW92" s="175"/>
      <c r="GX92" s="175"/>
      <c r="GY92" s="175"/>
      <c r="GZ92" s="175"/>
      <c r="HA92" s="175"/>
      <c r="HB92" s="175"/>
      <c r="HC92" s="175"/>
      <c r="HD92" s="175"/>
      <c r="HE92" s="175"/>
      <c r="HF92" s="175"/>
      <c r="HG92" s="175"/>
      <c r="HH92" s="175"/>
      <c r="HI92" s="175"/>
      <c r="HJ92" s="175"/>
      <c r="HK92" s="175"/>
      <c r="HL92" s="175"/>
      <c r="HM92" s="175"/>
      <c r="HN92" s="175"/>
      <c r="HO92" s="175"/>
      <c r="HP92" s="175"/>
      <c r="HQ92" s="175"/>
      <c r="HR92" s="175"/>
      <c r="HS92" s="175"/>
      <c r="HT92" s="175"/>
      <c r="HU92" s="175"/>
      <c r="HV92" s="175"/>
      <c r="HW92" s="175"/>
      <c r="HX92" s="175"/>
      <c r="HY92" s="175"/>
      <c r="HZ92" s="175"/>
      <c r="IA92" s="175"/>
      <c r="IB92" s="175"/>
      <c r="IC92" s="175"/>
      <c r="ID92" s="175"/>
      <c r="IE92" s="175"/>
      <c r="IF92" s="175"/>
      <c r="IG92" s="175"/>
      <c r="IH92" s="175"/>
      <c r="II92" s="175"/>
      <c r="IJ92" s="175"/>
      <c r="IK92" s="175"/>
      <c r="IL92" s="175"/>
      <c r="IM92" s="175"/>
      <c r="IN92" s="175"/>
      <c r="IO92" s="175"/>
      <c r="IP92" s="175"/>
      <c r="IQ92" s="175"/>
      <c r="IR92" s="175"/>
      <c r="IS92" s="175"/>
      <c r="IT92" s="175"/>
      <c r="IU92" s="175"/>
      <c r="IV92" s="175"/>
      <c r="IW92" s="175"/>
      <c r="IX92" s="175"/>
      <c r="IY92" s="175"/>
      <c r="IZ92" s="175"/>
      <c r="JA92" s="175"/>
      <c r="JB92" s="175"/>
      <c r="JC92" s="175"/>
      <c r="JD92" s="175"/>
      <c r="JE92" s="175"/>
      <c r="JF92" s="175"/>
      <c r="JG92" s="175"/>
      <c r="JH92" s="175"/>
      <c r="JI92" s="175"/>
      <c r="JJ92" s="175"/>
      <c r="JK92" s="175"/>
      <c r="JL92" s="175"/>
      <c r="JM92" s="175"/>
      <c r="JN92" s="175"/>
      <c r="JO92" s="175"/>
      <c r="JP92" s="175"/>
      <c r="JQ92" s="175"/>
      <c r="JR92" s="175"/>
      <c r="JS92" s="175"/>
      <c r="JT92" s="175"/>
      <c r="JU92" s="175"/>
      <c r="JV92" s="175"/>
      <c r="JW92" s="175"/>
      <c r="JX92" s="175"/>
      <c r="JY92" s="175"/>
      <c r="JZ92" s="175"/>
      <c r="KA92" s="175"/>
      <c r="KB92" s="175"/>
      <c r="KC92" s="175"/>
      <c r="KD92" s="175"/>
      <c r="KE92" s="175"/>
      <c r="KF92" s="175"/>
      <c r="KG92" s="175"/>
      <c r="KH92" s="175"/>
      <c r="KI92" s="175"/>
      <c r="KJ92" s="175"/>
      <c r="KK92" s="175"/>
      <c r="KL92" s="175"/>
      <c r="KM92" s="175"/>
      <c r="KN92" s="175"/>
      <c r="KO92" s="175"/>
      <c r="KP92" s="175"/>
      <c r="KQ92" s="175"/>
      <c r="KR92" s="175"/>
      <c r="KS92" s="175"/>
      <c r="KT92" s="175"/>
      <c r="KU92" s="175"/>
      <c r="KV92" s="175"/>
      <c r="KW92" s="175"/>
      <c r="KX92" s="175"/>
      <c r="KY92" s="175"/>
      <c r="KZ92" s="175"/>
      <c r="LA92" s="175"/>
      <c r="LB92" s="175"/>
      <c r="LC92" s="175"/>
      <c r="LD92" s="175"/>
      <c r="LE92" s="175"/>
      <c r="LF92" s="175"/>
      <c r="LG92" s="175"/>
      <c r="LH92" s="175"/>
      <c r="LI92" s="175"/>
      <c r="LJ92" s="175"/>
      <c r="LK92" s="175"/>
      <c r="LL92" s="175"/>
      <c r="LM92" s="175"/>
      <c r="LN92" s="175"/>
      <c r="LO92" s="175"/>
      <c r="LP92" s="175"/>
      <c r="LQ92" s="175"/>
      <c r="LR92" s="175"/>
      <c r="LS92" s="175"/>
      <c r="LT92" s="175"/>
      <c r="LU92" s="175"/>
      <c r="LV92" s="175"/>
      <c r="LW92" s="175"/>
      <c r="LX92" s="175"/>
      <c r="LY92" s="175"/>
      <c r="LZ92" s="175"/>
      <c r="MA92" s="175"/>
      <c r="MB92" s="175"/>
      <c r="MC92" s="175"/>
      <c r="MD92" s="175"/>
      <c r="ME92" s="175"/>
      <c r="MF92" s="175"/>
      <c r="MG92" s="175"/>
      <c r="MH92" s="175"/>
      <c r="MI92" s="175"/>
      <c r="MJ92" s="175"/>
      <c r="MK92" s="175"/>
      <c r="ML92" s="175"/>
      <c r="MM92" s="175"/>
      <c r="MN92" s="175"/>
      <c r="MO92" s="175"/>
      <c r="MP92" s="175"/>
      <c r="MQ92" s="175"/>
      <c r="MR92" s="175"/>
      <c r="MS92" s="175"/>
      <c r="MT92" s="175"/>
      <c r="MU92" s="175"/>
      <c r="MV92" s="175"/>
      <c r="MW92" s="175"/>
      <c r="MX92" s="175"/>
      <c r="MY92" s="175"/>
      <c r="MZ92" s="175"/>
      <c r="NA92" s="175"/>
      <c r="NB92" s="175"/>
      <c r="NC92" s="175"/>
      <c r="ND92" s="175"/>
      <c r="NE92" s="175"/>
      <c r="NF92" s="175"/>
      <c r="NG92" s="175"/>
      <c r="NH92" s="175"/>
      <c r="NI92" s="175"/>
      <c r="NJ92" s="175"/>
      <c r="NK92" s="175"/>
      <c r="NL92" s="175"/>
      <c r="NM92" s="175"/>
      <c r="NN92" s="175"/>
      <c r="NO92" s="175"/>
      <c r="NP92" s="175"/>
      <c r="NQ92" s="175"/>
      <c r="NR92" s="175"/>
      <c r="NS92" s="175"/>
      <c r="NT92" s="175"/>
      <c r="NU92" s="175"/>
      <c r="NV92" s="175"/>
      <c r="NW92" s="175"/>
      <c r="NX92" s="175"/>
      <c r="NY92" s="175"/>
      <c r="NZ92" s="175"/>
      <c r="OA92" s="175"/>
      <c r="OB92" s="175"/>
      <c r="OC92" s="175"/>
      <c r="OD92" s="175"/>
      <c r="OE92" s="175"/>
      <c r="OF92" s="175"/>
      <c r="OG92" s="175"/>
      <c r="OH92" s="175"/>
      <c r="OI92" s="175"/>
      <c r="OJ92" s="175"/>
      <c r="OK92" s="175"/>
      <c r="OL92" s="175"/>
      <c r="OM92" s="175"/>
      <c r="ON92" s="175"/>
      <c r="OO92" s="175"/>
      <c r="OP92" s="175"/>
      <c r="OQ92" s="175"/>
      <c r="OR92" s="175"/>
      <c r="OS92" s="175"/>
      <c r="OT92" s="175"/>
      <c r="OU92" s="175"/>
      <c r="OV92" s="175"/>
      <c r="OW92" s="175"/>
      <c r="OX92" s="175"/>
      <c r="OY92" s="175"/>
      <c r="OZ92" s="175"/>
      <c r="PA92" s="175"/>
      <c r="PB92" s="175"/>
      <c r="PC92" s="175"/>
      <c r="PD92" s="175"/>
      <c r="PE92" s="175"/>
      <c r="PF92" s="175"/>
      <c r="PG92" s="175"/>
      <c r="PH92" s="175"/>
      <c r="PI92" s="175"/>
      <c r="PJ92" s="175"/>
      <c r="PK92" s="175"/>
      <c r="PL92" s="175"/>
      <c r="PM92" s="175"/>
      <c r="PN92" s="175"/>
      <c r="PO92" s="175"/>
      <c r="PP92" s="175"/>
      <c r="PQ92" s="175"/>
      <c r="PR92" s="175"/>
      <c r="PS92" s="175"/>
      <c r="PT92" s="175"/>
      <c r="PU92" s="175"/>
      <c r="PV92" s="175"/>
      <c r="PW92" s="175"/>
      <c r="PX92" s="175"/>
      <c r="PY92" s="175"/>
      <c r="PZ92" s="175"/>
      <c r="QA92" s="175"/>
      <c r="QB92" s="175"/>
      <c r="QC92" s="175"/>
      <c r="QD92" s="175"/>
      <c r="QE92" s="175"/>
      <c r="QF92" s="175"/>
      <c r="QG92" s="175"/>
      <c r="QH92" s="175"/>
      <c r="QI92" s="175"/>
      <c r="QJ92" s="175"/>
      <c r="QK92" s="175"/>
      <c r="QL92" s="175"/>
      <c r="QM92" s="175"/>
      <c r="QN92" s="175"/>
      <c r="QO92" s="175"/>
    </row>
    <row r="93" spans="122:457">
      <c r="DR93" s="175"/>
      <c r="DS93" s="175"/>
      <c r="DT93" s="175"/>
      <c r="DU93" s="175"/>
      <c r="DV93" s="175"/>
      <c r="DW93" s="175"/>
      <c r="DX93" s="175"/>
      <c r="DY93" s="175"/>
      <c r="DZ93" s="175"/>
      <c r="EA93" s="175"/>
      <c r="EB93" s="175"/>
      <c r="EC93" s="175"/>
      <c r="ED93" s="175"/>
      <c r="EE93" s="175"/>
      <c r="EF93" s="175"/>
      <c r="EG93" s="175"/>
      <c r="EH93" s="175"/>
      <c r="EI93" s="175"/>
      <c r="EJ93" s="175"/>
      <c r="EK93" s="175"/>
      <c r="EL93" s="175"/>
      <c r="EM93" s="175"/>
      <c r="EN93" s="175"/>
      <c r="EO93" s="175"/>
      <c r="EP93" s="175"/>
      <c r="EQ93" s="175"/>
      <c r="ER93" s="175"/>
      <c r="ES93" s="175"/>
      <c r="ET93" s="175"/>
      <c r="EU93" s="175"/>
      <c r="EV93" s="175"/>
      <c r="EW93" s="175"/>
      <c r="EX93" s="175"/>
      <c r="EY93" s="175"/>
      <c r="EZ93" s="175"/>
      <c r="FA93" s="175"/>
      <c r="FB93" s="175"/>
      <c r="FC93" s="175"/>
      <c r="FD93" s="175"/>
      <c r="FE93" s="175"/>
      <c r="FF93" s="175"/>
      <c r="FG93" s="175"/>
      <c r="FH93" s="175"/>
      <c r="FI93" s="175"/>
      <c r="FJ93" s="175"/>
      <c r="FK93" s="175"/>
      <c r="FL93" s="175"/>
      <c r="FM93" s="175"/>
      <c r="FN93" s="175"/>
      <c r="FO93" s="175"/>
      <c r="FP93" s="175"/>
      <c r="FQ93" s="175"/>
      <c r="FR93" s="175"/>
      <c r="FS93" s="175"/>
      <c r="FT93" s="175"/>
      <c r="FU93" s="175"/>
      <c r="FV93" s="175"/>
      <c r="FW93" s="175"/>
      <c r="FX93" s="175"/>
      <c r="FY93" s="175"/>
      <c r="FZ93" s="175"/>
      <c r="GA93" s="175"/>
      <c r="GB93" s="175"/>
      <c r="GC93" s="175"/>
      <c r="GD93" s="175"/>
      <c r="GE93" s="175"/>
      <c r="GF93" s="175"/>
      <c r="GG93" s="175"/>
      <c r="GH93" s="175"/>
      <c r="GI93" s="175"/>
      <c r="GJ93" s="175"/>
      <c r="GK93" s="175"/>
      <c r="GL93" s="175"/>
      <c r="GM93" s="175"/>
      <c r="GN93" s="175"/>
      <c r="GO93" s="175"/>
      <c r="GP93" s="175"/>
      <c r="GQ93" s="175"/>
      <c r="GR93" s="175"/>
      <c r="GS93" s="175"/>
      <c r="GT93" s="175"/>
      <c r="GU93" s="175"/>
      <c r="GV93" s="175"/>
      <c r="GW93" s="175"/>
      <c r="GX93" s="175"/>
      <c r="GY93" s="175"/>
      <c r="GZ93" s="175"/>
      <c r="HA93" s="175"/>
      <c r="HB93" s="175"/>
      <c r="HC93" s="175"/>
      <c r="HD93" s="175"/>
      <c r="HE93" s="175"/>
      <c r="HF93" s="175"/>
      <c r="HG93" s="175"/>
      <c r="HH93" s="175"/>
      <c r="HI93" s="175"/>
      <c r="HJ93" s="175"/>
      <c r="HK93" s="175"/>
      <c r="HL93" s="175"/>
      <c r="HM93" s="175"/>
      <c r="HN93" s="175"/>
      <c r="HO93" s="175"/>
      <c r="HP93" s="175"/>
      <c r="HQ93" s="175"/>
      <c r="HR93" s="175"/>
      <c r="HS93" s="175"/>
      <c r="HT93" s="175"/>
      <c r="HU93" s="175"/>
      <c r="HV93" s="175"/>
      <c r="HW93" s="175"/>
      <c r="HX93" s="175"/>
      <c r="HY93" s="175"/>
      <c r="HZ93" s="175"/>
      <c r="IA93" s="175"/>
      <c r="IB93" s="175"/>
      <c r="IC93" s="175"/>
      <c r="ID93" s="175"/>
      <c r="IE93" s="175"/>
      <c r="IF93" s="175"/>
      <c r="IG93" s="175"/>
      <c r="IH93" s="175"/>
      <c r="II93" s="175"/>
      <c r="IJ93" s="175"/>
      <c r="IK93" s="175"/>
      <c r="IL93" s="175"/>
      <c r="IM93" s="175"/>
      <c r="IN93" s="175"/>
      <c r="IO93" s="175"/>
      <c r="IP93" s="175"/>
      <c r="IQ93" s="175"/>
      <c r="IR93" s="175"/>
      <c r="IS93" s="175"/>
      <c r="IT93" s="175"/>
      <c r="IU93" s="175"/>
      <c r="IV93" s="175"/>
      <c r="IW93" s="175"/>
      <c r="IX93" s="175"/>
      <c r="IY93" s="175"/>
      <c r="IZ93" s="175"/>
      <c r="JA93" s="175"/>
      <c r="JB93" s="175"/>
      <c r="JC93" s="175"/>
      <c r="JD93" s="175"/>
      <c r="JE93" s="175"/>
      <c r="JF93" s="175"/>
      <c r="JG93" s="175"/>
      <c r="JH93" s="175"/>
      <c r="JI93" s="175"/>
      <c r="JJ93" s="175"/>
      <c r="JK93" s="175"/>
      <c r="JL93" s="175"/>
      <c r="JM93" s="175"/>
      <c r="JN93" s="175"/>
      <c r="JO93" s="175"/>
      <c r="JP93" s="175"/>
      <c r="JQ93" s="175"/>
      <c r="JR93" s="175"/>
      <c r="JS93" s="175"/>
      <c r="JT93" s="175"/>
      <c r="JU93" s="175"/>
      <c r="JV93" s="175"/>
      <c r="JW93" s="175"/>
      <c r="JX93" s="175"/>
      <c r="JY93" s="175"/>
      <c r="JZ93" s="175"/>
      <c r="KA93" s="175"/>
      <c r="KB93" s="175"/>
      <c r="KC93" s="175"/>
      <c r="KD93" s="175"/>
      <c r="KE93" s="175"/>
      <c r="KF93" s="175"/>
      <c r="KG93" s="175"/>
      <c r="KH93" s="175"/>
      <c r="KI93" s="175"/>
      <c r="KJ93" s="175"/>
      <c r="KK93" s="175"/>
      <c r="KL93" s="175"/>
      <c r="KM93" s="175"/>
      <c r="KN93" s="175"/>
      <c r="KO93" s="175"/>
      <c r="KP93" s="175"/>
      <c r="KQ93" s="175"/>
      <c r="KR93" s="175"/>
      <c r="KS93" s="175"/>
      <c r="KT93" s="175"/>
      <c r="KU93" s="175"/>
      <c r="KV93" s="175"/>
      <c r="KW93" s="175"/>
      <c r="KX93" s="175"/>
      <c r="KY93" s="175"/>
      <c r="KZ93" s="175"/>
      <c r="LA93" s="175"/>
      <c r="LB93" s="175"/>
      <c r="LC93" s="175"/>
      <c r="LD93" s="175"/>
      <c r="LE93" s="175"/>
      <c r="LF93" s="175"/>
      <c r="LG93" s="175"/>
      <c r="LH93" s="175"/>
      <c r="LI93" s="175"/>
      <c r="LJ93" s="175"/>
      <c r="LK93" s="175"/>
      <c r="LL93" s="175"/>
      <c r="LM93" s="175"/>
      <c r="LN93" s="175"/>
      <c r="LO93" s="175"/>
      <c r="LP93" s="175"/>
      <c r="LQ93" s="175"/>
      <c r="LR93" s="175"/>
      <c r="LS93" s="175"/>
      <c r="LT93" s="175"/>
      <c r="LU93" s="175"/>
      <c r="LV93" s="175"/>
      <c r="LW93" s="175"/>
      <c r="LX93" s="175"/>
      <c r="LY93" s="175"/>
      <c r="LZ93" s="175"/>
      <c r="MA93" s="175"/>
      <c r="MB93" s="175"/>
      <c r="MC93" s="175"/>
      <c r="MD93" s="175"/>
      <c r="ME93" s="175"/>
      <c r="MF93" s="175"/>
      <c r="MG93" s="175"/>
      <c r="MH93" s="175"/>
      <c r="MI93" s="175"/>
      <c r="MJ93" s="175"/>
      <c r="MK93" s="175"/>
      <c r="ML93" s="175"/>
      <c r="MM93" s="175"/>
      <c r="MN93" s="175"/>
      <c r="MO93" s="175"/>
      <c r="MP93" s="175"/>
      <c r="MQ93" s="175"/>
      <c r="MR93" s="175"/>
      <c r="MS93" s="175"/>
      <c r="MT93" s="175"/>
      <c r="MU93" s="175"/>
      <c r="MV93" s="175"/>
      <c r="MW93" s="175"/>
      <c r="MX93" s="175"/>
      <c r="MY93" s="175"/>
      <c r="MZ93" s="175"/>
      <c r="NA93" s="175"/>
      <c r="NB93" s="175"/>
      <c r="NC93" s="175"/>
      <c r="ND93" s="175"/>
      <c r="NE93" s="175"/>
      <c r="NF93" s="175"/>
      <c r="NG93" s="175"/>
      <c r="NH93" s="175"/>
      <c r="NI93" s="175"/>
      <c r="NJ93" s="175"/>
      <c r="NK93" s="175"/>
      <c r="NL93" s="175"/>
      <c r="NM93" s="175"/>
      <c r="NN93" s="175"/>
      <c r="NO93" s="175"/>
      <c r="NP93" s="175"/>
      <c r="NQ93" s="175"/>
      <c r="NR93" s="175"/>
      <c r="NS93" s="175"/>
      <c r="NT93" s="175"/>
      <c r="NU93" s="175"/>
      <c r="NV93" s="175"/>
      <c r="NW93" s="175"/>
      <c r="NX93" s="175"/>
      <c r="NY93" s="175"/>
      <c r="NZ93" s="175"/>
      <c r="OA93" s="175"/>
      <c r="OB93" s="175"/>
      <c r="OC93" s="175"/>
      <c r="OD93" s="175"/>
      <c r="OE93" s="175"/>
      <c r="OF93" s="175"/>
      <c r="OG93" s="175"/>
      <c r="OH93" s="175"/>
      <c r="OI93" s="175"/>
      <c r="OJ93" s="175"/>
      <c r="OK93" s="175"/>
      <c r="OL93" s="175"/>
      <c r="OM93" s="175"/>
      <c r="ON93" s="175"/>
      <c r="OO93" s="175"/>
      <c r="OP93" s="175"/>
      <c r="OQ93" s="175"/>
      <c r="OR93" s="175"/>
      <c r="OS93" s="175"/>
      <c r="OT93" s="175"/>
      <c r="OU93" s="175"/>
      <c r="OV93" s="175"/>
      <c r="OW93" s="175"/>
      <c r="OX93" s="175"/>
      <c r="OY93" s="175"/>
      <c r="OZ93" s="175"/>
      <c r="PA93" s="175"/>
      <c r="PB93" s="175"/>
      <c r="PC93" s="175"/>
      <c r="PD93" s="175"/>
      <c r="PE93" s="175"/>
      <c r="PF93" s="175"/>
      <c r="PG93" s="175"/>
      <c r="PH93" s="175"/>
      <c r="PI93" s="175"/>
      <c r="PJ93" s="175"/>
      <c r="PK93" s="175"/>
      <c r="PL93" s="175"/>
      <c r="PM93" s="175"/>
      <c r="PN93" s="175"/>
      <c r="PO93" s="175"/>
      <c r="PP93" s="175"/>
      <c r="PQ93" s="175"/>
      <c r="PR93" s="175"/>
      <c r="PS93" s="175"/>
      <c r="PT93" s="175"/>
      <c r="PU93" s="175"/>
      <c r="PV93" s="175"/>
      <c r="PW93" s="175"/>
      <c r="PX93" s="175"/>
      <c r="PY93" s="175"/>
      <c r="PZ93" s="175"/>
      <c r="QA93" s="175"/>
      <c r="QB93" s="175"/>
      <c r="QC93" s="175"/>
      <c r="QD93" s="175"/>
      <c r="QE93" s="175"/>
      <c r="QF93" s="175"/>
      <c r="QG93" s="175"/>
      <c r="QH93" s="175"/>
      <c r="QI93" s="175"/>
      <c r="QJ93" s="175"/>
      <c r="QK93" s="175"/>
      <c r="QL93" s="175"/>
      <c r="QM93" s="175"/>
      <c r="QN93" s="175"/>
      <c r="QO93" s="175"/>
    </row>
    <row r="94" spans="122:457">
      <c r="DR94" s="175"/>
      <c r="DS94" s="175"/>
      <c r="DT94" s="175"/>
      <c r="DU94" s="175"/>
      <c r="DV94" s="175"/>
      <c r="DW94" s="175"/>
      <c r="DX94" s="175"/>
      <c r="DY94" s="175"/>
      <c r="DZ94" s="175"/>
      <c r="EA94" s="175"/>
      <c r="EB94" s="175"/>
      <c r="EC94" s="175"/>
      <c r="ED94" s="175"/>
      <c r="EE94" s="175"/>
      <c r="EF94" s="175"/>
      <c r="EG94" s="175"/>
      <c r="EH94" s="175"/>
      <c r="EI94" s="175"/>
      <c r="EJ94" s="175"/>
      <c r="EK94" s="175"/>
      <c r="EL94" s="175"/>
      <c r="EM94" s="175"/>
      <c r="EN94" s="175"/>
      <c r="EO94" s="175"/>
      <c r="EP94" s="175"/>
      <c r="EQ94" s="175"/>
      <c r="ER94" s="175"/>
      <c r="ES94" s="175"/>
      <c r="ET94" s="175"/>
      <c r="EU94" s="175"/>
      <c r="EV94" s="175"/>
      <c r="EW94" s="175"/>
      <c r="EX94" s="175"/>
      <c r="EY94" s="175"/>
      <c r="EZ94" s="175"/>
      <c r="FA94" s="175"/>
      <c r="FB94" s="175"/>
      <c r="FC94" s="175"/>
      <c r="FD94" s="175"/>
      <c r="FE94" s="175"/>
      <c r="FF94" s="175"/>
      <c r="FG94" s="175"/>
      <c r="FH94" s="175"/>
      <c r="FI94" s="175"/>
      <c r="FJ94" s="175"/>
      <c r="FK94" s="175"/>
      <c r="FL94" s="175"/>
      <c r="FM94" s="175"/>
      <c r="FN94" s="175"/>
      <c r="FO94" s="175"/>
      <c r="FP94" s="175"/>
      <c r="FQ94" s="175"/>
      <c r="FR94" s="175"/>
      <c r="FS94" s="175"/>
      <c r="FT94" s="175"/>
      <c r="FU94" s="175"/>
      <c r="FV94" s="175"/>
      <c r="FW94" s="175"/>
      <c r="FX94" s="175"/>
      <c r="FY94" s="175"/>
      <c r="FZ94" s="175"/>
      <c r="GA94" s="175"/>
      <c r="GB94" s="175"/>
      <c r="GC94" s="175"/>
      <c r="GD94" s="175"/>
      <c r="GE94" s="175"/>
      <c r="GF94" s="175"/>
      <c r="GG94" s="175"/>
      <c r="GH94" s="175"/>
      <c r="GI94" s="175"/>
      <c r="GJ94" s="175"/>
      <c r="GK94" s="175"/>
      <c r="GL94" s="175"/>
      <c r="GM94" s="175"/>
      <c r="GN94" s="175"/>
      <c r="GO94" s="175"/>
      <c r="GP94" s="175"/>
      <c r="GQ94" s="175"/>
      <c r="GR94" s="175"/>
      <c r="GS94" s="175"/>
      <c r="GT94" s="175"/>
      <c r="GU94" s="175"/>
      <c r="GV94" s="175"/>
      <c r="GW94" s="175"/>
      <c r="GX94" s="175"/>
      <c r="GY94" s="175"/>
      <c r="GZ94" s="175"/>
      <c r="HA94" s="175"/>
      <c r="HB94" s="175"/>
      <c r="HC94" s="175"/>
      <c r="HD94" s="175"/>
      <c r="HE94" s="175"/>
      <c r="HF94" s="175"/>
      <c r="HG94" s="175"/>
      <c r="HH94" s="175"/>
      <c r="HI94" s="175"/>
      <c r="HJ94" s="175"/>
      <c r="HK94" s="175"/>
      <c r="HL94" s="175"/>
      <c r="HM94" s="175"/>
      <c r="HN94" s="175"/>
      <c r="HO94" s="175"/>
      <c r="HP94" s="175"/>
      <c r="HQ94" s="175"/>
      <c r="HR94" s="175"/>
      <c r="HS94" s="175"/>
      <c r="HT94" s="175"/>
      <c r="HU94" s="175"/>
      <c r="HV94" s="175"/>
      <c r="HW94" s="175"/>
      <c r="HX94" s="175"/>
      <c r="HY94" s="175"/>
      <c r="HZ94" s="175"/>
      <c r="IA94" s="175"/>
      <c r="IB94" s="175"/>
      <c r="IC94" s="175"/>
      <c r="ID94" s="175"/>
      <c r="IE94" s="175"/>
      <c r="IF94" s="175"/>
      <c r="IG94" s="175"/>
      <c r="IH94" s="175"/>
      <c r="II94" s="175"/>
      <c r="IJ94" s="175"/>
      <c r="IK94" s="175"/>
      <c r="IL94" s="175"/>
      <c r="IM94" s="175"/>
      <c r="IN94" s="175"/>
      <c r="IO94" s="175"/>
      <c r="IP94" s="175"/>
      <c r="IQ94" s="175"/>
      <c r="IR94" s="175"/>
      <c r="IS94" s="175"/>
      <c r="IT94" s="175"/>
      <c r="IU94" s="175"/>
      <c r="IV94" s="175"/>
      <c r="IW94" s="175"/>
      <c r="IX94" s="175"/>
      <c r="IY94" s="175"/>
      <c r="IZ94" s="175"/>
      <c r="JA94" s="175"/>
      <c r="JB94" s="175"/>
      <c r="JC94" s="175"/>
      <c r="JD94" s="175"/>
      <c r="JE94" s="175"/>
      <c r="JF94" s="175"/>
      <c r="JG94" s="175"/>
      <c r="JH94" s="175"/>
      <c r="JI94" s="175"/>
      <c r="JJ94" s="175"/>
      <c r="JK94" s="175"/>
      <c r="JL94" s="175"/>
      <c r="JM94" s="175"/>
      <c r="JN94" s="175"/>
      <c r="JO94" s="175"/>
      <c r="JP94" s="175"/>
      <c r="JQ94" s="175"/>
      <c r="JR94" s="175"/>
      <c r="JS94" s="175"/>
      <c r="JT94" s="175"/>
      <c r="JU94" s="175"/>
      <c r="JV94" s="175"/>
      <c r="JW94" s="175"/>
      <c r="JX94" s="175"/>
      <c r="JY94" s="175"/>
      <c r="JZ94" s="175"/>
      <c r="KA94" s="175"/>
      <c r="KB94" s="175"/>
      <c r="KC94" s="175"/>
      <c r="KD94" s="175"/>
      <c r="KE94" s="175"/>
      <c r="KF94" s="175"/>
      <c r="KG94" s="175"/>
      <c r="KH94" s="175"/>
      <c r="KI94" s="175"/>
      <c r="KJ94" s="175"/>
      <c r="KK94" s="175"/>
      <c r="KL94" s="175"/>
      <c r="KM94" s="175"/>
      <c r="KN94" s="175"/>
      <c r="KO94" s="175"/>
      <c r="KP94" s="175"/>
      <c r="KQ94" s="175"/>
      <c r="KR94" s="175"/>
      <c r="KS94" s="175"/>
      <c r="KT94" s="175"/>
      <c r="KU94" s="175"/>
      <c r="KV94" s="175"/>
      <c r="KW94" s="175"/>
      <c r="KX94" s="175"/>
      <c r="KY94" s="175"/>
      <c r="KZ94" s="175"/>
      <c r="LA94" s="175"/>
      <c r="LB94" s="175"/>
      <c r="LC94" s="175"/>
      <c r="LD94" s="175"/>
      <c r="LE94" s="175"/>
      <c r="LF94" s="175"/>
      <c r="LG94" s="175"/>
      <c r="LH94" s="175"/>
      <c r="LI94" s="175"/>
      <c r="LJ94" s="175"/>
      <c r="LK94" s="175"/>
      <c r="LL94" s="175"/>
      <c r="LM94" s="175"/>
      <c r="LN94" s="175"/>
      <c r="LO94" s="175"/>
      <c r="LP94" s="175"/>
      <c r="LQ94" s="175"/>
      <c r="LR94" s="175"/>
      <c r="LS94" s="175"/>
      <c r="LT94" s="175"/>
      <c r="LU94" s="175"/>
      <c r="LV94" s="175"/>
      <c r="LW94" s="175"/>
      <c r="LX94" s="175"/>
      <c r="LY94" s="175"/>
      <c r="LZ94" s="175"/>
      <c r="MA94" s="175"/>
      <c r="MB94" s="175"/>
      <c r="MC94" s="175"/>
      <c r="MD94" s="175"/>
      <c r="ME94" s="175"/>
      <c r="MF94" s="175"/>
      <c r="MG94" s="175"/>
      <c r="MH94" s="175"/>
      <c r="MI94" s="175"/>
      <c r="MJ94" s="175"/>
      <c r="MK94" s="175"/>
      <c r="ML94" s="175"/>
      <c r="MM94" s="175"/>
      <c r="MN94" s="175"/>
      <c r="MO94" s="175"/>
      <c r="MP94" s="175"/>
      <c r="MQ94" s="175"/>
      <c r="MR94" s="175"/>
      <c r="MS94" s="175"/>
      <c r="MT94" s="175"/>
      <c r="MU94" s="175"/>
      <c r="MV94" s="175"/>
      <c r="MW94" s="175"/>
      <c r="MX94" s="175"/>
      <c r="MY94" s="175"/>
      <c r="MZ94" s="175"/>
      <c r="NA94" s="175"/>
      <c r="NB94" s="175"/>
      <c r="NC94" s="175"/>
      <c r="ND94" s="175"/>
      <c r="NE94" s="175"/>
      <c r="NF94" s="175"/>
      <c r="NG94" s="175"/>
      <c r="NH94" s="175"/>
      <c r="NI94" s="175"/>
      <c r="NJ94" s="175"/>
      <c r="NK94" s="175"/>
      <c r="NL94" s="175"/>
      <c r="NM94" s="175"/>
      <c r="NN94" s="175"/>
      <c r="NO94" s="175"/>
      <c r="NP94" s="175"/>
      <c r="NQ94" s="175"/>
      <c r="NR94" s="175"/>
      <c r="NS94" s="175"/>
      <c r="NT94" s="175"/>
      <c r="NU94" s="175"/>
      <c r="NV94" s="175"/>
      <c r="NW94" s="175"/>
      <c r="NX94" s="175"/>
      <c r="NY94" s="175"/>
      <c r="NZ94" s="175"/>
      <c r="OA94" s="175"/>
      <c r="OB94" s="175"/>
      <c r="OC94" s="175"/>
      <c r="OD94" s="175"/>
      <c r="OE94" s="175"/>
      <c r="OF94" s="175"/>
      <c r="OG94" s="175"/>
      <c r="OH94" s="175"/>
      <c r="OI94" s="175"/>
      <c r="OJ94" s="175"/>
      <c r="OK94" s="175"/>
      <c r="OL94" s="175"/>
      <c r="OM94" s="175"/>
      <c r="ON94" s="175"/>
      <c r="OO94" s="175"/>
      <c r="OP94" s="175"/>
      <c r="OQ94" s="175"/>
      <c r="OR94" s="175"/>
      <c r="OS94" s="175"/>
      <c r="OT94" s="175"/>
      <c r="OU94" s="175"/>
      <c r="OV94" s="175"/>
      <c r="OW94" s="175"/>
      <c r="OX94" s="175"/>
      <c r="OY94" s="175"/>
      <c r="OZ94" s="175"/>
      <c r="PA94" s="175"/>
      <c r="PB94" s="175"/>
      <c r="PC94" s="175"/>
      <c r="PD94" s="175"/>
      <c r="PE94" s="175"/>
      <c r="PF94" s="175"/>
      <c r="PG94" s="175"/>
      <c r="PH94" s="175"/>
      <c r="PI94" s="175"/>
      <c r="PJ94" s="175"/>
      <c r="PK94" s="175"/>
      <c r="PL94" s="175"/>
      <c r="PM94" s="175"/>
      <c r="PN94" s="175"/>
      <c r="PO94" s="175"/>
      <c r="PP94" s="175"/>
      <c r="PQ94" s="175"/>
      <c r="PR94" s="175"/>
      <c r="PS94" s="175"/>
      <c r="PT94" s="175"/>
      <c r="PU94" s="175"/>
      <c r="PV94" s="175"/>
      <c r="PW94" s="175"/>
      <c r="PX94" s="175"/>
      <c r="PY94" s="175"/>
      <c r="PZ94" s="175"/>
      <c r="QA94" s="175"/>
      <c r="QB94" s="175"/>
      <c r="QC94" s="175"/>
      <c r="QD94" s="175"/>
      <c r="QE94" s="175"/>
      <c r="QF94" s="175"/>
      <c r="QG94" s="175"/>
      <c r="QH94" s="175"/>
      <c r="QI94" s="175"/>
      <c r="QJ94" s="175"/>
      <c r="QK94" s="175"/>
      <c r="QL94" s="175"/>
      <c r="QM94" s="175"/>
      <c r="QN94" s="175"/>
      <c r="QO94" s="175"/>
    </row>
    <row r="95" spans="122:457">
      <c r="DR95" s="175"/>
      <c r="DS95" s="175"/>
      <c r="DT95" s="175"/>
      <c r="DU95" s="175"/>
      <c r="DV95" s="175"/>
      <c r="DW95" s="175"/>
      <c r="DX95" s="175"/>
      <c r="DY95" s="175"/>
      <c r="DZ95" s="175"/>
      <c r="EA95" s="175"/>
      <c r="EB95" s="175"/>
      <c r="EC95" s="175"/>
      <c r="ED95" s="175"/>
      <c r="EE95" s="175"/>
      <c r="EF95" s="175"/>
      <c r="EG95" s="175"/>
      <c r="EH95" s="175"/>
      <c r="EI95" s="175"/>
      <c r="EJ95" s="175"/>
      <c r="EK95" s="175"/>
      <c r="EL95" s="175"/>
      <c r="EM95" s="175"/>
      <c r="EN95" s="175"/>
      <c r="EO95" s="175"/>
      <c r="EP95" s="175"/>
      <c r="EQ95" s="175"/>
      <c r="ER95" s="175"/>
      <c r="ES95" s="175"/>
      <c r="ET95" s="175"/>
      <c r="EU95" s="175"/>
      <c r="EV95" s="175"/>
      <c r="EW95" s="175"/>
      <c r="EX95" s="175"/>
      <c r="EY95" s="175"/>
      <c r="EZ95" s="175"/>
      <c r="FA95" s="175"/>
      <c r="FB95" s="175"/>
      <c r="FC95" s="175"/>
      <c r="FD95" s="175"/>
      <c r="FE95" s="175"/>
      <c r="FF95" s="175"/>
      <c r="FG95" s="175"/>
      <c r="FH95" s="175"/>
      <c r="FI95" s="175"/>
      <c r="FJ95" s="175"/>
      <c r="FK95" s="175"/>
      <c r="FL95" s="175"/>
      <c r="FM95" s="175"/>
      <c r="FN95" s="175"/>
      <c r="FO95" s="175"/>
      <c r="FP95" s="175"/>
      <c r="FQ95" s="175"/>
      <c r="FR95" s="175"/>
      <c r="FS95" s="175"/>
      <c r="FT95" s="175"/>
      <c r="FU95" s="175"/>
      <c r="FV95" s="175"/>
      <c r="FW95" s="175"/>
      <c r="FX95" s="175"/>
      <c r="FY95" s="175"/>
      <c r="FZ95" s="175"/>
      <c r="GA95" s="175"/>
      <c r="GB95" s="175"/>
      <c r="GC95" s="175"/>
      <c r="GD95" s="175"/>
      <c r="GE95" s="175"/>
      <c r="GF95" s="175"/>
      <c r="GG95" s="175"/>
      <c r="GH95" s="175"/>
      <c r="GI95" s="175"/>
      <c r="GJ95" s="175"/>
      <c r="GK95" s="175"/>
      <c r="GL95" s="175"/>
      <c r="GM95" s="175"/>
      <c r="GN95" s="175"/>
      <c r="GO95" s="175"/>
      <c r="GP95" s="175"/>
      <c r="GQ95" s="175"/>
      <c r="GR95" s="175"/>
      <c r="GS95" s="175"/>
      <c r="GT95" s="175"/>
      <c r="GU95" s="175"/>
      <c r="GV95" s="175"/>
      <c r="GW95" s="175"/>
      <c r="GX95" s="175"/>
      <c r="GY95" s="175"/>
      <c r="GZ95" s="175"/>
      <c r="HA95" s="175"/>
      <c r="HB95" s="175"/>
      <c r="HC95" s="175"/>
      <c r="HD95" s="175"/>
      <c r="HE95" s="175"/>
      <c r="HF95" s="175"/>
      <c r="HG95" s="175"/>
      <c r="HH95" s="175"/>
      <c r="HI95" s="175"/>
      <c r="HJ95" s="175"/>
      <c r="HK95" s="175"/>
      <c r="HL95" s="175"/>
      <c r="HM95" s="175"/>
      <c r="HN95" s="175"/>
      <c r="HO95" s="175"/>
      <c r="HP95" s="175"/>
      <c r="HQ95" s="175"/>
      <c r="HR95" s="175"/>
      <c r="HS95" s="175"/>
      <c r="HT95" s="175"/>
      <c r="HU95" s="175"/>
      <c r="HV95" s="175"/>
      <c r="HW95" s="175"/>
      <c r="HX95" s="175"/>
      <c r="HY95" s="175"/>
      <c r="HZ95" s="175"/>
      <c r="IA95" s="175"/>
      <c r="IB95" s="175"/>
      <c r="IC95" s="175"/>
      <c r="ID95" s="175"/>
      <c r="IE95" s="175"/>
      <c r="IF95" s="175"/>
      <c r="IG95" s="175"/>
      <c r="IH95" s="175"/>
      <c r="II95" s="175"/>
      <c r="IJ95" s="175"/>
      <c r="IK95" s="175"/>
      <c r="IL95" s="175"/>
      <c r="IM95" s="175"/>
      <c r="IN95" s="175"/>
      <c r="IO95" s="175"/>
      <c r="IP95" s="175"/>
      <c r="IQ95" s="175"/>
      <c r="IR95" s="175"/>
      <c r="IS95" s="175"/>
      <c r="IT95" s="175"/>
      <c r="IU95" s="175"/>
      <c r="IV95" s="175"/>
      <c r="IW95" s="175"/>
      <c r="IX95" s="175"/>
      <c r="IY95" s="175"/>
      <c r="IZ95" s="175"/>
      <c r="JA95" s="175"/>
      <c r="JB95" s="175"/>
      <c r="JC95" s="175"/>
      <c r="JD95" s="175"/>
      <c r="JE95" s="175"/>
      <c r="JF95" s="175"/>
      <c r="JG95" s="175"/>
      <c r="JH95" s="175"/>
      <c r="JI95" s="175"/>
      <c r="JJ95" s="175"/>
      <c r="JK95" s="175"/>
      <c r="JL95" s="175"/>
      <c r="JM95" s="175"/>
      <c r="JN95" s="175"/>
      <c r="JO95" s="175"/>
      <c r="JP95" s="175"/>
      <c r="JQ95" s="175"/>
      <c r="JR95" s="175"/>
      <c r="JS95" s="175"/>
      <c r="JT95" s="175"/>
      <c r="JU95" s="175"/>
      <c r="JV95" s="175"/>
      <c r="JW95" s="175"/>
      <c r="JX95" s="175"/>
      <c r="JY95" s="175"/>
      <c r="JZ95" s="175"/>
      <c r="KA95" s="175"/>
      <c r="KB95" s="175"/>
      <c r="KC95" s="175"/>
      <c r="KD95" s="175"/>
      <c r="KE95" s="175"/>
      <c r="KF95" s="175"/>
      <c r="KG95" s="175"/>
      <c r="KH95" s="175"/>
      <c r="KI95" s="175"/>
      <c r="KJ95" s="175"/>
      <c r="KK95" s="175"/>
      <c r="KL95" s="175"/>
      <c r="KM95" s="175"/>
      <c r="KN95" s="175"/>
      <c r="KO95" s="175"/>
      <c r="KP95" s="175"/>
      <c r="KQ95" s="175"/>
      <c r="KR95" s="175"/>
      <c r="KS95" s="175"/>
      <c r="KT95" s="175"/>
      <c r="KU95" s="175"/>
      <c r="KV95" s="175"/>
      <c r="KW95" s="175"/>
      <c r="KX95" s="175"/>
      <c r="KY95" s="175"/>
      <c r="KZ95" s="175"/>
      <c r="LA95" s="175"/>
      <c r="LB95" s="175"/>
      <c r="LC95" s="175"/>
      <c r="LD95" s="175"/>
      <c r="LE95" s="175"/>
      <c r="LF95" s="175"/>
      <c r="LG95" s="175"/>
      <c r="LH95" s="175"/>
      <c r="LI95" s="175"/>
      <c r="LJ95" s="175"/>
      <c r="LK95" s="175"/>
      <c r="LL95" s="175"/>
      <c r="LM95" s="175"/>
      <c r="LN95" s="175"/>
      <c r="LO95" s="175"/>
      <c r="LP95" s="175"/>
      <c r="LQ95" s="175"/>
      <c r="LR95" s="175"/>
      <c r="LS95" s="175"/>
      <c r="LT95" s="175"/>
      <c r="LU95" s="175"/>
      <c r="LV95" s="175"/>
      <c r="LW95" s="175"/>
      <c r="LX95" s="175"/>
      <c r="LY95" s="175"/>
      <c r="LZ95" s="175"/>
      <c r="MA95" s="175"/>
      <c r="MB95" s="175"/>
      <c r="MC95" s="175"/>
      <c r="MD95" s="175"/>
      <c r="ME95" s="175"/>
      <c r="MF95" s="175"/>
      <c r="MG95" s="175"/>
      <c r="MH95" s="175"/>
      <c r="MI95" s="175"/>
      <c r="MJ95" s="175"/>
      <c r="MK95" s="175"/>
      <c r="ML95" s="175"/>
      <c r="MM95" s="175"/>
      <c r="MN95" s="175"/>
      <c r="MO95" s="175"/>
      <c r="MP95" s="175"/>
      <c r="MQ95" s="175"/>
      <c r="MR95" s="175"/>
      <c r="MS95" s="175"/>
      <c r="MT95" s="175"/>
      <c r="MU95" s="175"/>
      <c r="MV95" s="175"/>
      <c r="MW95" s="175"/>
      <c r="MX95" s="175"/>
      <c r="MY95" s="175"/>
      <c r="MZ95" s="175"/>
      <c r="NA95" s="175"/>
      <c r="NB95" s="175"/>
      <c r="NC95" s="175"/>
      <c r="ND95" s="175"/>
      <c r="NE95" s="175"/>
      <c r="NF95" s="175"/>
      <c r="NG95" s="175"/>
      <c r="NH95" s="175"/>
      <c r="NI95" s="175"/>
      <c r="NJ95" s="175"/>
      <c r="NK95" s="175"/>
      <c r="NL95" s="175"/>
      <c r="NM95" s="175"/>
      <c r="NN95" s="175"/>
      <c r="NO95" s="175"/>
      <c r="NP95" s="175"/>
      <c r="NQ95" s="175"/>
      <c r="NR95" s="175"/>
      <c r="NS95" s="175"/>
      <c r="NT95" s="175"/>
      <c r="NU95" s="175"/>
      <c r="NV95" s="175"/>
      <c r="NW95" s="175"/>
      <c r="NX95" s="175"/>
      <c r="NY95" s="175"/>
      <c r="NZ95" s="175"/>
      <c r="OA95" s="175"/>
      <c r="OB95" s="175"/>
      <c r="OC95" s="175"/>
      <c r="OD95" s="175"/>
      <c r="OE95" s="175"/>
      <c r="OF95" s="175"/>
      <c r="OG95" s="175"/>
      <c r="OH95" s="175"/>
      <c r="OI95" s="175"/>
      <c r="OJ95" s="175"/>
      <c r="OK95" s="175"/>
      <c r="OL95" s="175"/>
      <c r="OM95" s="175"/>
      <c r="ON95" s="175"/>
      <c r="OO95" s="175"/>
      <c r="OP95" s="175"/>
      <c r="OQ95" s="175"/>
      <c r="OR95" s="175"/>
      <c r="OS95" s="175"/>
      <c r="OT95" s="175"/>
      <c r="OU95" s="175"/>
      <c r="OV95" s="175"/>
      <c r="OW95" s="175"/>
      <c r="OX95" s="175"/>
      <c r="OY95" s="175"/>
      <c r="OZ95" s="175"/>
      <c r="PA95" s="175"/>
      <c r="PB95" s="175"/>
      <c r="PC95" s="175"/>
      <c r="PD95" s="175"/>
      <c r="PE95" s="175"/>
      <c r="PF95" s="175"/>
      <c r="PG95" s="175"/>
      <c r="PH95" s="175"/>
      <c r="PI95" s="175"/>
      <c r="PJ95" s="175"/>
      <c r="PK95" s="175"/>
      <c r="PL95" s="175"/>
      <c r="PM95" s="175"/>
      <c r="PN95" s="175"/>
      <c r="PO95" s="175"/>
      <c r="PP95" s="175"/>
      <c r="PQ95" s="175"/>
      <c r="PR95" s="175"/>
      <c r="PS95" s="175"/>
      <c r="PT95" s="175"/>
      <c r="PU95" s="175"/>
      <c r="PV95" s="175"/>
      <c r="PW95" s="175"/>
      <c r="PX95" s="175"/>
      <c r="PY95" s="175"/>
      <c r="PZ95" s="175"/>
      <c r="QA95" s="175"/>
      <c r="QB95" s="175"/>
      <c r="QC95" s="175"/>
      <c r="QD95" s="175"/>
      <c r="QE95" s="175"/>
      <c r="QF95" s="175"/>
      <c r="QG95" s="175"/>
      <c r="QH95" s="175"/>
      <c r="QI95" s="175"/>
      <c r="QJ95" s="175"/>
      <c r="QK95" s="175"/>
      <c r="QL95" s="175"/>
      <c r="QM95" s="175"/>
      <c r="QN95" s="175"/>
      <c r="QO95" s="175"/>
    </row>
    <row r="96" spans="122:457">
      <c r="DR96" s="175"/>
      <c r="DS96" s="175"/>
      <c r="DT96" s="175"/>
      <c r="DU96" s="175"/>
      <c r="DV96" s="175"/>
      <c r="DW96" s="175"/>
      <c r="DX96" s="175"/>
      <c r="DY96" s="175"/>
      <c r="DZ96" s="175"/>
      <c r="EA96" s="175"/>
      <c r="EB96" s="175"/>
      <c r="EC96" s="175"/>
      <c r="ED96" s="175"/>
      <c r="EE96" s="175"/>
      <c r="EF96" s="175"/>
      <c r="EG96" s="175"/>
      <c r="EH96" s="175"/>
      <c r="EI96" s="175"/>
      <c r="EJ96" s="175"/>
      <c r="EK96" s="175"/>
      <c r="EL96" s="175"/>
      <c r="EM96" s="175"/>
      <c r="EN96" s="175"/>
      <c r="EO96" s="175"/>
      <c r="EP96" s="175"/>
      <c r="EQ96" s="175"/>
      <c r="ER96" s="175"/>
      <c r="ES96" s="175"/>
      <c r="ET96" s="175"/>
      <c r="EU96" s="175"/>
      <c r="EV96" s="175"/>
      <c r="EW96" s="175"/>
      <c r="EX96" s="175"/>
      <c r="EY96" s="175"/>
      <c r="EZ96" s="175"/>
      <c r="FA96" s="175"/>
      <c r="FB96" s="175"/>
      <c r="FC96" s="175"/>
      <c r="FD96" s="175"/>
      <c r="FE96" s="175"/>
      <c r="FF96" s="175"/>
      <c r="FG96" s="175"/>
      <c r="FH96" s="175"/>
      <c r="FI96" s="175"/>
      <c r="FJ96" s="175"/>
      <c r="FK96" s="175"/>
      <c r="FL96" s="175"/>
      <c r="FM96" s="175"/>
      <c r="FN96" s="175"/>
      <c r="FO96" s="175"/>
      <c r="FP96" s="175"/>
      <c r="FQ96" s="175"/>
      <c r="FR96" s="175"/>
      <c r="FS96" s="175"/>
      <c r="FT96" s="175"/>
      <c r="FU96" s="175"/>
      <c r="FV96" s="175"/>
      <c r="FW96" s="175"/>
      <c r="FX96" s="175"/>
      <c r="FY96" s="175"/>
      <c r="FZ96" s="175"/>
      <c r="GA96" s="175"/>
      <c r="GB96" s="175"/>
      <c r="GC96" s="175"/>
      <c r="GD96" s="175"/>
      <c r="GE96" s="175"/>
      <c r="GF96" s="175"/>
      <c r="GG96" s="175"/>
      <c r="GH96" s="175"/>
      <c r="GI96" s="175"/>
      <c r="GJ96" s="175"/>
      <c r="GK96" s="175"/>
      <c r="GL96" s="175"/>
      <c r="GM96" s="175"/>
      <c r="GN96" s="175"/>
      <c r="GO96" s="175"/>
      <c r="GP96" s="175"/>
      <c r="GQ96" s="175"/>
      <c r="GR96" s="175"/>
      <c r="GS96" s="175"/>
      <c r="GT96" s="175"/>
      <c r="GU96" s="175"/>
      <c r="GV96" s="175"/>
      <c r="GW96" s="175"/>
      <c r="GX96" s="175"/>
      <c r="GY96" s="175"/>
      <c r="GZ96" s="175"/>
      <c r="HA96" s="175"/>
      <c r="HB96" s="175"/>
      <c r="HC96" s="175"/>
      <c r="HD96" s="175"/>
      <c r="HE96" s="175"/>
      <c r="HF96" s="175"/>
      <c r="HG96" s="175"/>
      <c r="HH96" s="175"/>
      <c r="HI96" s="175"/>
      <c r="HJ96" s="175"/>
      <c r="HK96" s="175"/>
      <c r="HL96" s="175"/>
      <c r="HM96" s="175"/>
      <c r="HN96" s="175"/>
      <c r="HO96" s="175"/>
      <c r="HP96" s="175"/>
      <c r="HQ96" s="175"/>
      <c r="HR96" s="175"/>
      <c r="HS96" s="175"/>
      <c r="HT96" s="175"/>
      <c r="HU96" s="175"/>
      <c r="HV96" s="175"/>
      <c r="HW96" s="175"/>
      <c r="HX96" s="175"/>
      <c r="HY96" s="175"/>
      <c r="HZ96" s="175"/>
      <c r="IA96" s="175"/>
      <c r="IB96" s="175"/>
      <c r="IC96" s="175"/>
      <c r="ID96" s="175"/>
      <c r="IE96" s="175"/>
      <c r="IF96" s="175"/>
      <c r="IG96" s="175"/>
      <c r="IH96" s="175"/>
      <c r="II96" s="175"/>
      <c r="IJ96" s="175"/>
      <c r="IK96" s="175"/>
      <c r="IL96" s="175"/>
      <c r="IM96" s="175"/>
      <c r="IN96" s="175"/>
      <c r="IO96" s="175"/>
      <c r="IP96" s="175"/>
      <c r="IQ96" s="175"/>
      <c r="IR96" s="175"/>
      <c r="IS96" s="175"/>
      <c r="IT96" s="175"/>
      <c r="IU96" s="175"/>
      <c r="IV96" s="175"/>
      <c r="IW96" s="175"/>
      <c r="IX96" s="175"/>
      <c r="IY96" s="175"/>
      <c r="IZ96" s="175"/>
      <c r="JA96" s="175"/>
      <c r="JB96" s="175"/>
      <c r="JC96" s="175"/>
      <c r="JD96" s="175"/>
      <c r="JE96" s="175"/>
      <c r="JF96" s="175"/>
      <c r="JG96" s="175"/>
      <c r="JH96" s="175"/>
      <c r="JI96" s="175"/>
      <c r="JJ96" s="175"/>
      <c r="JK96" s="175"/>
      <c r="JL96" s="175"/>
      <c r="JM96" s="175"/>
      <c r="JN96" s="175"/>
      <c r="JO96" s="175"/>
      <c r="JP96" s="175"/>
      <c r="JQ96" s="175"/>
      <c r="JR96" s="175"/>
      <c r="JS96" s="175"/>
      <c r="JT96" s="175"/>
      <c r="JU96" s="175"/>
      <c r="JV96" s="175"/>
      <c r="JW96" s="175"/>
      <c r="JX96" s="175"/>
      <c r="JY96" s="175"/>
      <c r="JZ96" s="175"/>
      <c r="KA96" s="175"/>
      <c r="KB96" s="175"/>
      <c r="KC96" s="175"/>
      <c r="KD96" s="175"/>
      <c r="KE96" s="175"/>
      <c r="KF96" s="175"/>
      <c r="KG96" s="175"/>
      <c r="KH96" s="175"/>
      <c r="KI96" s="175"/>
      <c r="KJ96" s="175"/>
      <c r="KK96" s="175"/>
      <c r="KL96" s="175"/>
      <c r="KM96" s="175"/>
      <c r="KN96" s="175"/>
      <c r="KO96" s="175"/>
      <c r="KP96" s="175"/>
      <c r="KQ96" s="175"/>
      <c r="KR96" s="175"/>
      <c r="KS96" s="175"/>
      <c r="KT96" s="175"/>
      <c r="KU96" s="175"/>
      <c r="KV96" s="175"/>
      <c r="KW96" s="175"/>
      <c r="KX96" s="175"/>
      <c r="KY96" s="175"/>
      <c r="KZ96" s="175"/>
      <c r="LA96" s="175"/>
      <c r="LB96" s="175"/>
      <c r="LC96" s="175"/>
      <c r="LD96" s="175"/>
      <c r="LE96" s="175"/>
      <c r="LF96" s="175"/>
      <c r="LG96" s="175"/>
      <c r="LH96" s="175"/>
      <c r="LI96" s="175"/>
      <c r="LJ96" s="175"/>
      <c r="LK96" s="175"/>
      <c r="LL96" s="175"/>
      <c r="LM96" s="175"/>
      <c r="LN96" s="175"/>
      <c r="LO96" s="175"/>
      <c r="LP96" s="175"/>
      <c r="LQ96" s="175"/>
      <c r="LR96" s="175"/>
      <c r="LS96" s="175"/>
      <c r="LT96" s="175"/>
      <c r="LU96" s="175"/>
      <c r="LV96" s="175"/>
      <c r="LW96" s="175"/>
      <c r="LX96" s="175"/>
      <c r="LY96" s="175"/>
      <c r="LZ96" s="175"/>
      <c r="MA96" s="175"/>
      <c r="MB96" s="175"/>
      <c r="MC96" s="175"/>
      <c r="MD96" s="175"/>
      <c r="ME96" s="175"/>
      <c r="MF96" s="175"/>
      <c r="MG96" s="175"/>
      <c r="MH96" s="175"/>
      <c r="MI96" s="175"/>
      <c r="MJ96" s="175"/>
      <c r="MK96" s="175"/>
      <c r="ML96" s="175"/>
      <c r="MM96" s="175"/>
      <c r="MN96" s="175"/>
      <c r="MO96" s="175"/>
      <c r="MP96" s="175"/>
      <c r="MQ96" s="175"/>
      <c r="MR96" s="175"/>
      <c r="MS96" s="175"/>
      <c r="MT96" s="175"/>
      <c r="MU96" s="175"/>
      <c r="MV96" s="175"/>
      <c r="MW96" s="175"/>
      <c r="MX96" s="175"/>
      <c r="MY96" s="175"/>
      <c r="MZ96" s="175"/>
      <c r="NA96" s="175"/>
      <c r="NB96" s="175"/>
      <c r="NC96" s="175"/>
      <c r="ND96" s="175"/>
      <c r="NE96" s="175"/>
      <c r="NF96" s="175"/>
      <c r="NG96" s="175"/>
      <c r="NH96" s="175"/>
      <c r="NI96" s="175"/>
      <c r="NJ96" s="175"/>
      <c r="NK96" s="175"/>
      <c r="NL96" s="175"/>
      <c r="NM96" s="175"/>
      <c r="NN96" s="175"/>
      <c r="NO96" s="175"/>
      <c r="NP96" s="175"/>
      <c r="NQ96" s="175"/>
      <c r="NR96" s="175"/>
      <c r="NS96" s="175"/>
      <c r="NT96" s="175"/>
      <c r="NU96" s="175"/>
      <c r="NV96" s="175"/>
      <c r="NW96" s="175"/>
      <c r="NX96" s="175"/>
      <c r="NY96" s="175"/>
      <c r="NZ96" s="175"/>
      <c r="OA96" s="175"/>
      <c r="OB96" s="175"/>
      <c r="OC96" s="175"/>
      <c r="OD96" s="175"/>
      <c r="OE96" s="175"/>
      <c r="OF96" s="175"/>
      <c r="OG96" s="175"/>
      <c r="OH96" s="175"/>
      <c r="OI96" s="175"/>
      <c r="OJ96" s="175"/>
      <c r="OK96" s="175"/>
      <c r="OL96" s="175"/>
      <c r="OM96" s="175"/>
      <c r="ON96" s="175"/>
      <c r="OO96" s="175"/>
      <c r="OP96" s="175"/>
      <c r="OQ96" s="175"/>
      <c r="OR96" s="175"/>
      <c r="OS96" s="175"/>
      <c r="OT96" s="175"/>
      <c r="OU96" s="175"/>
      <c r="OV96" s="175"/>
      <c r="OW96" s="175"/>
      <c r="OX96" s="175"/>
      <c r="OY96" s="175"/>
      <c r="OZ96" s="175"/>
      <c r="PA96" s="175"/>
      <c r="PB96" s="175"/>
      <c r="PC96" s="175"/>
      <c r="PD96" s="175"/>
      <c r="PE96" s="175"/>
      <c r="PF96" s="175"/>
      <c r="PG96" s="175"/>
      <c r="PH96" s="175"/>
      <c r="PI96" s="175"/>
      <c r="PJ96" s="175"/>
      <c r="PK96" s="175"/>
      <c r="PL96" s="175"/>
      <c r="PM96" s="175"/>
      <c r="PN96" s="175"/>
      <c r="PO96" s="175"/>
      <c r="PP96" s="175"/>
      <c r="PQ96" s="175"/>
      <c r="PR96" s="175"/>
      <c r="PS96" s="175"/>
      <c r="PT96" s="175"/>
      <c r="PU96" s="175"/>
      <c r="PV96" s="175"/>
      <c r="PW96" s="175"/>
      <c r="PX96" s="175"/>
      <c r="PY96" s="175"/>
      <c r="PZ96" s="175"/>
      <c r="QA96" s="175"/>
      <c r="QB96" s="175"/>
      <c r="QC96" s="175"/>
      <c r="QD96" s="175"/>
      <c r="QE96" s="175"/>
      <c r="QF96" s="175"/>
      <c r="QG96" s="175"/>
      <c r="QH96" s="175"/>
      <c r="QI96" s="175"/>
      <c r="QJ96" s="175"/>
      <c r="QK96" s="175"/>
      <c r="QL96" s="175"/>
      <c r="QM96" s="175"/>
      <c r="QN96" s="175"/>
      <c r="QO96" s="175"/>
    </row>
    <row r="97" spans="122:457">
      <c r="DR97" s="175"/>
      <c r="DS97" s="175"/>
      <c r="DT97" s="175"/>
      <c r="DU97" s="175"/>
      <c r="DV97" s="175"/>
      <c r="DW97" s="175"/>
      <c r="DX97" s="175"/>
      <c r="DY97" s="175"/>
      <c r="DZ97" s="175"/>
      <c r="EA97" s="175"/>
      <c r="EB97" s="175"/>
      <c r="EC97" s="175"/>
      <c r="ED97" s="175"/>
      <c r="EE97" s="175"/>
      <c r="EF97" s="175"/>
      <c r="EG97" s="175"/>
      <c r="EH97" s="175"/>
      <c r="EI97" s="175"/>
      <c r="EJ97" s="175"/>
      <c r="EK97" s="175"/>
      <c r="EL97" s="175"/>
      <c r="EM97" s="175"/>
      <c r="EN97" s="175"/>
      <c r="EO97" s="175"/>
      <c r="EP97" s="175"/>
      <c r="EQ97" s="175"/>
      <c r="ER97" s="175"/>
      <c r="ES97" s="175"/>
      <c r="ET97" s="175"/>
      <c r="EU97" s="175"/>
      <c r="EV97" s="175"/>
      <c r="EW97" s="175"/>
      <c r="EX97" s="175"/>
      <c r="EY97" s="175"/>
      <c r="EZ97" s="175"/>
      <c r="FA97" s="175"/>
      <c r="FB97" s="175"/>
      <c r="FC97" s="175"/>
      <c r="FD97" s="175"/>
      <c r="FE97" s="175"/>
      <c r="FF97" s="175"/>
      <c r="FG97" s="175"/>
      <c r="FH97" s="175"/>
      <c r="FI97" s="175"/>
      <c r="FJ97" s="175"/>
      <c r="FK97" s="175"/>
      <c r="FL97" s="175"/>
      <c r="FM97" s="175"/>
      <c r="FN97" s="175"/>
      <c r="FO97" s="175"/>
      <c r="FP97" s="175"/>
      <c r="FQ97" s="175"/>
      <c r="FR97" s="175"/>
      <c r="FS97" s="175"/>
      <c r="FT97" s="175"/>
      <c r="FU97" s="175"/>
      <c r="FV97" s="175"/>
      <c r="FW97" s="175"/>
      <c r="FX97" s="175"/>
      <c r="FY97" s="175"/>
      <c r="FZ97" s="175"/>
      <c r="GA97" s="175"/>
      <c r="GB97" s="175"/>
      <c r="GC97" s="175"/>
      <c r="GD97" s="175"/>
      <c r="GE97" s="175"/>
      <c r="GF97" s="175"/>
      <c r="GG97" s="175"/>
      <c r="GH97" s="175"/>
      <c r="GI97" s="175"/>
      <c r="GJ97" s="175"/>
      <c r="GK97" s="175"/>
      <c r="GL97" s="175"/>
      <c r="GM97" s="175"/>
      <c r="GN97" s="175"/>
      <c r="GO97" s="175"/>
      <c r="GP97" s="175"/>
      <c r="GQ97" s="175"/>
      <c r="GR97" s="175"/>
      <c r="GS97" s="175"/>
      <c r="GT97" s="175"/>
      <c r="GU97" s="175"/>
      <c r="GV97" s="175"/>
      <c r="GW97" s="175"/>
      <c r="GX97" s="175"/>
      <c r="GY97" s="175"/>
      <c r="GZ97" s="175"/>
      <c r="HA97" s="175"/>
      <c r="HB97" s="175"/>
      <c r="HC97" s="175"/>
      <c r="HD97" s="175"/>
      <c r="HE97" s="175"/>
      <c r="HF97" s="175"/>
      <c r="HG97" s="175"/>
      <c r="HH97" s="175"/>
      <c r="HI97" s="175"/>
      <c r="HJ97" s="175"/>
      <c r="HK97" s="175"/>
      <c r="HL97" s="175"/>
      <c r="HM97" s="175"/>
      <c r="HN97" s="175"/>
      <c r="HO97" s="175"/>
      <c r="HP97" s="175"/>
      <c r="HQ97" s="175"/>
      <c r="HR97" s="175"/>
      <c r="HS97" s="175"/>
      <c r="HT97" s="175"/>
      <c r="HU97" s="175"/>
      <c r="HV97" s="175"/>
      <c r="HW97" s="175"/>
      <c r="HX97" s="175"/>
      <c r="HY97" s="175"/>
      <c r="HZ97" s="175"/>
      <c r="IA97" s="175"/>
      <c r="IB97" s="175"/>
      <c r="IC97" s="175"/>
      <c r="ID97" s="175"/>
      <c r="IE97" s="175"/>
      <c r="IF97" s="175"/>
      <c r="IG97" s="175"/>
      <c r="IH97" s="175"/>
      <c r="II97" s="175"/>
      <c r="IJ97" s="175"/>
      <c r="IK97" s="175"/>
      <c r="IL97" s="175"/>
      <c r="IM97" s="175"/>
      <c r="IN97" s="175"/>
      <c r="IO97" s="175"/>
      <c r="IP97" s="175"/>
      <c r="IQ97" s="175"/>
      <c r="IR97" s="175"/>
      <c r="IS97" s="175"/>
      <c r="IT97" s="175"/>
      <c r="IU97" s="175"/>
      <c r="IV97" s="175"/>
      <c r="IW97" s="175"/>
      <c r="IX97" s="175"/>
      <c r="IY97" s="175"/>
      <c r="IZ97" s="175"/>
      <c r="JA97" s="175"/>
      <c r="JB97" s="175"/>
      <c r="JC97" s="175"/>
      <c r="JD97" s="175"/>
      <c r="JE97" s="175"/>
      <c r="JF97" s="175"/>
      <c r="JG97" s="175"/>
      <c r="JH97" s="175"/>
      <c r="JI97" s="175"/>
      <c r="JJ97" s="175"/>
      <c r="JK97" s="175"/>
      <c r="JL97" s="175"/>
      <c r="JM97" s="175"/>
      <c r="JN97" s="175"/>
      <c r="JO97" s="175"/>
      <c r="JP97" s="175"/>
      <c r="JQ97" s="175"/>
      <c r="JR97" s="175"/>
      <c r="JS97" s="175"/>
      <c r="JT97" s="175"/>
      <c r="JU97" s="175"/>
      <c r="JV97" s="175"/>
      <c r="JW97" s="175"/>
      <c r="JX97" s="175"/>
      <c r="JY97" s="175"/>
      <c r="JZ97" s="175"/>
      <c r="KA97" s="175"/>
      <c r="KB97" s="175"/>
      <c r="KC97" s="175"/>
      <c r="KD97" s="175"/>
      <c r="KE97" s="175"/>
      <c r="KF97" s="175"/>
      <c r="KG97" s="175"/>
      <c r="KH97" s="175"/>
      <c r="KI97" s="175"/>
      <c r="KJ97" s="175"/>
      <c r="KK97" s="175"/>
      <c r="KL97" s="175"/>
      <c r="KM97" s="175"/>
      <c r="KN97" s="175"/>
      <c r="KO97" s="175"/>
      <c r="KP97" s="175"/>
      <c r="KQ97" s="175"/>
      <c r="KR97" s="175"/>
      <c r="KS97" s="175"/>
      <c r="KT97" s="175"/>
      <c r="KU97" s="175"/>
      <c r="KV97" s="175"/>
      <c r="KW97" s="175"/>
      <c r="KX97" s="175"/>
      <c r="KY97" s="175"/>
      <c r="KZ97" s="175"/>
      <c r="LA97" s="175"/>
      <c r="LB97" s="175"/>
      <c r="LC97" s="175"/>
      <c r="LD97" s="175"/>
      <c r="LE97" s="175"/>
      <c r="LF97" s="175"/>
      <c r="LG97" s="175"/>
      <c r="LH97" s="175"/>
      <c r="LI97" s="175"/>
      <c r="LJ97" s="175"/>
      <c r="LK97" s="175"/>
      <c r="LL97" s="175"/>
      <c r="LM97" s="175"/>
      <c r="LN97" s="175"/>
      <c r="LO97" s="175"/>
      <c r="LP97" s="175"/>
      <c r="LQ97" s="175"/>
      <c r="LR97" s="175"/>
      <c r="LS97" s="175"/>
      <c r="LT97" s="175"/>
      <c r="LU97" s="175"/>
      <c r="LV97" s="175"/>
      <c r="LW97" s="175"/>
      <c r="LX97" s="175"/>
      <c r="LY97" s="175"/>
      <c r="LZ97" s="175"/>
      <c r="MA97" s="175"/>
      <c r="MB97" s="175"/>
      <c r="MC97" s="175"/>
      <c r="MD97" s="175"/>
      <c r="ME97" s="175"/>
      <c r="MF97" s="175"/>
      <c r="MG97" s="175"/>
      <c r="MH97" s="175"/>
      <c r="MI97" s="175"/>
      <c r="MJ97" s="175"/>
      <c r="MK97" s="175"/>
      <c r="ML97" s="175"/>
      <c r="MM97" s="175"/>
      <c r="MN97" s="175"/>
      <c r="MO97" s="175"/>
      <c r="MP97" s="175"/>
      <c r="MQ97" s="175"/>
      <c r="MR97" s="175"/>
      <c r="MS97" s="175"/>
      <c r="MT97" s="175"/>
      <c r="MU97" s="175"/>
      <c r="MV97" s="175"/>
      <c r="MW97" s="175"/>
      <c r="MX97" s="175"/>
      <c r="MY97" s="175"/>
      <c r="MZ97" s="175"/>
      <c r="NA97" s="175"/>
      <c r="NB97" s="175"/>
      <c r="NC97" s="175"/>
      <c r="ND97" s="175"/>
      <c r="NE97" s="175"/>
      <c r="NF97" s="175"/>
      <c r="NG97" s="175"/>
      <c r="NH97" s="175"/>
      <c r="NI97" s="175"/>
      <c r="NJ97" s="175"/>
      <c r="NK97" s="175"/>
      <c r="NL97" s="175"/>
      <c r="NM97" s="175"/>
      <c r="NN97" s="175"/>
      <c r="NO97" s="175"/>
      <c r="NP97" s="175"/>
      <c r="NQ97" s="175"/>
      <c r="NR97" s="175"/>
      <c r="NS97" s="175"/>
      <c r="NT97" s="175"/>
      <c r="NU97" s="175"/>
      <c r="NV97" s="175"/>
      <c r="NW97" s="175"/>
      <c r="NX97" s="175"/>
      <c r="NY97" s="175"/>
      <c r="NZ97" s="175"/>
      <c r="OA97" s="175"/>
      <c r="OB97" s="175"/>
      <c r="OC97" s="175"/>
      <c r="OD97" s="175"/>
      <c r="OE97" s="175"/>
      <c r="OF97" s="175"/>
      <c r="OG97" s="175"/>
      <c r="OH97" s="175"/>
      <c r="OI97" s="175"/>
      <c r="OJ97" s="175"/>
      <c r="OK97" s="175"/>
      <c r="OL97" s="175"/>
      <c r="OM97" s="175"/>
      <c r="ON97" s="175"/>
      <c r="OO97" s="175"/>
      <c r="OP97" s="175"/>
      <c r="OQ97" s="175"/>
      <c r="OR97" s="175"/>
      <c r="OS97" s="175"/>
      <c r="OT97" s="175"/>
      <c r="OU97" s="175"/>
      <c r="OV97" s="175"/>
      <c r="OW97" s="175"/>
      <c r="OX97" s="175"/>
      <c r="OY97" s="175"/>
      <c r="OZ97" s="175"/>
      <c r="PA97" s="175"/>
      <c r="PB97" s="175"/>
      <c r="PC97" s="175"/>
      <c r="PD97" s="175"/>
      <c r="PE97" s="175"/>
      <c r="PF97" s="175"/>
      <c r="PG97" s="175"/>
      <c r="PH97" s="175"/>
      <c r="PI97" s="175"/>
      <c r="PJ97" s="175"/>
      <c r="PK97" s="175"/>
      <c r="PL97" s="175"/>
      <c r="PM97" s="175"/>
      <c r="PN97" s="175"/>
      <c r="PO97" s="175"/>
      <c r="PP97" s="175"/>
      <c r="PQ97" s="175"/>
      <c r="PR97" s="175"/>
      <c r="PS97" s="175"/>
      <c r="PT97" s="175"/>
      <c r="PU97" s="175"/>
      <c r="PV97" s="175"/>
      <c r="PW97" s="175"/>
      <c r="PX97" s="175"/>
      <c r="PY97" s="175"/>
      <c r="PZ97" s="175"/>
      <c r="QA97" s="175"/>
      <c r="QB97" s="175"/>
      <c r="QC97" s="175"/>
      <c r="QD97" s="175"/>
      <c r="QE97" s="175"/>
      <c r="QF97" s="175"/>
      <c r="QG97" s="175"/>
      <c r="QH97" s="175"/>
      <c r="QI97" s="175"/>
      <c r="QJ97" s="175"/>
      <c r="QK97" s="175"/>
      <c r="QL97" s="175"/>
      <c r="QM97" s="175"/>
      <c r="QN97" s="175"/>
      <c r="QO97" s="175"/>
    </row>
    <row r="98" spans="122:457">
      <c r="DR98" s="175"/>
      <c r="DS98" s="175"/>
      <c r="DT98" s="175"/>
      <c r="DU98" s="175"/>
      <c r="DV98" s="175"/>
      <c r="DW98" s="175"/>
      <c r="DX98" s="175"/>
      <c r="DY98" s="175"/>
      <c r="DZ98" s="175"/>
      <c r="EA98" s="175"/>
      <c r="EB98" s="175"/>
      <c r="EC98" s="175"/>
      <c r="ED98" s="175"/>
      <c r="EE98" s="175"/>
      <c r="EF98" s="175"/>
      <c r="EG98" s="175"/>
      <c r="EH98" s="175"/>
      <c r="EI98" s="175"/>
      <c r="EJ98" s="175"/>
      <c r="EK98" s="175"/>
      <c r="EL98" s="175"/>
      <c r="EM98" s="175"/>
      <c r="EN98" s="175"/>
      <c r="EO98" s="175"/>
      <c r="EP98" s="175"/>
      <c r="EQ98" s="175"/>
      <c r="ER98" s="175"/>
      <c r="ES98" s="175"/>
      <c r="ET98" s="175"/>
      <c r="EU98" s="175"/>
      <c r="EV98" s="175"/>
      <c r="EW98" s="175"/>
      <c r="EX98" s="175"/>
      <c r="EY98" s="175"/>
      <c r="EZ98" s="175"/>
      <c r="FA98" s="175"/>
      <c r="FB98" s="175"/>
      <c r="FC98" s="175"/>
      <c r="FD98" s="175"/>
      <c r="FE98" s="175"/>
      <c r="FF98" s="175"/>
      <c r="FG98" s="175"/>
      <c r="FH98" s="175"/>
      <c r="FI98" s="175"/>
      <c r="FJ98" s="175"/>
      <c r="FK98" s="175"/>
      <c r="FL98" s="175"/>
      <c r="FM98" s="175"/>
      <c r="FN98" s="175"/>
      <c r="FO98" s="175"/>
      <c r="FP98" s="175"/>
      <c r="FQ98" s="175"/>
      <c r="FR98" s="175"/>
      <c r="FS98" s="175"/>
      <c r="FT98" s="175"/>
      <c r="FU98" s="175"/>
      <c r="FV98" s="175"/>
      <c r="FW98" s="175"/>
      <c r="FX98" s="175"/>
      <c r="FY98" s="175"/>
      <c r="FZ98" s="175"/>
      <c r="GA98" s="175"/>
      <c r="GB98" s="175"/>
      <c r="GC98" s="175"/>
      <c r="GD98" s="175"/>
      <c r="GE98" s="175"/>
      <c r="GF98" s="175"/>
      <c r="GG98" s="175"/>
      <c r="GH98" s="175"/>
      <c r="GI98" s="175"/>
      <c r="GJ98" s="175"/>
      <c r="GK98" s="175"/>
      <c r="GL98" s="175"/>
      <c r="GM98" s="175"/>
      <c r="GN98" s="175"/>
      <c r="GO98" s="175"/>
      <c r="GP98" s="175"/>
      <c r="GQ98" s="175"/>
      <c r="GR98" s="175"/>
      <c r="GS98" s="175"/>
      <c r="GT98" s="175"/>
      <c r="GU98" s="175"/>
      <c r="GV98" s="175"/>
      <c r="GW98" s="175"/>
      <c r="GX98" s="175"/>
      <c r="GY98" s="175"/>
      <c r="GZ98" s="175"/>
      <c r="HA98" s="175"/>
      <c r="HB98" s="175"/>
      <c r="HC98" s="175"/>
      <c r="HD98" s="175"/>
      <c r="HE98" s="175"/>
      <c r="HF98" s="175"/>
      <c r="HG98" s="175"/>
      <c r="HH98" s="175"/>
      <c r="HI98" s="175"/>
      <c r="HJ98" s="175"/>
      <c r="HK98" s="175"/>
      <c r="HL98" s="175"/>
      <c r="HM98" s="175"/>
      <c r="HN98" s="175"/>
      <c r="HO98" s="175"/>
      <c r="HP98" s="175"/>
      <c r="HQ98" s="175"/>
      <c r="HR98" s="175"/>
      <c r="HS98" s="175"/>
      <c r="HT98" s="175"/>
      <c r="HU98" s="175"/>
      <c r="HV98" s="175"/>
      <c r="HW98" s="175"/>
      <c r="HX98" s="175"/>
      <c r="HY98" s="175"/>
      <c r="HZ98" s="175"/>
      <c r="IA98" s="175"/>
      <c r="IB98" s="175"/>
      <c r="IC98" s="175"/>
      <c r="ID98" s="175"/>
      <c r="IE98" s="175"/>
      <c r="IF98" s="175"/>
      <c r="IG98" s="175"/>
      <c r="IH98" s="175"/>
      <c r="II98" s="175"/>
      <c r="IJ98" s="175"/>
      <c r="IK98" s="175"/>
      <c r="IL98" s="175"/>
      <c r="IM98" s="175"/>
      <c r="IN98" s="175"/>
      <c r="IO98" s="175"/>
      <c r="IP98" s="175"/>
      <c r="IQ98" s="175"/>
      <c r="IR98" s="175"/>
      <c r="IS98" s="175"/>
      <c r="IT98" s="175"/>
      <c r="IU98" s="175"/>
      <c r="IV98" s="175"/>
      <c r="IW98" s="175"/>
      <c r="IX98" s="175"/>
      <c r="IY98" s="175"/>
      <c r="IZ98" s="175"/>
      <c r="JA98" s="175"/>
      <c r="JB98" s="175"/>
      <c r="JC98" s="175"/>
      <c r="JD98" s="175"/>
      <c r="JE98" s="175"/>
      <c r="JF98" s="175"/>
      <c r="JG98" s="175"/>
      <c r="JH98" s="175"/>
      <c r="JI98" s="175"/>
      <c r="JJ98" s="175"/>
      <c r="JK98" s="175"/>
      <c r="JL98" s="175"/>
      <c r="JM98" s="175"/>
      <c r="JN98" s="175"/>
      <c r="JO98" s="175"/>
      <c r="JP98" s="175"/>
      <c r="JQ98" s="175"/>
      <c r="JR98" s="175"/>
      <c r="JS98" s="175"/>
      <c r="JT98" s="175"/>
      <c r="JU98" s="175"/>
      <c r="JV98" s="175"/>
      <c r="JW98" s="175"/>
      <c r="JX98" s="175"/>
      <c r="JY98" s="175"/>
      <c r="JZ98" s="175"/>
      <c r="KA98" s="175"/>
      <c r="KB98" s="175"/>
      <c r="KC98" s="175"/>
      <c r="KD98" s="175"/>
      <c r="KE98" s="175"/>
      <c r="KF98" s="175"/>
      <c r="KG98" s="175"/>
      <c r="KH98" s="175"/>
      <c r="KI98" s="175"/>
      <c r="KJ98" s="175"/>
      <c r="KK98" s="175"/>
      <c r="KL98" s="175"/>
      <c r="KM98" s="175"/>
      <c r="KN98" s="175"/>
      <c r="KO98" s="175"/>
      <c r="KP98" s="175"/>
      <c r="KQ98" s="175"/>
      <c r="KR98" s="175"/>
      <c r="KS98" s="175"/>
      <c r="KT98" s="175"/>
      <c r="KU98" s="175"/>
      <c r="KV98" s="175"/>
      <c r="KW98" s="175"/>
      <c r="KX98" s="175"/>
      <c r="KY98" s="175"/>
      <c r="KZ98" s="175"/>
      <c r="LA98" s="175"/>
      <c r="LB98" s="175"/>
      <c r="LC98" s="175"/>
      <c r="LD98" s="175"/>
      <c r="LE98" s="175"/>
      <c r="LF98" s="175"/>
      <c r="LG98" s="175"/>
      <c r="LH98" s="175"/>
      <c r="LI98" s="175"/>
      <c r="LJ98" s="175"/>
      <c r="LK98" s="175"/>
      <c r="LL98" s="175"/>
      <c r="LM98" s="175"/>
      <c r="LN98" s="175"/>
      <c r="LO98" s="175"/>
      <c r="LP98" s="175"/>
      <c r="LQ98" s="175"/>
      <c r="LR98" s="175"/>
      <c r="LS98" s="175"/>
      <c r="LT98" s="175"/>
      <c r="LU98" s="175"/>
      <c r="LV98" s="175"/>
      <c r="LW98" s="175"/>
      <c r="LX98" s="175"/>
      <c r="LY98" s="175"/>
      <c r="LZ98" s="175"/>
      <c r="MA98" s="175"/>
      <c r="MB98" s="175"/>
      <c r="MC98" s="175"/>
      <c r="MD98" s="175"/>
      <c r="ME98" s="175"/>
      <c r="MF98" s="175"/>
      <c r="MG98" s="175"/>
      <c r="MH98" s="175"/>
      <c r="MI98" s="175"/>
      <c r="MJ98" s="175"/>
      <c r="MK98" s="175"/>
      <c r="ML98" s="175"/>
      <c r="MM98" s="175"/>
      <c r="MN98" s="175"/>
      <c r="MO98" s="175"/>
      <c r="MP98" s="175"/>
      <c r="MQ98" s="175"/>
      <c r="MR98" s="175"/>
      <c r="MS98" s="175"/>
      <c r="MT98" s="175"/>
      <c r="MU98" s="175"/>
      <c r="MV98" s="175"/>
      <c r="MW98" s="175"/>
      <c r="MX98" s="175"/>
      <c r="MY98" s="175"/>
      <c r="MZ98" s="175"/>
      <c r="NA98" s="175"/>
      <c r="NB98" s="175"/>
      <c r="NC98" s="175"/>
      <c r="ND98" s="175"/>
      <c r="NE98" s="175"/>
      <c r="NF98" s="175"/>
      <c r="NG98" s="175"/>
      <c r="NH98" s="175"/>
      <c r="NI98" s="175"/>
      <c r="NJ98" s="175"/>
      <c r="NK98" s="175"/>
      <c r="NL98" s="175"/>
      <c r="NM98" s="175"/>
      <c r="NN98" s="175"/>
      <c r="NO98" s="175"/>
      <c r="NP98" s="175"/>
      <c r="NQ98" s="175"/>
      <c r="NR98" s="175"/>
      <c r="NS98" s="175"/>
      <c r="NT98" s="175"/>
      <c r="NU98" s="175"/>
      <c r="NV98" s="175"/>
      <c r="NW98" s="175"/>
      <c r="NX98" s="175"/>
      <c r="NY98" s="175"/>
      <c r="NZ98" s="175"/>
      <c r="OA98" s="175"/>
      <c r="OB98" s="175"/>
      <c r="OC98" s="175"/>
      <c r="OD98" s="175"/>
      <c r="OE98" s="175"/>
      <c r="OF98" s="175"/>
      <c r="OG98" s="175"/>
      <c r="OH98" s="175"/>
      <c r="OI98" s="175"/>
      <c r="OJ98" s="175"/>
      <c r="OK98" s="175"/>
      <c r="OL98" s="175"/>
      <c r="OM98" s="175"/>
      <c r="ON98" s="175"/>
      <c r="OO98" s="175"/>
      <c r="OP98" s="175"/>
      <c r="OQ98" s="175"/>
      <c r="OR98" s="175"/>
      <c r="OS98" s="175"/>
      <c r="OT98" s="175"/>
      <c r="OU98" s="175"/>
      <c r="OV98" s="175"/>
      <c r="OW98" s="175"/>
      <c r="OX98" s="175"/>
      <c r="OY98" s="175"/>
      <c r="OZ98" s="175"/>
      <c r="PA98" s="175"/>
      <c r="PB98" s="175"/>
      <c r="PC98" s="175"/>
      <c r="PD98" s="175"/>
      <c r="PE98" s="175"/>
      <c r="PF98" s="175"/>
      <c r="PG98" s="175"/>
      <c r="PH98" s="175"/>
      <c r="PI98" s="175"/>
      <c r="PJ98" s="175"/>
      <c r="PK98" s="175"/>
      <c r="PL98" s="175"/>
      <c r="PM98" s="175"/>
      <c r="PN98" s="175"/>
      <c r="PO98" s="175"/>
      <c r="PP98" s="175"/>
      <c r="PQ98" s="175"/>
      <c r="PR98" s="175"/>
      <c r="PS98" s="175"/>
      <c r="PT98" s="175"/>
      <c r="PU98" s="175"/>
      <c r="PV98" s="175"/>
      <c r="PW98" s="175"/>
      <c r="PX98" s="175"/>
      <c r="PY98" s="175"/>
      <c r="PZ98" s="175"/>
      <c r="QA98" s="175"/>
      <c r="QB98" s="175"/>
      <c r="QC98" s="175"/>
      <c r="QD98" s="175"/>
      <c r="QE98" s="175"/>
      <c r="QF98" s="175"/>
      <c r="QG98" s="175"/>
      <c r="QH98" s="175"/>
      <c r="QI98" s="175"/>
      <c r="QJ98" s="175"/>
      <c r="QK98" s="175"/>
      <c r="QL98" s="175"/>
      <c r="QM98" s="175"/>
      <c r="QN98" s="175"/>
      <c r="QO98" s="175"/>
    </row>
    <row r="99" spans="122:457">
      <c r="DR99" s="175"/>
      <c r="DS99" s="175"/>
      <c r="DT99" s="175"/>
      <c r="DU99" s="175"/>
      <c r="DV99" s="175"/>
      <c r="DW99" s="175"/>
      <c r="DX99" s="175"/>
      <c r="DY99" s="175"/>
      <c r="DZ99" s="175"/>
      <c r="EA99" s="175"/>
      <c r="EB99" s="175"/>
      <c r="EC99" s="175"/>
      <c r="ED99" s="175"/>
      <c r="EE99" s="175"/>
      <c r="EF99" s="175"/>
      <c r="EG99" s="175"/>
      <c r="EH99" s="175"/>
      <c r="EI99" s="175"/>
      <c r="EJ99" s="175"/>
      <c r="EK99" s="175"/>
      <c r="EL99" s="175"/>
      <c r="EM99" s="175"/>
      <c r="EN99" s="175"/>
      <c r="EO99" s="175"/>
      <c r="EP99" s="175"/>
      <c r="EQ99" s="175"/>
      <c r="ER99" s="175"/>
      <c r="ES99" s="175"/>
      <c r="ET99" s="175"/>
      <c r="EU99" s="175"/>
      <c r="EV99" s="175"/>
      <c r="EW99" s="175"/>
      <c r="EX99" s="175"/>
      <c r="EY99" s="175"/>
      <c r="EZ99" s="175"/>
      <c r="FA99" s="175"/>
      <c r="FB99" s="175"/>
      <c r="FC99" s="175"/>
      <c r="FD99" s="175"/>
      <c r="FE99" s="175"/>
      <c r="FF99" s="175"/>
      <c r="FG99" s="175"/>
      <c r="FH99" s="175"/>
      <c r="FI99" s="175"/>
      <c r="FJ99" s="175"/>
      <c r="FK99" s="175"/>
      <c r="FL99" s="175"/>
      <c r="FM99" s="175"/>
      <c r="FN99" s="175"/>
      <c r="FO99" s="175"/>
      <c r="FP99" s="175"/>
      <c r="FQ99" s="175"/>
      <c r="FR99" s="175"/>
      <c r="FS99" s="175"/>
      <c r="FT99" s="175"/>
      <c r="FU99" s="175"/>
      <c r="FV99" s="175"/>
      <c r="FW99" s="175"/>
      <c r="FX99" s="175"/>
      <c r="FY99" s="175"/>
      <c r="FZ99" s="175"/>
      <c r="GA99" s="175"/>
      <c r="GB99" s="175"/>
      <c r="GC99" s="175"/>
      <c r="GD99" s="175"/>
      <c r="GE99" s="175"/>
      <c r="GF99" s="175"/>
      <c r="GG99" s="175"/>
      <c r="GH99" s="175"/>
      <c r="GI99" s="175"/>
      <c r="GJ99" s="175"/>
      <c r="GK99" s="175"/>
      <c r="GL99" s="175"/>
      <c r="GM99" s="175"/>
      <c r="GN99" s="175"/>
      <c r="GO99" s="175"/>
      <c r="GP99" s="175"/>
      <c r="GQ99" s="175"/>
      <c r="GR99" s="175"/>
      <c r="GS99" s="175"/>
      <c r="GT99" s="175"/>
      <c r="GU99" s="175"/>
      <c r="GV99" s="175"/>
      <c r="GW99" s="175"/>
      <c r="GX99" s="175"/>
      <c r="GY99" s="175"/>
      <c r="GZ99" s="175"/>
      <c r="HA99" s="175"/>
      <c r="HB99" s="175"/>
      <c r="HC99" s="175"/>
      <c r="HD99" s="175"/>
      <c r="HE99" s="175"/>
      <c r="HF99" s="175"/>
      <c r="HG99" s="175"/>
      <c r="HH99" s="175"/>
      <c r="HI99" s="175"/>
      <c r="HJ99" s="175"/>
      <c r="HK99" s="175"/>
      <c r="HL99" s="175"/>
      <c r="HM99" s="175"/>
      <c r="HN99" s="175"/>
      <c r="HO99" s="175"/>
      <c r="HP99" s="175"/>
      <c r="HQ99" s="175"/>
      <c r="HR99" s="175"/>
      <c r="HS99" s="175"/>
      <c r="HT99" s="175"/>
      <c r="HU99" s="175"/>
      <c r="HV99" s="175"/>
      <c r="HW99" s="175"/>
      <c r="HX99" s="175"/>
      <c r="HY99" s="175"/>
      <c r="HZ99" s="175"/>
      <c r="IA99" s="175"/>
      <c r="IB99" s="175"/>
      <c r="IC99" s="175"/>
      <c r="ID99" s="175"/>
      <c r="IE99" s="175"/>
      <c r="IF99" s="175"/>
      <c r="IG99" s="175"/>
      <c r="IH99" s="175"/>
      <c r="II99" s="175"/>
      <c r="IJ99" s="175"/>
      <c r="IK99" s="175"/>
      <c r="IL99" s="175"/>
      <c r="IM99" s="175"/>
      <c r="IN99" s="175"/>
      <c r="IO99" s="175"/>
      <c r="IP99" s="175"/>
      <c r="IQ99" s="175"/>
      <c r="IR99" s="175"/>
      <c r="IS99" s="175"/>
      <c r="IT99" s="175"/>
      <c r="IU99" s="175"/>
      <c r="IV99" s="175"/>
      <c r="IW99" s="175"/>
      <c r="IX99" s="175"/>
      <c r="IY99" s="175"/>
      <c r="IZ99" s="175"/>
      <c r="JA99" s="175"/>
      <c r="JB99" s="175"/>
      <c r="JC99" s="175"/>
      <c r="JD99" s="175"/>
      <c r="JE99" s="175"/>
      <c r="JF99" s="175"/>
      <c r="JG99" s="175"/>
      <c r="JH99" s="175"/>
      <c r="JI99" s="175"/>
      <c r="JJ99" s="175"/>
      <c r="JK99" s="175"/>
      <c r="JL99" s="175"/>
      <c r="JM99" s="175"/>
      <c r="JN99" s="175"/>
      <c r="JO99" s="175"/>
      <c r="JP99" s="175"/>
      <c r="JQ99" s="175"/>
      <c r="JR99" s="175"/>
      <c r="JS99" s="175"/>
      <c r="JT99" s="175"/>
      <c r="JU99" s="175"/>
      <c r="JV99" s="175"/>
      <c r="JW99" s="175"/>
      <c r="JX99" s="175"/>
      <c r="JY99" s="175"/>
      <c r="JZ99" s="175"/>
      <c r="KA99" s="175"/>
      <c r="KB99" s="175"/>
      <c r="KC99" s="175"/>
      <c r="KD99" s="175"/>
      <c r="KE99" s="175"/>
      <c r="KF99" s="175"/>
      <c r="KG99" s="175"/>
      <c r="KH99" s="175"/>
      <c r="KI99" s="175"/>
      <c r="KJ99" s="175"/>
      <c r="KK99" s="175"/>
      <c r="KL99" s="175"/>
      <c r="KM99" s="175"/>
      <c r="KN99" s="175"/>
      <c r="KO99" s="175"/>
      <c r="KP99" s="175"/>
      <c r="KQ99" s="175"/>
      <c r="KR99" s="175"/>
      <c r="KS99" s="175"/>
      <c r="KT99" s="175"/>
      <c r="KU99" s="175"/>
      <c r="KV99" s="175"/>
      <c r="KW99" s="175"/>
      <c r="KX99" s="175"/>
      <c r="KY99" s="175"/>
      <c r="KZ99" s="175"/>
      <c r="LA99" s="175"/>
      <c r="LB99" s="175"/>
      <c r="LC99" s="175"/>
      <c r="LD99" s="175"/>
      <c r="LE99" s="175"/>
      <c r="LF99" s="175"/>
      <c r="LG99" s="175"/>
      <c r="LH99" s="175"/>
      <c r="LI99" s="175"/>
      <c r="LJ99" s="175"/>
      <c r="LK99" s="175"/>
      <c r="LL99" s="175"/>
      <c r="LM99" s="175"/>
      <c r="LN99" s="175"/>
      <c r="LO99" s="175"/>
      <c r="LP99" s="175"/>
      <c r="LQ99" s="175"/>
      <c r="LR99" s="175"/>
      <c r="LS99" s="175"/>
      <c r="LT99" s="175"/>
      <c r="LU99" s="175"/>
      <c r="LV99" s="175"/>
      <c r="LW99" s="175"/>
      <c r="LX99" s="175"/>
      <c r="LY99" s="175"/>
      <c r="LZ99" s="175"/>
      <c r="MA99" s="175"/>
      <c r="MB99" s="175"/>
      <c r="MC99" s="175"/>
      <c r="MD99" s="175"/>
      <c r="ME99" s="175"/>
      <c r="MF99" s="175"/>
      <c r="MG99" s="175"/>
      <c r="MH99" s="175"/>
      <c r="MI99" s="175"/>
      <c r="MJ99" s="175"/>
      <c r="MK99" s="175"/>
      <c r="ML99" s="175"/>
      <c r="MM99" s="175"/>
      <c r="MN99" s="175"/>
      <c r="MO99" s="175"/>
      <c r="MP99" s="175"/>
      <c r="MQ99" s="175"/>
      <c r="MR99" s="175"/>
      <c r="MS99" s="175"/>
      <c r="MT99" s="175"/>
      <c r="MU99" s="175"/>
      <c r="MV99" s="175"/>
      <c r="MW99" s="175"/>
      <c r="MX99" s="175"/>
      <c r="MY99" s="175"/>
      <c r="MZ99" s="175"/>
      <c r="NA99" s="175"/>
      <c r="NB99" s="175"/>
      <c r="NC99" s="175"/>
      <c r="ND99" s="175"/>
      <c r="NE99" s="175"/>
      <c r="NF99" s="175"/>
      <c r="NG99" s="175"/>
      <c r="NH99" s="175"/>
      <c r="NI99" s="175"/>
      <c r="NJ99" s="175"/>
      <c r="NK99" s="175"/>
      <c r="NL99" s="175"/>
      <c r="NM99" s="175"/>
      <c r="NN99" s="175"/>
      <c r="NO99" s="175"/>
      <c r="NP99" s="175"/>
      <c r="NQ99" s="175"/>
      <c r="NR99" s="175"/>
      <c r="NS99" s="175"/>
      <c r="NT99" s="175"/>
      <c r="NU99" s="175"/>
      <c r="NV99" s="175"/>
      <c r="NW99" s="175"/>
      <c r="NX99" s="175"/>
      <c r="NY99" s="175"/>
      <c r="NZ99" s="175"/>
      <c r="OA99" s="175"/>
      <c r="OB99" s="175"/>
      <c r="OC99" s="175"/>
      <c r="OD99" s="175"/>
      <c r="OE99" s="175"/>
      <c r="OF99" s="175"/>
      <c r="OG99" s="175"/>
      <c r="OH99" s="175"/>
      <c r="OI99" s="175"/>
      <c r="OJ99" s="175"/>
      <c r="OK99" s="175"/>
      <c r="OL99" s="175"/>
      <c r="OM99" s="175"/>
      <c r="ON99" s="175"/>
      <c r="OO99" s="175"/>
      <c r="OP99" s="175"/>
      <c r="OQ99" s="175"/>
      <c r="OR99" s="175"/>
      <c r="OS99" s="175"/>
      <c r="OT99" s="175"/>
      <c r="OU99" s="175"/>
      <c r="OV99" s="175"/>
      <c r="OW99" s="175"/>
      <c r="OX99" s="175"/>
      <c r="OY99" s="175"/>
      <c r="OZ99" s="175"/>
      <c r="PA99" s="175"/>
      <c r="PB99" s="175"/>
      <c r="PC99" s="175"/>
      <c r="PD99" s="175"/>
      <c r="PE99" s="175"/>
      <c r="PF99" s="175"/>
      <c r="PG99" s="175"/>
      <c r="PH99" s="175"/>
      <c r="PI99" s="175"/>
      <c r="PJ99" s="175"/>
      <c r="PK99" s="175"/>
      <c r="PL99" s="175"/>
      <c r="PM99" s="175"/>
      <c r="PN99" s="175"/>
      <c r="PO99" s="175"/>
      <c r="PP99" s="175"/>
      <c r="PQ99" s="175"/>
      <c r="PR99" s="175"/>
      <c r="PS99" s="175"/>
      <c r="PT99" s="175"/>
      <c r="PU99" s="175"/>
      <c r="PV99" s="175"/>
      <c r="PW99" s="175"/>
      <c r="PX99" s="175"/>
      <c r="PY99" s="175"/>
      <c r="PZ99" s="175"/>
      <c r="QA99" s="175"/>
      <c r="QB99" s="175"/>
      <c r="QC99" s="175"/>
      <c r="QD99" s="175"/>
      <c r="QE99" s="175"/>
      <c r="QF99" s="175"/>
      <c r="QG99" s="175"/>
      <c r="QH99" s="175"/>
      <c r="QI99" s="175"/>
      <c r="QJ99" s="175"/>
      <c r="QK99" s="175"/>
      <c r="QL99" s="175"/>
      <c r="QM99" s="175"/>
      <c r="QN99" s="175"/>
      <c r="QO99" s="175"/>
    </row>
    <row r="100" spans="122:457">
      <c r="DR100" s="175"/>
      <c r="DS100" s="175"/>
      <c r="DT100" s="175"/>
      <c r="DU100" s="175"/>
      <c r="DV100" s="175"/>
      <c r="DW100" s="175"/>
      <c r="DX100" s="175"/>
      <c r="DY100" s="175"/>
      <c r="DZ100" s="175"/>
      <c r="EA100" s="175"/>
      <c r="EB100" s="175"/>
      <c r="EC100" s="175"/>
      <c r="ED100" s="175"/>
      <c r="EE100" s="175"/>
      <c r="EF100" s="175"/>
      <c r="EG100" s="175"/>
      <c r="EH100" s="175"/>
      <c r="EI100" s="175"/>
      <c r="EJ100" s="175"/>
      <c r="EK100" s="175"/>
      <c r="EL100" s="175"/>
      <c r="EM100" s="175"/>
      <c r="EN100" s="175"/>
      <c r="EO100" s="175"/>
      <c r="EP100" s="175"/>
      <c r="EQ100" s="175"/>
      <c r="ER100" s="175"/>
      <c r="ES100" s="175"/>
      <c r="ET100" s="175"/>
      <c r="EU100" s="175"/>
      <c r="EV100" s="175"/>
      <c r="EW100" s="175"/>
      <c r="EX100" s="175"/>
      <c r="EY100" s="175"/>
      <c r="EZ100" s="175"/>
      <c r="FA100" s="175"/>
      <c r="FB100" s="175"/>
      <c r="FC100" s="175"/>
      <c r="FD100" s="175"/>
      <c r="FE100" s="175"/>
      <c r="FF100" s="175"/>
      <c r="FG100" s="175"/>
      <c r="FH100" s="175"/>
      <c r="FI100" s="175"/>
      <c r="FJ100" s="175"/>
      <c r="FK100" s="175"/>
      <c r="FL100" s="175"/>
      <c r="FM100" s="175"/>
      <c r="FN100" s="175"/>
      <c r="FO100" s="175"/>
      <c r="FP100" s="175"/>
      <c r="FQ100" s="175"/>
      <c r="FR100" s="175"/>
      <c r="FS100" s="175"/>
      <c r="FT100" s="175"/>
      <c r="FU100" s="175"/>
      <c r="FV100" s="175"/>
      <c r="FW100" s="175"/>
      <c r="FX100" s="175"/>
      <c r="FY100" s="175"/>
      <c r="FZ100" s="175"/>
      <c r="GA100" s="175"/>
      <c r="GB100" s="175"/>
      <c r="GC100" s="175"/>
      <c r="GD100" s="175"/>
      <c r="GE100" s="175"/>
      <c r="GF100" s="175"/>
      <c r="GG100" s="175"/>
      <c r="GH100" s="175"/>
      <c r="GI100" s="175"/>
      <c r="GJ100" s="175"/>
      <c r="GK100" s="175"/>
      <c r="GL100" s="175"/>
      <c r="GM100" s="175"/>
      <c r="GN100" s="175"/>
      <c r="GO100" s="175"/>
      <c r="GP100" s="175"/>
      <c r="GQ100" s="175"/>
      <c r="GR100" s="175"/>
      <c r="GS100" s="175"/>
      <c r="GT100" s="175"/>
      <c r="GU100" s="175"/>
      <c r="GV100" s="175"/>
      <c r="GW100" s="175"/>
      <c r="GX100" s="175"/>
      <c r="GY100" s="175"/>
      <c r="GZ100" s="175"/>
      <c r="HA100" s="175"/>
      <c r="HB100" s="175"/>
      <c r="HC100" s="175"/>
      <c r="HD100" s="175"/>
      <c r="HE100" s="175"/>
      <c r="HF100" s="175"/>
      <c r="HG100" s="175"/>
      <c r="HH100" s="175"/>
      <c r="HI100" s="175"/>
      <c r="HJ100" s="175"/>
      <c r="HK100" s="175"/>
      <c r="HL100" s="175"/>
      <c r="HM100" s="175"/>
      <c r="HN100" s="175"/>
      <c r="HO100" s="175"/>
      <c r="HP100" s="175"/>
      <c r="HQ100" s="175"/>
      <c r="HR100" s="175"/>
      <c r="HS100" s="175"/>
      <c r="HT100" s="175"/>
      <c r="HU100" s="175"/>
      <c r="HV100" s="175"/>
      <c r="HW100" s="175"/>
      <c r="HX100" s="175"/>
      <c r="HY100" s="175"/>
      <c r="HZ100" s="175"/>
      <c r="IA100" s="175"/>
      <c r="IB100" s="175"/>
      <c r="IC100" s="175"/>
      <c r="ID100" s="175"/>
      <c r="IE100" s="175"/>
      <c r="IF100" s="175"/>
      <c r="IG100" s="175"/>
      <c r="IH100" s="175"/>
      <c r="II100" s="175"/>
      <c r="IJ100" s="175"/>
      <c r="IK100" s="175"/>
      <c r="IL100" s="175"/>
      <c r="IM100" s="175"/>
      <c r="IN100" s="175"/>
      <c r="IO100" s="175"/>
      <c r="IP100" s="175"/>
      <c r="IQ100" s="175"/>
      <c r="IR100" s="175"/>
      <c r="IS100" s="175"/>
      <c r="IT100" s="175"/>
      <c r="IU100" s="175"/>
      <c r="IV100" s="175"/>
      <c r="IW100" s="175"/>
      <c r="IX100" s="175"/>
      <c r="IY100" s="175"/>
      <c r="IZ100" s="175"/>
      <c r="JA100" s="175"/>
      <c r="JB100" s="175"/>
      <c r="JC100" s="175"/>
      <c r="JD100" s="175"/>
      <c r="JE100" s="175"/>
      <c r="JF100" s="175"/>
      <c r="JG100" s="175"/>
      <c r="JH100" s="175"/>
      <c r="JI100" s="175"/>
      <c r="JJ100" s="175"/>
      <c r="JK100" s="175"/>
      <c r="JL100" s="175"/>
      <c r="JM100" s="175"/>
      <c r="JN100" s="175"/>
      <c r="JO100" s="175"/>
      <c r="JP100" s="175"/>
      <c r="JQ100" s="175"/>
      <c r="JR100" s="175"/>
      <c r="JS100" s="175"/>
      <c r="JT100" s="175"/>
      <c r="JU100" s="175"/>
      <c r="JV100" s="175"/>
      <c r="JW100" s="175"/>
      <c r="JX100" s="175"/>
      <c r="JY100" s="175"/>
      <c r="JZ100" s="175"/>
      <c r="KA100" s="175"/>
      <c r="KB100" s="175"/>
      <c r="KC100" s="175"/>
      <c r="KD100" s="175"/>
      <c r="KE100" s="175"/>
      <c r="KF100" s="175"/>
      <c r="KG100" s="175"/>
      <c r="KH100" s="175"/>
      <c r="KI100" s="175"/>
      <c r="KJ100" s="175"/>
      <c r="KK100" s="175"/>
      <c r="KL100" s="175"/>
      <c r="KM100" s="175"/>
      <c r="KN100" s="175"/>
      <c r="KO100" s="175"/>
      <c r="KP100" s="175"/>
      <c r="KQ100" s="175"/>
      <c r="KR100" s="175"/>
      <c r="KS100" s="175"/>
      <c r="KT100" s="175"/>
      <c r="KU100" s="175"/>
      <c r="KV100" s="175"/>
      <c r="KW100" s="175"/>
      <c r="KX100" s="175"/>
      <c r="KY100" s="175"/>
      <c r="KZ100" s="175"/>
      <c r="LA100" s="175"/>
      <c r="LB100" s="175"/>
      <c r="LC100" s="175"/>
      <c r="LD100" s="175"/>
      <c r="LE100" s="175"/>
      <c r="LF100" s="175"/>
      <c r="LG100" s="175"/>
      <c r="LH100" s="175"/>
      <c r="LI100" s="175"/>
      <c r="LJ100" s="175"/>
      <c r="LK100" s="175"/>
      <c r="LL100" s="175"/>
      <c r="LM100" s="175"/>
      <c r="LN100" s="175"/>
      <c r="LO100" s="175"/>
      <c r="LP100" s="175"/>
      <c r="LQ100" s="175"/>
      <c r="LR100" s="175"/>
      <c r="LS100" s="175"/>
      <c r="LT100" s="175"/>
      <c r="LU100" s="175"/>
      <c r="LV100" s="175"/>
      <c r="LW100" s="175"/>
      <c r="LX100" s="175"/>
      <c r="LY100" s="175"/>
      <c r="LZ100" s="175"/>
      <c r="MA100" s="175"/>
      <c r="MB100" s="175"/>
      <c r="MC100" s="175"/>
      <c r="MD100" s="175"/>
      <c r="ME100" s="175"/>
      <c r="MF100" s="175"/>
      <c r="MG100" s="175"/>
      <c r="MH100" s="175"/>
      <c r="MI100" s="175"/>
      <c r="MJ100" s="175"/>
      <c r="MK100" s="175"/>
      <c r="ML100" s="175"/>
      <c r="MM100" s="175"/>
      <c r="MN100" s="175"/>
      <c r="MO100" s="175"/>
      <c r="MP100" s="175"/>
      <c r="MQ100" s="175"/>
      <c r="MR100" s="175"/>
      <c r="MS100" s="175"/>
      <c r="MT100" s="175"/>
      <c r="MU100" s="175"/>
      <c r="MV100" s="175"/>
      <c r="MW100" s="175"/>
      <c r="MX100" s="175"/>
      <c r="MY100" s="175"/>
      <c r="MZ100" s="175"/>
      <c r="NA100" s="175"/>
      <c r="NB100" s="175"/>
      <c r="NC100" s="175"/>
      <c r="ND100" s="175"/>
      <c r="NE100" s="175"/>
      <c r="NF100" s="175"/>
      <c r="NG100" s="175"/>
      <c r="NH100" s="175"/>
      <c r="NI100" s="175"/>
      <c r="NJ100" s="175"/>
      <c r="NK100" s="175"/>
      <c r="NL100" s="175"/>
      <c r="NM100" s="175"/>
      <c r="NN100" s="175"/>
      <c r="NO100" s="175"/>
      <c r="NP100" s="175"/>
      <c r="NQ100" s="175"/>
      <c r="NR100" s="175"/>
      <c r="NS100" s="175"/>
      <c r="NT100" s="175"/>
      <c r="NU100" s="175"/>
      <c r="NV100" s="175"/>
      <c r="NW100" s="175"/>
      <c r="NX100" s="175"/>
      <c r="NY100" s="175"/>
      <c r="NZ100" s="175"/>
      <c r="OA100" s="175"/>
      <c r="OB100" s="175"/>
      <c r="OC100" s="175"/>
      <c r="OD100" s="175"/>
      <c r="OE100" s="175"/>
      <c r="OF100" s="175"/>
      <c r="OG100" s="175"/>
      <c r="OH100" s="175"/>
      <c r="OI100" s="175"/>
      <c r="OJ100" s="175"/>
      <c r="OK100" s="175"/>
      <c r="OL100" s="175"/>
      <c r="OM100" s="175"/>
      <c r="ON100" s="175"/>
      <c r="OO100" s="175"/>
      <c r="OP100" s="175"/>
      <c r="OQ100" s="175"/>
      <c r="OR100" s="175"/>
      <c r="OS100" s="175"/>
      <c r="OT100" s="175"/>
      <c r="OU100" s="175"/>
      <c r="OV100" s="175"/>
      <c r="OW100" s="175"/>
      <c r="OX100" s="175"/>
      <c r="OY100" s="175"/>
      <c r="OZ100" s="175"/>
      <c r="PA100" s="175"/>
      <c r="PB100" s="175"/>
      <c r="PC100" s="175"/>
      <c r="PD100" s="175"/>
      <c r="PE100" s="175"/>
      <c r="PF100" s="175"/>
      <c r="PG100" s="175"/>
      <c r="PH100" s="175"/>
      <c r="PI100" s="175"/>
      <c r="PJ100" s="175"/>
      <c r="PK100" s="175"/>
      <c r="PL100" s="175"/>
      <c r="PM100" s="175"/>
      <c r="PN100" s="175"/>
      <c r="PO100" s="175"/>
      <c r="PP100" s="175"/>
      <c r="PQ100" s="175"/>
      <c r="PR100" s="175"/>
      <c r="PS100" s="175"/>
      <c r="PT100" s="175"/>
      <c r="PU100" s="175"/>
      <c r="PV100" s="175"/>
      <c r="PW100" s="175"/>
      <c r="PX100" s="175"/>
      <c r="PY100" s="175"/>
      <c r="PZ100" s="175"/>
      <c r="QA100" s="175"/>
      <c r="QB100" s="175"/>
      <c r="QC100" s="175"/>
      <c r="QD100" s="175"/>
      <c r="QE100" s="175"/>
      <c r="QF100" s="175"/>
      <c r="QG100" s="175"/>
      <c r="QH100" s="175"/>
      <c r="QI100" s="175"/>
      <c r="QJ100" s="175"/>
      <c r="QK100" s="175"/>
      <c r="QL100" s="175"/>
      <c r="QM100" s="175"/>
      <c r="QN100" s="175"/>
      <c r="QO100" s="175"/>
    </row>
    <row r="101" spans="122:457">
      <c r="DR101" s="175"/>
      <c r="DS101" s="175"/>
      <c r="DT101" s="175"/>
      <c r="DU101" s="175"/>
      <c r="DV101" s="175"/>
      <c r="DW101" s="175"/>
      <c r="DX101" s="175"/>
      <c r="DY101" s="175"/>
      <c r="DZ101" s="175"/>
      <c r="EA101" s="175"/>
      <c r="EB101" s="175"/>
      <c r="EC101" s="175"/>
      <c r="ED101" s="175"/>
      <c r="EE101" s="175"/>
      <c r="EF101" s="175"/>
      <c r="EG101" s="175"/>
      <c r="EH101" s="175"/>
      <c r="EI101" s="175"/>
      <c r="EJ101" s="175"/>
      <c r="EK101" s="175"/>
      <c r="EL101" s="175"/>
      <c r="EM101" s="175"/>
      <c r="EN101" s="175"/>
      <c r="EO101" s="175"/>
      <c r="EP101" s="175"/>
      <c r="EQ101" s="175"/>
      <c r="ER101" s="175"/>
      <c r="ES101" s="175"/>
      <c r="ET101" s="175"/>
      <c r="EU101" s="175"/>
      <c r="EV101" s="175"/>
      <c r="EW101" s="175"/>
      <c r="EX101" s="175"/>
      <c r="EY101" s="175"/>
      <c r="EZ101" s="175"/>
      <c r="FA101" s="175"/>
      <c r="FB101" s="175"/>
      <c r="FC101" s="175"/>
      <c r="FD101" s="175"/>
      <c r="FE101" s="175"/>
      <c r="FF101" s="175"/>
      <c r="FG101" s="175"/>
      <c r="FH101" s="175"/>
      <c r="FI101" s="175"/>
      <c r="FJ101" s="175"/>
      <c r="FK101" s="175"/>
      <c r="FL101" s="175"/>
      <c r="FM101" s="175"/>
      <c r="FN101" s="175"/>
      <c r="FO101" s="175"/>
      <c r="FP101" s="175"/>
      <c r="FQ101" s="175"/>
      <c r="FR101" s="175"/>
      <c r="FS101" s="175"/>
      <c r="FT101" s="175"/>
      <c r="FU101" s="175"/>
      <c r="FV101" s="175"/>
      <c r="FW101" s="175"/>
      <c r="FX101" s="175"/>
      <c r="FY101" s="175"/>
      <c r="FZ101" s="175"/>
      <c r="GA101" s="175"/>
      <c r="GB101" s="175"/>
      <c r="GC101" s="175"/>
      <c r="GD101" s="175"/>
      <c r="GE101" s="175"/>
      <c r="GF101" s="175"/>
      <c r="GG101" s="175"/>
      <c r="GH101" s="175"/>
      <c r="GI101" s="175"/>
      <c r="GJ101" s="175"/>
      <c r="GK101" s="175"/>
      <c r="GL101" s="175"/>
      <c r="GM101" s="175"/>
      <c r="GN101" s="175"/>
      <c r="GO101" s="175"/>
      <c r="GP101" s="175"/>
      <c r="GQ101" s="175"/>
      <c r="GR101" s="175"/>
      <c r="GS101" s="175"/>
      <c r="GT101" s="175"/>
      <c r="GU101" s="175"/>
      <c r="GV101" s="175"/>
      <c r="GW101" s="175"/>
      <c r="GX101" s="175"/>
      <c r="GY101" s="175"/>
      <c r="GZ101" s="175"/>
      <c r="HA101" s="175"/>
      <c r="HB101" s="175"/>
      <c r="HC101" s="175"/>
      <c r="HD101" s="175"/>
      <c r="HE101" s="175"/>
      <c r="HF101" s="175"/>
      <c r="HG101" s="175"/>
      <c r="HH101" s="175"/>
      <c r="HI101" s="175"/>
      <c r="HJ101" s="175"/>
      <c r="HK101" s="175"/>
      <c r="HL101" s="175"/>
      <c r="HM101" s="175"/>
      <c r="HN101" s="175"/>
      <c r="HO101" s="175"/>
      <c r="HP101" s="175"/>
      <c r="HQ101" s="175"/>
      <c r="HR101" s="175"/>
      <c r="HS101" s="175"/>
      <c r="HT101" s="175"/>
      <c r="HU101" s="175"/>
      <c r="HV101" s="175"/>
      <c r="HW101" s="175"/>
      <c r="HX101" s="175"/>
      <c r="HY101" s="175"/>
      <c r="HZ101" s="175"/>
      <c r="IA101" s="175"/>
      <c r="IB101" s="175"/>
      <c r="IC101" s="175"/>
      <c r="ID101" s="175"/>
      <c r="IE101" s="175"/>
      <c r="IF101" s="175"/>
      <c r="IG101" s="175"/>
      <c r="IH101" s="175"/>
      <c r="II101" s="175"/>
      <c r="IJ101" s="175"/>
      <c r="IK101" s="175"/>
      <c r="IL101" s="175"/>
      <c r="IM101" s="175"/>
      <c r="IN101" s="175"/>
      <c r="IO101" s="175"/>
      <c r="IP101" s="175"/>
      <c r="IQ101" s="175"/>
      <c r="IR101" s="175"/>
      <c r="IS101" s="175"/>
      <c r="IT101" s="175"/>
      <c r="IU101" s="175"/>
      <c r="IV101" s="175"/>
      <c r="IW101" s="175"/>
      <c r="IX101" s="175"/>
      <c r="IY101" s="175"/>
      <c r="IZ101" s="175"/>
      <c r="JA101" s="175"/>
      <c r="JB101" s="175"/>
      <c r="JC101" s="175"/>
      <c r="JD101" s="175"/>
      <c r="JE101" s="175"/>
      <c r="JF101" s="175"/>
      <c r="JG101" s="175"/>
      <c r="JH101" s="175"/>
      <c r="JI101" s="175"/>
      <c r="JJ101" s="175"/>
      <c r="JK101" s="175"/>
      <c r="JL101" s="175"/>
      <c r="JM101" s="175"/>
      <c r="JN101" s="175"/>
      <c r="JO101" s="175"/>
      <c r="JP101" s="175"/>
      <c r="JQ101" s="175"/>
      <c r="JR101" s="175"/>
      <c r="JS101" s="175"/>
      <c r="JT101" s="175"/>
      <c r="JU101" s="175"/>
      <c r="JV101" s="175"/>
      <c r="JW101" s="175"/>
      <c r="JX101" s="175"/>
      <c r="JY101" s="175"/>
      <c r="JZ101" s="175"/>
      <c r="KA101" s="175"/>
      <c r="KB101" s="175"/>
      <c r="KC101" s="175"/>
      <c r="KD101" s="175"/>
      <c r="KE101" s="175"/>
      <c r="KF101" s="175"/>
      <c r="KG101" s="175"/>
      <c r="KH101" s="175"/>
      <c r="KI101" s="175"/>
      <c r="KJ101" s="175"/>
      <c r="KK101" s="175"/>
      <c r="KL101" s="175"/>
      <c r="KM101" s="175"/>
      <c r="KN101" s="175"/>
      <c r="KO101" s="175"/>
      <c r="KP101" s="175"/>
      <c r="KQ101" s="175"/>
      <c r="KR101" s="175"/>
      <c r="KS101" s="175"/>
      <c r="KT101" s="175"/>
      <c r="KU101" s="175"/>
      <c r="KV101" s="175"/>
      <c r="KW101" s="175"/>
      <c r="KX101" s="175"/>
      <c r="KY101" s="175"/>
      <c r="KZ101" s="175"/>
      <c r="LA101" s="175"/>
      <c r="LB101" s="175"/>
      <c r="LC101" s="175"/>
      <c r="LD101" s="175"/>
      <c r="LE101" s="175"/>
      <c r="LF101" s="175"/>
      <c r="LG101" s="175"/>
      <c r="LH101" s="175"/>
      <c r="LI101" s="175"/>
      <c r="LJ101" s="175"/>
      <c r="LK101" s="175"/>
      <c r="LL101" s="175"/>
      <c r="LM101" s="175"/>
      <c r="LN101" s="175"/>
      <c r="LO101" s="175"/>
      <c r="LP101" s="175"/>
      <c r="LQ101" s="175"/>
      <c r="LR101" s="175"/>
      <c r="LS101" s="175"/>
      <c r="LT101" s="175"/>
      <c r="LU101" s="175"/>
      <c r="LV101" s="175"/>
      <c r="LW101" s="175"/>
      <c r="LX101" s="175"/>
      <c r="LY101" s="175"/>
      <c r="LZ101" s="175"/>
      <c r="MA101" s="175"/>
      <c r="MB101" s="175"/>
      <c r="MC101" s="175"/>
      <c r="MD101" s="175"/>
      <c r="ME101" s="175"/>
      <c r="MF101" s="175"/>
      <c r="MG101" s="175"/>
      <c r="MH101" s="175"/>
      <c r="MI101" s="175"/>
      <c r="MJ101" s="175"/>
      <c r="MK101" s="175"/>
      <c r="ML101" s="175"/>
      <c r="MM101" s="175"/>
      <c r="MN101" s="175"/>
      <c r="MO101" s="175"/>
      <c r="MP101" s="175"/>
      <c r="MQ101" s="175"/>
      <c r="MR101" s="175"/>
      <c r="MS101" s="175"/>
      <c r="MT101" s="175"/>
      <c r="MU101" s="175"/>
      <c r="MV101" s="175"/>
      <c r="MW101" s="175"/>
      <c r="MX101" s="175"/>
      <c r="MY101" s="175"/>
      <c r="MZ101" s="175"/>
      <c r="NA101" s="175"/>
      <c r="NB101" s="175"/>
      <c r="NC101" s="175"/>
      <c r="ND101" s="175"/>
      <c r="NE101" s="175"/>
      <c r="NF101" s="175"/>
      <c r="NG101" s="175"/>
      <c r="NH101" s="175"/>
      <c r="NI101" s="175"/>
      <c r="NJ101" s="175"/>
      <c r="NK101" s="175"/>
      <c r="NL101" s="175"/>
      <c r="NM101" s="175"/>
      <c r="NN101" s="175"/>
      <c r="NO101" s="175"/>
      <c r="NP101" s="175"/>
      <c r="NQ101" s="175"/>
      <c r="NR101" s="175"/>
      <c r="NS101" s="175"/>
      <c r="NT101" s="175"/>
      <c r="NU101" s="175"/>
      <c r="NV101" s="175"/>
      <c r="NW101" s="175"/>
      <c r="NX101" s="175"/>
      <c r="NY101" s="175"/>
      <c r="NZ101" s="175"/>
      <c r="OA101" s="175"/>
      <c r="OB101" s="175"/>
      <c r="OC101" s="175"/>
      <c r="OD101" s="175"/>
      <c r="OE101" s="175"/>
      <c r="OF101" s="175"/>
      <c r="OG101" s="175"/>
      <c r="OH101" s="175"/>
      <c r="OI101" s="175"/>
      <c r="OJ101" s="175"/>
      <c r="OK101" s="175"/>
      <c r="OL101" s="175"/>
      <c r="OM101" s="175"/>
      <c r="ON101" s="175"/>
      <c r="OO101" s="175"/>
      <c r="OP101" s="175"/>
      <c r="OQ101" s="175"/>
      <c r="OR101" s="175"/>
      <c r="OS101" s="175"/>
      <c r="OT101" s="175"/>
      <c r="OU101" s="175"/>
      <c r="OV101" s="175"/>
      <c r="OW101" s="175"/>
      <c r="OX101" s="175"/>
      <c r="OY101" s="175"/>
      <c r="OZ101" s="175"/>
      <c r="PA101" s="175"/>
      <c r="PB101" s="175"/>
      <c r="PC101" s="175"/>
      <c r="PD101" s="175"/>
      <c r="PE101" s="175"/>
      <c r="PF101" s="175"/>
      <c r="PG101" s="175"/>
      <c r="PH101" s="175"/>
      <c r="PI101" s="175"/>
      <c r="PJ101" s="175"/>
      <c r="PK101" s="175"/>
      <c r="PL101" s="175"/>
      <c r="PM101" s="175"/>
      <c r="PN101" s="175"/>
      <c r="PO101" s="175"/>
      <c r="PP101" s="175"/>
      <c r="PQ101" s="175"/>
      <c r="PR101" s="175"/>
      <c r="PS101" s="175"/>
      <c r="PT101" s="175"/>
      <c r="PU101" s="175"/>
      <c r="PV101" s="175"/>
      <c r="PW101" s="175"/>
      <c r="PX101" s="175"/>
      <c r="PY101" s="175"/>
      <c r="PZ101" s="175"/>
      <c r="QA101" s="175"/>
      <c r="QB101" s="175"/>
      <c r="QC101" s="175"/>
      <c r="QD101" s="175"/>
      <c r="QE101" s="175"/>
      <c r="QF101" s="175"/>
      <c r="QG101" s="175"/>
      <c r="QH101" s="175"/>
      <c r="QI101" s="175"/>
      <c r="QJ101" s="175"/>
      <c r="QK101" s="175"/>
      <c r="QL101" s="175"/>
      <c r="QM101" s="175"/>
      <c r="QN101" s="175"/>
      <c r="QO101" s="175"/>
    </row>
    <row r="102" spans="122:457">
      <c r="DR102" s="175"/>
      <c r="DS102" s="175"/>
      <c r="DT102" s="175"/>
      <c r="DU102" s="175"/>
      <c r="DV102" s="175"/>
      <c r="DW102" s="175"/>
      <c r="DX102" s="175"/>
      <c r="DY102" s="175"/>
      <c r="DZ102" s="175"/>
      <c r="EA102" s="175"/>
      <c r="EB102" s="175"/>
      <c r="EC102" s="175"/>
      <c r="ED102" s="175"/>
      <c r="EE102" s="175"/>
      <c r="EF102" s="175"/>
      <c r="EG102" s="175"/>
      <c r="EH102" s="175"/>
      <c r="EI102" s="175"/>
      <c r="EJ102" s="175"/>
      <c r="EK102" s="175"/>
      <c r="EL102" s="175"/>
      <c r="EM102" s="175"/>
      <c r="EN102" s="175"/>
      <c r="EO102" s="175"/>
      <c r="EP102" s="175"/>
      <c r="EQ102" s="175"/>
      <c r="ER102" s="175"/>
      <c r="ES102" s="175"/>
      <c r="ET102" s="175"/>
      <c r="EU102" s="175"/>
      <c r="EV102" s="175"/>
      <c r="EW102" s="175"/>
      <c r="EX102" s="175"/>
      <c r="EY102" s="175"/>
      <c r="EZ102" s="175"/>
      <c r="FA102" s="175"/>
      <c r="FB102" s="175"/>
      <c r="FC102" s="175"/>
      <c r="FD102" s="175"/>
      <c r="FE102" s="175"/>
      <c r="FF102" s="175"/>
      <c r="FG102" s="175"/>
      <c r="FH102" s="175"/>
      <c r="FI102" s="175"/>
      <c r="FJ102" s="175"/>
      <c r="FK102" s="175"/>
      <c r="FL102" s="175"/>
      <c r="FM102" s="175"/>
      <c r="FN102" s="175"/>
      <c r="FO102" s="175"/>
      <c r="FP102" s="175"/>
      <c r="FQ102" s="175"/>
      <c r="FR102" s="175"/>
      <c r="FS102" s="175"/>
      <c r="FT102" s="175"/>
      <c r="FU102" s="175"/>
      <c r="FV102" s="175"/>
      <c r="FW102" s="175"/>
      <c r="FX102" s="175"/>
      <c r="FY102" s="175"/>
      <c r="FZ102" s="175"/>
      <c r="GA102" s="175"/>
      <c r="GB102" s="175"/>
      <c r="GC102" s="175"/>
      <c r="GD102" s="175"/>
      <c r="GE102" s="175"/>
      <c r="GF102" s="175"/>
      <c r="GG102" s="175"/>
      <c r="GH102" s="175"/>
      <c r="GI102" s="175"/>
      <c r="GJ102" s="175"/>
      <c r="GK102" s="175"/>
      <c r="GL102" s="175"/>
      <c r="GM102" s="175"/>
      <c r="GN102" s="175"/>
      <c r="GO102" s="175"/>
      <c r="GP102" s="175"/>
      <c r="GQ102" s="175"/>
      <c r="GR102" s="175"/>
      <c r="GS102" s="175"/>
      <c r="GT102" s="175"/>
      <c r="GU102" s="175"/>
      <c r="GV102" s="175"/>
      <c r="GW102" s="175"/>
      <c r="GX102" s="175"/>
      <c r="GY102" s="175"/>
      <c r="GZ102" s="175"/>
      <c r="HA102" s="175"/>
      <c r="HB102" s="175"/>
      <c r="HC102" s="175"/>
      <c r="HD102" s="175"/>
      <c r="HE102" s="175"/>
      <c r="HF102" s="175"/>
      <c r="HG102" s="175"/>
      <c r="HH102" s="175"/>
      <c r="HI102" s="175"/>
      <c r="HJ102" s="175"/>
      <c r="HK102" s="175"/>
      <c r="HL102" s="175"/>
      <c r="HM102" s="175"/>
      <c r="HN102" s="175"/>
      <c r="HO102" s="175"/>
      <c r="HP102" s="175"/>
      <c r="HQ102" s="175"/>
      <c r="HR102" s="175"/>
      <c r="HS102" s="175"/>
      <c r="HT102" s="175"/>
      <c r="HU102" s="175"/>
      <c r="HV102" s="175"/>
      <c r="HW102" s="175"/>
      <c r="HX102" s="175"/>
      <c r="HY102" s="175"/>
      <c r="HZ102" s="175"/>
      <c r="IA102" s="175"/>
      <c r="IB102" s="175"/>
      <c r="IC102" s="175"/>
      <c r="ID102" s="175"/>
      <c r="IE102" s="175"/>
      <c r="IF102" s="175"/>
      <c r="IG102" s="175"/>
      <c r="IH102" s="175"/>
      <c r="II102" s="175"/>
      <c r="IJ102" s="175"/>
      <c r="IK102" s="175"/>
      <c r="IL102" s="175"/>
      <c r="IM102" s="175"/>
      <c r="IN102" s="175"/>
      <c r="IO102" s="175"/>
      <c r="IP102" s="175"/>
      <c r="IQ102" s="175"/>
      <c r="IR102" s="175"/>
      <c r="IS102" s="175"/>
      <c r="IT102" s="175"/>
      <c r="IU102" s="175"/>
      <c r="IV102" s="175"/>
      <c r="IW102" s="175"/>
      <c r="IX102" s="175"/>
      <c r="IY102" s="175"/>
      <c r="IZ102" s="175"/>
      <c r="JA102" s="175"/>
      <c r="JB102" s="175"/>
      <c r="JC102" s="175"/>
      <c r="JD102" s="175"/>
      <c r="JE102" s="175"/>
      <c r="JF102" s="175"/>
      <c r="JG102" s="175"/>
      <c r="JH102" s="175"/>
      <c r="JI102" s="175"/>
      <c r="JJ102" s="175"/>
      <c r="JK102" s="175"/>
      <c r="JL102" s="175"/>
      <c r="JM102" s="175"/>
      <c r="JN102" s="175"/>
      <c r="JO102" s="175"/>
      <c r="JP102" s="175"/>
      <c r="JQ102" s="175"/>
      <c r="JR102" s="175"/>
      <c r="JS102" s="175"/>
      <c r="JT102" s="175"/>
      <c r="JU102" s="175"/>
      <c r="JV102" s="175"/>
      <c r="JW102" s="175"/>
      <c r="JX102" s="175"/>
      <c r="JY102" s="175"/>
      <c r="JZ102" s="175"/>
      <c r="KA102" s="175"/>
      <c r="KB102" s="175"/>
      <c r="KC102" s="175"/>
      <c r="KD102" s="175"/>
      <c r="KE102" s="175"/>
      <c r="KF102" s="175"/>
      <c r="KG102" s="175"/>
      <c r="KH102" s="175"/>
      <c r="KI102" s="175"/>
      <c r="KJ102" s="175"/>
      <c r="KK102" s="175"/>
      <c r="KL102" s="175"/>
      <c r="KM102" s="175"/>
      <c r="KN102" s="175"/>
      <c r="KO102" s="175"/>
      <c r="KP102" s="175"/>
      <c r="KQ102" s="175"/>
      <c r="KR102" s="175"/>
      <c r="KS102" s="175"/>
      <c r="KT102" s="175"/>
      <c r="KU102" s="175"/>
      <c r="KV102" s="175"/>
      <c r="KW102" s="175"/>
      <c r="KX102" s="175"/>
      <c r="KY102" s="175"/>
      <c r="KZ102" s="175"/>
      <c r="LA102" s="175"/>
      <c r="LB102" s="175"/>
      <c r="LC102" s="175"/>
      <c r="LD102" s="175"/>
      <c r="LE102" s="175"/>
      <c r="LF102" s="175"/>
      <c r="LG102" s="175"/>
      <c r="LH102" s="175"/>
      <c r="LI102" s="175"/>
      <c r="LJ102" s="175"/>
      <c r="LK102" s="175"/>
      <c r="LL102" s="175"/>
      <c r="LM102" s="175"/>
      <c r="LN102" s="175"/>
      <c r="LO102" s="175"/>
      <c r="LP102" s="175"/>
      <c r="LQ102" s="175"/>
      <c r="LR102" s="175"/>
      <c r="LS102" s="175"/>
      <c r="LT102" s="175"/>
      <c r="LU102" s="175"/>
      <c r="LV102" s="175"/>
      <c r="LW102" s="175"/>
      <c r="LX102" s="175"/>
      <c r="LY102" s="175"/>
      <c r="LZ102" s="175"/>
      <c r="MA102" s="175"/>
      <c r="MB102" s="175"/>
      <c r="MC102" s="175"/>
      <c r="MD102" s="175"/>
      <c r="ME102" s="175"/>
      <c r="MF102" s="175"/>
      <c r="MG102" s="175"/>
      <c r="MH102" s="175"/>
      <c r="MI102" s="175"/>
      <c r="MJ102" s="175"/>
      <c r="MK102" s="175"/>
      <c r="ML102" s="175"/>
      <c r="MM102" s="175"/>
      <c r="MN102" s="175"/>
      <c r="MO102" s="175"/>
      <c r="MP102" s="175"/>
      <c r="MQ102" s="175"/>
      <c r="MR102" s="175"/>
      <c r="MS102" s="175"/>
      <c r="MT102" s="175"/>
      <c r="MU102" s="175"/>
      <c r="MV102" s="175"/>
      <c r="MW102" s="175"/>
      <c r="MX102" s="175"/>
      <c r="MY102" s="175"/>
      <c r="MZ102" s="175"/>
      <c r="NA102" s="175"/>
      <c r="NB102" s="175"/>
      <c r="NC102" s="175"/>
      <c r="ND102" s="175"/>
      <c r="NE102" s="175"/>
      <c r="NF102" s="175"/>
      <c r="NG102" s="175"/>
      <c r="NH102" s="175"/>
      <c r="NI102" s="175"/>
      <c r="NJ102" s="175"/>
      <c r="NK102" s="175"/>
      <c r="NL102" s="175"/>
      <c r="NM102" s="175"/>
      <c r="NN102" s="175"/>
      <c r="NO102" s="175"/>
      <c r="NP102" s="175"/>
      <c r="NQ102" s="175"/>
      <c r="NR102" s="175"/>
      <c r="NS102" s="175"/>
      <c r="NT102" s="175"/>
      <c r="NU102" s="175"/>
      <c r="NV102" s="175"/>
      <c r="NW102" s="175"/>
      <c r="NX102" s="175"/>
      <c r="NY102" s="175"/>
      <c r="NZ102" s="175"/>
      <c r="OA102" s="175"/>
      <c r="OB102" s="175"/>
      <c r="OC102" s="175"/>
      <c r="OD102" s="175"/>
      <c r="OE102" s="175"/>
      <c r="OF102" s="175"/>
      <c r="OG102" s="175"/>
      <c r="OH102" s="175"/>
      <c r="OI102" s="175"/>
      <c r="OJ102" s="175"/>
      <c r="OK102" s="175"/>
      <c r="OL102" s="175"/>
      <c r="OM102" s="175"/>
      <c r="ON102" s="175"/>
      <c r="OO102" s="175"/>
      <c r="OP102" s="175"/>
      <c r="OQ102" s="175"/>
      <c r="OR102" s="175"/>
      <c r="OS102" s="175"/>
      <c r="OT102" s="175"/>
      <c r="OU102" s="175"/>
      <c r="OV102" s="175"/>
      <c r="OW102" s="175"/>
      <c r="OX102" s="175"/>
      <c r="OY102" s="175"/>
      <c r="OZ102" s="175"/>
      <c r="PA102" s="175"/>
      <c r="PB102" s="175"/>
      <c r="PC102" s="175"/>
      <c r="PD102" s="175"/>
      <c r="PE102" s="175"/>
      <c r="PF102" s="175"/>
      <c r="PG102" s="175"/>
      <c r="PH102" s="175"/>
      <c r="PI102" s="175"/>
      <c r="PJ102" s="175"/>
      <c r="PK102" s="175"/>
      <c r="PL102" s="175"/>
      <c r="PM102" s="175"/>
      <c r="PN102" s="175"/>
      <c r="PO102" s="175"/>
      <c r="PP102" s="175"/>
      <c r="PQ102" s="175"/>
      <c r="PR102" s="175"/>
      <c r="PS102" s="175"/>
      <c r="PT102" s="175"/>
      <c r="PU102" s="175"/>
      <c r="PV102" s="175"/>
      <c r="PW102" s="175"/>
      <c r="PX102" s="175"/>
      <c r="PY102" s="175"/>
      <c r="PZ102" s="175"/>
      <c r="QA102" s="175"/>
      <c r="QB102" s="175"/>
      <c r="QC102" s="175"/>
      <c r="QD102" s="175"/>
      <c r="QE102" s="175"/>
      <c r="QF102" s="175"/>
      <c r="QG102" s="175"/>
      <c r="QH102" s="175"/>
      <c r="QI102" s="175"/>
      <c r="QJ102" s="175"/>
      <c r="QK102" s="175"/>
      <c r="QL102" s="175"/>
      <c r="QM102" s="175"/>
      <c r="QN102" s="175"/>
      <c r="QO102" s="175"/>
    </row>
    <row r="103" spans="122:457">
      <c r="DR103" s="175"/>
      <c r="DS103" s="175"/>
      <c r="DT103" s="175"/>
      <c r="DU103" s="175"/>
      <c r="DV103" s="175"/>
      <c r="DW103" s="175"/>
      <c r="DX103" s="175"/>
      <c r="DY103" s="175"/>
      <c r="DZ103" s="175"/>
      <c r="EA103" s="175"/>
      <c r="EB103" s="175"/>
      <c r="EC103" s="175"/>
      <c r="ED103" s="175"/>
      <c r="EE103" s="175"/>
      <c r="EF103" s="175"/>
      <c r="EG103" s="175"/>
      <c r="EH103" s="175"/>
      <c r="EI103" s="175"/>
      <c r="EJ103" s="175"/>
      <c r="EK103" s="175"/>
      <c r="EL103" s="175"/>
      <c r="EM103" s="175"/>
      <c r="EN103" s="175"/>
      <c r="EO103" s="175"/>
      <c r="EP103" s="175"/>
      <c r="EQ103" s="175"/>
      <c r="ER103" s="175"/>
      <c r="ES103" s="175"/>
      <c r="ET103" s="175"/>
      <c r="EU103" s="175"/>
      <c r="EV103" s="175"/>
      <c r="EW103" s="175"/>
      <c r="EX103" s="175"/>
      <c r="EY103" s="175"/>
      <c r="EZ103" s="175"/>
      <c r="FA103" s="175"/>
      <c r="FB103" s="175"/>
      <c r="FC103" s="175"/>
      <c r="FD103" s="175"/>
      <c r="FE103" s="175"/>
      <c r="FF103" s="175"/>
      <c r="FG103" s="175"/>
      <c r="FH103" s="175"/>
      <c r="FI103" s="175"/>
      <c r="FJ103" s="175"/>
      <c r="FK103" s="175"/>
      <c r="FL103" s="175"/>
      <c r="FM103" s="175"/>
      <c r="FN103" s="175"/>
      <c r="FO103" s="175"/>
      <c r="FP103" s="175"/>
      <c r="FQ103" s="175"/>
      <c r="FR103" s="175"/>
      <c r="FS103" s="175"/>
      <c r="FT103" s="175"/>
      <c r="FU103" s="175"/>
      <c r="FV103" s="175"/>
      <c r="FW103" s="175"/>
      <c r="FX103" s="175"/>
      <c r="FY103" s="175"/>
      <c r="FZ103" s="175"/>
      <c r="GA103" s="175"/>
      <c r="GB103" s="175"/>
      <c r="GC103" s="175"/>
      <c r="GD103" s="175"/>
      <c r="GE103" s="175"/>
      <c r="GF103" s="175"/>
      <c r="GG103" s="175"/>
      <c r="GH103" s="175"/>
      <c r="GI103" s="175"/>
      <c r="GJ103" s="175"/>
      <c r="GK103" s="175"/>
      <c r="GL103" s="175"/>
      <c r="GM103" s="175"/>
      <c r="GN103" s="175"/>
      <c r="GO103" s="175"/>
      <c r="GP103" s="175"/>
      <c r="GQ103" s="175"/>
      <c r="GR103" s="175"/>
      <c r="GS103" s="175"/>
      <c r="GT103" s="175"/>
      <c r="GU103" s="175"/>
      <c r="GV103" s="175"/>
      <c r="GW103" s="175"/>
      <c r="GX103" s="175"/>
      <c r="GY103" s="175"/>
      <c r="GZ103" s="175"/>
      <c r="HA103" s="175"/>
      <c r="HB103" s="175"/>
      <c r="HC103" s="175"/>
      <c r="HD103" s="175"/>
      <c r="HE103" s="175"/>
      <c r="HF103" s="175"/>
      <c r="HG103" s="175"/>
      <c r="HH103" s="175"/>
      <c r="HI103" s="175"/>
      <c r="HJ103" s="175"/>
      <c r="HK103" s="175"/>
      <c r="HL103" s="175"/>
      <c r="HM103" s="175"/>
      <c r="HN103" s="175"/>
      <c r="HO103" s="175"/>
      <c r="HP103" s="175"/>
      <c r="HQ103" s="175"/>
      <c r="HR103" s="175"/>
      <c r="HS103" s="175"/>
      <c r="HT103" s="175"/>
      <c r="HU103" s="175"/>
      <c r="HV103" s="175"/>
      <c r="HW103" s="175"/>
      <c r="HX103" s="175"/>
      <c r="HY103" s="175"/>
      <c r="HZ103" s="175"/>
      <c r="IA103" s="175"/>
      <c r="IB103" s="175"/>
      <c r="IC103" s="175"/>
      <c r="ID103" s="175"/>
      <c r="IE103" s="175"/>
      <c r="IF103" s="175"/>
      <c r="IG103" s="175"/>
      <c r="IH103" s="175"/>
      <c r="II103" s="175"/>
      <c r="IJ103" s="175"/>
      <c r="IK103" s="175"/>
      <c r="IL103" s="175"/>
      <c r="IM103" s="175"/>
      <c r="IN103" s="175"/>
      <c r="IO103" s="175"/>
      <c r="IP103" s="175"/>
      <c r="IQ103" s="175"/>
      <c r="IR103" s="175"/>
      <c r="IS103" s="175"/>
      <c r="IT103" s="175"/>
      <c r="IU103" s="175"/>
      <c r="IV103" s="175"/>
      <c r="IW103" s="175"/>
      <c r="IX103" s="175"/>
      <c r="IY103" s="175"/>
      <c r="IZ103" s="175"/>
      <c r="JA103" s="175"/>
      <c r="JB103" s="175"/>
      <c r="JC103" s="175"/>
      <c r="JD103" s="175"/>
      <c r="JE103" s="175"/>
      <c r="JF103" s="175"/>
      <c r="JG103" s="175"/>
      <c r="JH103" s="175"/>
      <c r="JI103" s="175"/>
      <c r="JJ103" s="175"/>
      <c r="JK103" s="175"/>
      <c r="JL103" s="175"/>
      <c r="JM103" s="175"/>
      <c r="JN103" s="175"/>
      <c r="JO103" s="175"/>
      <c r="JP103" s="175"/>
      <c r="JQ103" s="175"/>
      <c r="JR103" s="175"/>
      <c r="JS103" s="175"/>
      <c r="JT103" s="175"/>
      <c r="JU103" s="175"/>
      <c r="JV103" s="175"/>
      <c r="JW103" s="175"/>
      <c r="JX103" s="175"/>
      <c r="JY103" s="175"/>
      <c r="JZ103" s="175"/>
      <c r="KA103" s="175"/>
      <c r="KB103" s="175"/>
      <c r="KC103" s="175"/>
      <c r="KD103" s="175"/>
      <c r="KE103" s="175"/>
      <c r="KF103" s="175"/>
      <c r="KG103" s="175"/>
      <c r="KH103" s="175"/>
      <c r="KI103" s="175"/>
      <c r="KJ103" s="175"/>
      <c r="KK103" s="175"/>
      <c r="KL103" s="175"/>
      <c r="KM103" s="175"/>
      <c r="KN103" s="175"/>
      <c r="KO103" s="175"/>
      <c r="KP103" s="175"/>
      <c r="KQ103" s="175"/>
      <c r="KR103" s="175"/>
      <c r="KS103" s="175"/>
      <c r="KT103" s="175"/>
      <c r="KU103" s="175"/>
      <c r="KV103" s="175"/>
      <c r="KW103" s="175"/>
      <c r="KX103" s="175"/>
      <c r="KY103" s="175"/>
      <c r="KZ103" s="175"/>
      <c r="LA103" s="175"/>
      <c r="LB103" s="175"/>
      <c r="LC103" s="175"/>
      <c r="LD103" s="175"/>
      <c r="LE103" s="175"/>
      <c r="LF103" s="175"/>
      <c r="LG103" s="175"/>
      <c r="LH103" s="175"/>
      <c r="LI103" s="175"/>
      <c r="LJ103" s="175"/>
      <c r="LK103" s="175"/>
      <c r="LL103" s="175"/>
      <c r="LM103" s="175"/>
      <c r="LN103" s="175"/>
      <c r="LO103" s="175"/>
      <c r="LP103" s="175"/>
      <c r="LQ103" s="175"/>
      <c r="LR103" s="175"/>
      <c r="LS103" s="175"/>
      <c r="LT103" s="175"/>
      <c r="LU103" s="175"/>
      <c r="LV103" s="175"/>
      <c r="LW103" s="175"/>
      <c r="LX103" s="175"/>
      <c r="LY103" s="175"/>
      <c r="LZ103" s="175"/>
      <c r="MA103" s="175"/>
      <c r="MB103" s="175"/>
      <c r="MC103" s="175"/>
      <c r="MD103" s="175"/>
      <c r="ME103" s="175"/>
      <c r="MF103" s="175"/>
      <c r="MG103" s="175"/>
      <c r="MH103" s="175"/>
      <c r="MI103" s="175"/>
      <c r="MJ103" s="175"/>
      <c r="MK103" s="175"/>
      <c r="ML103" s="175"/>
      <c r="MM103" s="175"/>
      <c r="MN103" s="175"/>
      <c r="MO103" s="175"/>
      <c r="MP103" s="175"/>
      <c r="MQ103" s="175"/>
      <c r="MR103" s="175"/>
      <c r="MS103" s="175"/>
      <c r="MT103" s="175"/>
      <c r="MU103" s="175"/>
      <c r="MV103" s="175"/>
      <c r="MW103" s="175"/>
      <c r="MX103" s="175"/>
      <c r="MY103" s="175"/>
      <c r="MZ103" s="175"/>
      <c r="NA103" s="175"/>
      <c r="NB103" s="175"/>
      <c r="NC103" s="175"/>
      <c r="ND103" s="175"/>
      <c r="NE103" s="175"/>
      <c r="NF103" s="175"/>
      <c r="NG103" s="175"/>
      <c r="NH103" s="175"/>
      <c r="NI103" s="175"/>
      <c r="NJ103" s="175"/>
      <c r="NK103" s="175"/>
      <c r="NL103" s="175"/>
      <c r="NM103" s="175"/>
      <c r="NN103" s="175"/>
      <c r="NO103" s="175"/>
      <c r="NP103" s="175"/>
      <c r="NQ103" s="175"/>
      <c r="NR103" s="175"/>
      <c r="NS103" s="175"/>
      <c r="NT103" s="175"/>
      <c r="NU103" s="175"/>
      <c r="NV103" s="175"/>
      <c r="NW103" s="175"/>
      <c r="NX103" s="175"/>
      <c r="NY103" s="175"/>
      <c r="NZ103" s="175"/>
      <c r="OA103" s="175"/>
      <c r="OB103" s="175"/>
      <c r="OC103" s="175"/>
      <c r="OD103" s="175"/>
      <c r="OE103" s="175"/>
      <c r="OF103" s="175"/>
      <c r="OG103" s="175"/>
      <c r="OH103" s="175"/>
      <c r="OI103" s="175"/>
      <c r="OJ103" s="175"/>
      <c r="OK103" s="175"/>
      <c r="OL103" s="175"/>
      <c r="OM103" s="175"/>
      <c r="ON103" s="175"/>
      <c r="OO103" s="175"/>
      <c r="OP103" s="175"/>
      <c r="OQ103" s="175"/>
      <c r="OR103" s="175"/>
      <c r="OS103" s="175"/>
      <c r="OT103" s="175"/>
      <c r="OU103" s="175"/>
      <c r="OV103" s="175"/>
      <c r="OW103" s="175"/>
      <c r="OX103" s="175"/>
      <c r="OY103" s="175"/>
      <c r="OZ103" s="175"/>
      <c r="PA103" s="175"/>
      <c r="PB103" s="175"/>
      <c r="PC103" s="175"/>
      <c r="PD103" s="175"/>
      <c r="PE103" s="175"/>
      <c r="PF103" s="175"/>
      <c r="PG103" s="175"/>
      <c r="PH103" s="175"/>
      <c r="PI103" s="175"/>
      <c r="PJ103" s="175"/>
      <c r="PK103" s="175"/>
      <c r="PL103" s="175"/>
      <c r="PM103" s="175"/>
      <c r="PN103" s="175"/>
      <c r="PO103" s="175"/>
      <c r="PP103" s="175"/>
      <c r="PQ103" s="175"/>
      <c r="PR103" s="175"/>
      <c r="PS103" s="175"/>
      <c r="PT103" s="175"/>
      <c r="PU103" s="175"/>
      <c r="PV103" s="175"/>
      <c r="PW103" s="175"/>
      <c r="PX103" s="175"/>
      <c r="PY103" s="175"/>
      <c r="PZ103" s="175"/>
      <c r="QA103" s="175"/>
      <c r="QB103" s="175"/>
      <c r="QC103" s="175"/>
      <c r="QD103" s="175"/>
      <c r="QE103" s="175"/>
      <c r="QF103" s="175"/>
      <c r="QG103" s="175"/>
      <c r="QH103" s="175"/>
      <c r="QI103" s="175"/>
      <c r="QJ103" s="175"/>
      <c r="QK103" s="175"/>
      <c r="QL103" s="175"/>
      <c r="QM103" s="175"/>
      <c r="QN103" s="175"/>
      <c r="QO103" s="175"/>
    </row>
    <row r="104" spans="122:457">
      <c r="DR104" s="175"/>
      <c r="DS104" s="175"/>
      <c r="DT104" s="175"/>
      <c r="DU104" s="175"/>
      <c r="DV104" s="175"/>
      <c r="DW104" s="175"/>
      <c r="DX104" s="175"/>
      <c r="DY104" s="175"/>
      <c r="DZ104" s="175"/>
      <c r="EA104" s="175"/>
      <c r="EB104" s="175"/>
      <c r="EC104" s="175"/>
      <c r="ED104" s="175"/>
      <c r="EE104" s="175"/>
      <c r="EF104" s="175"/>
      <c r="EG104" s="175"/>
      <c r="EH104" s="175"/>
      <c r="EI104" s="175"/>
      <c r="EJ104" s="175"/>
      <c r="EK104" s="175"/>
      <c r="EL104" s="175"/>
      <c r="EM104" s="175"/>
      <c r="EN104" s="175"/>
      <c r="EO104" s="175"/>
      <c r="EP104" s="175"/>
      <c r="EQ104" s="175"/>
      <c r="ER104" s="175"/>
      <c r="ES104" s="175"/>
      <c r="ET104" s="175"/>
      <c r="EU104" s="175"/>
      <c r="EV104" s="175"/>
      <c r="EW104" s="175"/>
      <c r="EX104" s="175"/>
      <c r="EY104" s="175"/>
      <c r="EZ104" s="175"/>
      <c r="FA104" s="175"/>
      <c r="FB104" s="175"/>
      <c r="FC104" s="175"/>
      <c r="FD104" s="175"/>
      <c r="FE104" s="175"/>
      <c r="FF104" s="175"/>
      <c r="FG104" s="175"/>
      <c r="FH104" s="175"/>
      <c r="FI104" s="175"/>
      <c r="FJ104" s="175"/>
      <c r="FK104" s="175"/>
      <c r="FL104" s="175"/>
      <c r="FM104" s="175"/>
      <c r="FN104" s="175"/>
      <c r="FO104" s="175"/>
      <c r="FP104" s="175"/>
      <c r="FQ104" s="175"/>
      <c r="FR104" s="175"/>
      <c r="FS104" s="175"/>
      <c r="FT104" s="175"/>
      <c r="FU104" s="175"/>
      <c r="FV104" s="175"/>
      <c r="FW104" s="175"/>
      <c r="FX104" s="175"/>
      <c r="FY104" s="175"/>
      <c r="FZ104" s="175"/>
      <c r="GA104" s="175"/>
      <c r="GB104" s="175"/>
      <c r="GC104" s="175"/>
      <c r="GD104" s="175"/>
      <c r="GE104" s="175"/>
      <c r="GF104" s="175"/>
      <c r="GG104" s="175"/>
      <c r="GH104" s="175"/>
      <c r="GI104" s="175"/>
      <c r="GJ104" s="175"/>
      <c r="GK104" s="175"/>
      <c r="GL104" s="175"/>
      <c r="GM104" s="175"/>
      <c r="GN104" s="175"/>
      <c r="GO104" s="175"/>
      <c r="GP104" s="175"/>
      <c r="GQ104" s="175"/>
      <c r="GR104" s="175"/>
      <c r="GS104" s="175"/>
      <c r="GT104" s="175"/>
      <c r="GU104" s="175"/>
      <c r="GV104" s="175"/>
      <c r="GW104" s="175"/>
      <c r="GX104" s="175"/>
      <c r="GY104" s="175"/>
      <c r="GZ104" s="175"/>
      <c r="HA104" s="175"/>
      <c r="HB104" s="175"/>
      <c r="HC104" s="175"/>
      <c r="HD104" s="175"/>
      <c r="HE104" s="175"/>
      <c r="HF104" s="175"/>
      <c r="HG104" s="175"/>
      <c r="HH104" s="175"/>
      <c r="HI104" s="175"/>
      <c r="HJ104" s="175"/>
      <c r="HK104" s="175"/>
      <c r="HL104" s="175"/>
      <c r="HM104" s="175"/>
      <c r="HN104" s="175"/>
      <c r="HO104" s="175"/>
      <c r="HP104" s="175"/>
      <c r="HQ104" s="175"/>
      <c r="HR104" s="175"/>
      <c r="HS104" s="175"/>
      <c r="HT104" s="175"/>
      <c r="HU104" s="175"/>
      <c r="HV104" s="175"/>
      <c r="HW104" s="175"/>
      <c r="HX104" s="175"/>
      <c r="HY104" s="175"/>
      <c r="HZ104" s="175"/>
      <c r="IA104" s="175"/>
      <c r="IB104" s="175"/>
      <c r="IC104" s="175"/>
      <c r="ID104" s="175"/>
      <c r="IE104" s="175"/>
      <c r="IF104" s="175"/>
      <c r="IG104" s="175"/>
      <c r="IH104" s="175"/>
      <c r="II104" s="175"/>
      <c r="IJ104" s="175"/>
      <c r="IK104" s="175"/>
      <c r="IL104" s="175"/>
      <c r="IM104" s="175"/>
      <c r="IN104" s="175"/>
      <c r="IO104" s="175"/>
      <c r="IP104" s="175"/>
      <c r="IQ104" s="175"/>
      <c r="IR104" s="175"/>
      <c r="IS104" s="175"/>
      <c r="IT104" s="175"/>
      <c r="IU104" s="175"/>
      <c r="IV104" s="175"/>
      <c r="IW104" s="175"/>
      <c r="IX104" s="175"/>
      <c r="IY104" s="175"/>
      <c r="IZ104" s="175"/>
      <c r="JA104" s="175"/>
      <c r="JB104" s="175"/>
      <c r="JC104" s="175"/>
      <c r="JD104" s="175"/>
      <c r="JE104" s="175"/>
      <c r="JF104" s="175"/>
      <c r="JG104" s="175"/>
      <c r="JH104" s="175"/>
      <c r="JI104" s="175"/>
      <c r="JJ104" s="175"/>
      <c r="JK104" s="175"/>
      <c r="JL104" s="175"/>
      <c r="JM104" s="175"/>
      <c r="JN104" s="175"/>
      <c r="JO104" s="175"/>
      <c r="JP104" s="175"/>
      <c r="JQ104" s="175"/>
      <c r="JR104" s="175"/>
      <c r="JS104" s="175"/>
      <c r="JT104" s="175"/>
      <c r="JU104" s="175"/>
      <c r="JV104" s="175"/>
      <c r="JW104" s="175"/>
      <c r="JX104" s="175"/>
      <c r="JY104" s="175"/>
      <c r="JZ104" s="175"/>
      <c r="KA104" s="175"/>
      <c r="KB104" s="175"/>
      <c r="KC104" s="175"/>
      <c r="KD104" s="175"/>
      <c r="KE104" s="175"/>
      <c r="KF104" s="175"/>
      <c r="KG104" s="175"/>
      <c r="KH104" s="175"/>
      <c r="KI104" s="175"/>
      <c r="KJ104" s="175"/>
      <c r="KK104" s="175"/>
      <c r="KL104" s="175"/>
      <c r="KM104" s="175"/>
      <c r="KN104" s="175"/>
      <c r="KO104" s="175"/>
      <c r="KP104" s="175"/>
      <c r="KQ104" s="175"/>
      <c r="KR104" s="175"/>
      <c r="KS104" s="175"/>
      <c r="KT104" s="175"/>
      <c r="KU104" s="175"/>
      <c r="KV104" s="175"/>
      <c r="KW104" s="175"/>
      <c r="KX104" s="175"/>
      <c r="KY104" s="175"/>
      <c r="KZ104" s="175"/>
      <c r="LA104" s="175"/>
      <c r="LB104" s="175"/>
      <c r="LC104" s="175"/>
      <c r="LD104" s="175"/>
      <c r="LE104" s="175"/>
      <c r="LF104" s="175"/>
      <c r="LG104" s="175"/>
      <c r="LH104" s="175"/>
      <c r="LI104" s="175"/>
      <c r="LJ104" s="175"/>
      <c r="LK104" s="175"/>
      <c r="LL104" s="175"/>
      <c r="LM104" s="175"/>
      <c r="LN104" s="175"/>
      <c r="LO104" s="175"/>
      <c r="LP104" s="175"/>
      <c r="LQ104" s="175"/>
      <c r="LR104" s="175"/>
      <c r="LS104" s="175"/>
      <c r="LT104" s="175"/>
      <c r="LU104" s="175"/>
      <c r="LV104" s="175"/>
      <c r="LW104" s="175"/>
      <c r="LX104" s="175"/>
      <c r="LY104" s="175"/>
      <c r="LZ104" s="175"/>
      <c r="MA104" s="175"/>
      <c r="MB104" s="175"/>
      <c r="MC104" s="175"/>
      <c r="MD104" s="175"/>
      <c r="ME104" s="175"/>
      <c r="MF104" s="175"/>
      <c r="MG104" s="175"/>
      <c r="MH104" s="175"/>
      <c r="MI104" s="175"/>
      <c r="MJ104" s="175"/>
      <c r="MK104" s="175"/>
      <c r="ML104" s="175"/>
      <c r="MM104" s="175"/>
      <c r="MN104" s="175"/>
      <c r="MO104" s="175"/>
      <c r="MP104" s="175"/>
      <c r="MQ104" s="175"/>
      <c r="MR104" s="175"/>
      <c r="MS104" s="175"/>
      <c r="MT104" s="175"/>
      <c r="MU104" s="175"/>
      <c r="MV104" s="175"/>
      <c r="MW104" s="175"/>
      <c r="MX104" s="175"/>
      <c r="MY104" s="175"/>
      <c r="MZ104" s="175"/>
      <c r="NA104" s="175"/>
      <c r="NB104" s="175"/>
      <c r="NC104" s="175"/>
      <c r="ND104" s="175"/>
      <c r="NE104" s="175"/>
      <c r="NF104" s="175"/>
      <c r="NG104" s="175"/>
      <c r="NH104" s="175"/>
      <c r="NI104" s="175"/>
      <c r="NJ104" s="175"/>
      <c r="NK104" s="175"/>
      <c r="NL104" s="175"/>
      <c r="NM104" s="175"/>
      <c r="NN104" s="175"/>
      <c r="NO104" s="175"/>
      <c r="NP104" s="175"/>
      <c r="NQ104" s="175"/>
      <c r="NR104" s="175"/>
      <c r="NS104" s="175"/>
      <c r="NT104" s="175"/>
      <c r="NU104" s="175"/>
      <c r="NV104" s="175"/>
      <c r="NW104" s="175"/>
      <c r="NX104" s="175"/>
      <c r="NY104" s="175"/>
      <c r="NZ104" s="175"/>
      <c r="OA104" s="175"/>
      <c r="OB104" s="175"/>
      <c r="OC104" s="175"/>
      <c r="OD104" s="175"/>
      <c r="OE104" s="175"/>
      <c r="OF104" s="175"/>
      <c r="OG104" s="175"/>
      <c r="OH104" s="175"/>
      <c r="OI104" s="175"/>
      <c r="OJ104" s="175"/>
      <c r="OK104" s="175"/>
      <c r="OL104" s="175"/>
      <c r="OM104" s="175"/>
      <c r="ON104" s="175"/>
      <c r="OO104" s="175"/>
      <c r="OP104" s="175"/>
      <c r="OQ104" s="175"/>
      <c r="OR104" s="175"/>
      <c r="OS104" s="175"/>
      <c r="OT104" s="175"/>
      <c r="OU104" s="175"/>
      <c r="OV104" s="175"/>
      <c r="OW104" s="175"/>
      <c r="OX104" s="175"/>
      <c r="OY104" s="175"/>
      <c r="OZ104" s="175"/>
      <c r="PA104" s="175"/>
      <c r="PB104" s="175"/>
      <c r="PC104" s="175"/>
      <c r="PD104" s="175"/>
      <c r="PE104" s="175"/>
      <c r="PF104" s="175"/>
      <c r="PG104" s="175"/>
      <c r="PH104" s="175"/>
      <c r="PI104" s="175"/>
      <c r="PJ104" s="175"/>
      <c r="PK104" s="175"/>
      <c r="PL104" s="175"/>
      <c r="PM104" s="175"/>
      <c r="PN104" s="175"/>
      <c r="PO104" s="175"/>
      <c r="PP104" s="175"/>
      <c r="PQ104" s="175"/>
      <c r="PR104" s="175"/>
      <c r="PS104" s="175"/>
      <c r="PT104" s="175"/>
      <c r="PU104" s="175"/>
      <c r="PV104" s="175"/>
      <c r="PW104" s="175"/>
      <c r="PX104" s="175"/>
      <c r="PY104" s="175"/>
      <c r="PZ104" s="175"/>
      <c r="QA104" s="175"/>
      <c r="QB104" s="175"/>
      <c r="QC104" s="175"/>
      <c r="QD104" s="175"/>
      <c r="QE104" s="175"/>
      <c r="QF104" s="175"/>
      <c r="QG104" s="175"/>
      <c r="QH104" s="175"/>
      <c r="QI104" s="175"/>
      <c r="QJ104" s="175"/>
      <c r="QK104" s="175"/>
      <c r="QL104" s="175"/>
      <c r="QM104" s="175"/>
      <c r="QN104" s="175"/>
      <c r="QO104" s="175"/>
    </row>
    <row r="105" spans="122:457">
      <c r="DR105" s="175"/>
      <c r="DS105" s="175"/>
      <c r="DT105" s="175"/>
      <c r="DU105" s="175"/>
      <c r="DV105" s="175"/>
      <c r="DW105" s="175"/>
      <c r="DX105" s="175"/>
      <c r="DY105" s="175"/>
      <c r="DZ105" s="175"/>
      <c r="EA105" s="175"/>
      <c r="EB105" s="175"/>
      <c r="EC105" s="175"/>
      <c r="ED105" s="175"/>
      <c r="EE105" s="175"/>
      <c r="EF105" s="175"/>
      <c r="EG105" s="175"/>
      <c r="EH105" s="175"/>
      <c r="EI105" s="175"/>
      <c r="EJ105" s="175"/>
      <c r="EK105" s="175"/>
      <c r="EL105" s="175"/>
      <c r="EM105" s="175"/>
      <c r="EN105" s="175"/>
      <c r="EO105" s="175"/>
      <c r="EP105" s="175"/>
      <c r="EQ105" s="175"/>
      <c r="ER105" s="175"/>
      <c r="ES105" s="175"/>
      <c r="ET105" s="175"/>
      <c r="EU105" s="175"/>
      <c r="EV105" s="175"/>
      <c r="EW105" s="175"/>
      <c r="EX105" s="175"/>
      <c r="EY105" s="175"/>
      <c r="EZ105" s="175"/>
      <c r="FA105" s="175"/>
      <c r="FB105" s="175"/>
      <c r="FC105" s="175"/>
      <c r="FD105" s="175"/>
      <c r="FE105" s="175"/>
      <c r="FF105" s="175"/>
      <c r="FG105" s="175"/>
      <c r="FH105" s="175"/>
      <c r="FI105" s="175"/>
      <c r="FJ105" s="175"/>
      <c r="FK105" s="175"/>
      <c r="FL105" s="175"/>
      <c r="FM105" s="175"/>
      <c r="FN105" s="175"/>
      <c r="FO105" s="175"/>
      <c r="FP105" s="175"/>
      <c r="FQ105" s="175"/>
      <c r="FR105" s="175"/>
      <c r="FS105" s="175"/>
      <c r="FT105" s="175"/>
      <c r="FU105" s="175"/>
      <c r="FV105" s="175"/>
      <c r="FW105" s="175"/>
      <c r="FX105" s="175"/>
      <c r="FY105" s="175"/>
      <c r="FZ105" s="175"/>
      <c r="GA105" s="175"/>
      <c r="GB105" s="175"/>
      <c r="GC105" s="175"/>
      <c r="GD105" s="175"/>
      <c r="GE105" s="175"/>
      <c r="GF105" s="175"/>
      <c r="GG105" s="175"/>
      <c r="GH105" s="175"/>
      <c r="GI105" s="175"/>
      <c r="GJ105" s="175"/>
      <c r="GK105" s="175"/>
      <c r="GL105" s="175"/>
      <c r="GM105" s="175"/>
      <c r="GN105" s="175"/>
      <c r="GO105" s="175"/>
      <c r="GP105" s="175"/>
      <c r="GQ105" s="175"/>
      <c r="GR105" s="175"/>
      <c r="GS105" s="175"/>
      <c r="GT105" s="175"/>
      <c r="GU105" s="175"/>
      <c r="GV105" s="175"/>
      <c r="GW105" s="175"/>
      <c r="GX105" s="175"/>
      <c r="GY105" s="175"/>
      <c r="GZ105" s="175"/>
      <c r="HA105" s="175"/>
      <c r="HB105" s="175"/>
      <c r="HC105" s="175"/>
      <c r="HD105" s="175"/>
      <c r="HE105" s="175"/>
      <c r="HF105" s="175"/>
      <c r="HG105" s="175"/>
      <c r="HH105" s="175"/>
      <c r="HI105" s="175"/>
      <c r="HJ105" s="175"/>
      <c r="HK105" s="175"/>
      <c r="HL105" s="175"/>
      <c r="HM105" s="175"/>
      <c r="HN105" s="175"/>
      <c r="HO105" s="175"/>
      <c r="HP105" s="175"/>
      <c r="HQ105" s="175"/>
      <c r="HR105" s="175"/>
      <c r="HS105" s="175"/>
      <c r="HT105" s="175"/>
      <c r="HU105" s="175"/>
      <c r="HV105" s="175"/>
      <c r="HW105" s="175"/>
      <c r="HX105" s="175"/>
      <c r="HY105" s="175"/>
      <c r="HZ105" s="175"/>
      <c r="IA105" s="175"/>
      <c r="IB105" s="175"/>
      <c r="IC105" s="175"/>
      <c r="ID105" s="175"/>
      <c r="IE105" s="175"/>
      <c r="IF105" s="175"/>
      <c r="IG105" s="175"/>
      <c r="IH105" s="175"/>
      <c r="II105" s="175"/>
      <c r="IJ105" s="175"/>
      <c r="IK105" s="175"/>
      <c r="IL105" s="175"/>
      <c r="IM105" s="175"/>
      <c r="IN105" s="175"/>
      <c r="IO105" s="175"/>
      <c r="IP105" s="175"/>
      <c r="IQ105" s="175"/>
      <c r="IR105" s="175"/>
      <c r="IS105" s="175"/>
      <c r="IT105" s="175"/>
      <c r="IU105" s="175"/>
      <c r="IV105" s="175"/>
      <c r="IW105" s="175"/>
      <c r="IX105" s="175"/>
      <c r="IY105" s="175"/>
      <c r="IZ105" s="175"/>
      <c r="JA105" s="175"/>
      <c r="JB105" s="175"/>
      <c r="JC105" s="175"/>
      <c r="JD105" s="175"/>
      <c r="JE105" s="175"/>
      <c r="JF105" s="175"/>
      <c r="JG105" s="175"/>
      <c r="JH105" s="175"/>
      <c r="JI105" s="175"/>
      <c r="JJ105" s="175"/>
      <c r="JK105" s="175"/>
      <c r="JL105" s="175"/>
      <c r="JM105" s="175"/>
      <c r="JN105" s="175"/>
      <c r="JO105" s="175"/>
      <c r="JP105" s="175"/>
      <c r="JQ105" s="175"/>
      <c r="JR105" s="175"/>
      <c r="JS105" s="175"/>
      <c r="JT105" s="175"/>
      <c r="JU105" s="175"/>
      <c r="JV105" s="175"/>
      <c r="JW105" s="175"/>
      <c r="JX105" s="175"/>
      <c r="JY105" s="175"/>
      <c r="JZ105" s="175"/>
      <c r="KA105" s="175"/>
      <c r="KB105" s="175"/>
      <c r="KC105" s="175"/>
      <c r="KD105" s="175"/>
      <c r="KE105" s="175"/>
      <c r="KF105" s="175"/>
      <c r="KG105" s="175"/>
      <c r="KH105" s="175"/>
      <c r="KI105" s="175"/>
      <c r="KJ105" s="175"/>
      <c r="KK105" s="175"/>
      <c r="KL105" s="175"/>
      <c r="KM105" s="175"/>
      <c r="KN105" s="175"/>
      <c r="KO105" s="175"/>
      <c r="KP105" s="175"/>
      <c r="KQ105" s="175"/>
      <c r="KR105" s="175"/>
      <c r="KS105" s="175"/>
      <c r="KT105" s="175"/>
      <c r="KU105" s="175"/>
      <c r="KV105" s="175"/>
      <c r="KW105" s="175"/>
      <c r="KX105" s="175"/>
      <c r="KY105" s="175"/>
      <c r="KZ105" s="175"/>
      <c r="LA105" s="175"/>
      <c r="LB105" s="175"/>
      <c r="LC105" s="175"/>
      <c r="LD105" s="175"/>
      <c r="LE105" s="175"/>
      <c r="LF105" s="175"/>
      <c r="LG105" s="175"/>
      <c r="LH105" s="175"/>
      <c r="LI105" s="175"/>
      <c r="LJ105" s="175"/>
      <c r="LK105" s="175"/>
      <c r="LL105" s="175"/>
      <c r="LM105" s="175"/>
      <c r="LN105" s="175"/>
      <c r="LO105" s="175"/>
      <c r="LP105" s="175"/>
      <c r="LQ105" s="175"/>
      <c r="LR105" s="175"/>
      <c r="LS105" s="175"/>
      <c r="LT105" s="175"/>
      <c r="LU105" s="175"/>
      <c r="LV105" s="175"/>
      <c r="LW105" s="175"/>
      <c r="LX105" s="175"/>
      <c r="LY105" s="175"/>
      <c r="LZ105" s="175"/>
      <c r="MA105" s="175"/>
      <c r="MB105" s="175"/>
      <c r="MC105" s="175"/>
      <c r="MD105" s="175"/>
      <c r="ME105" s="175"/>
      <c r="MF105" s="175"/>
      <c r="MG105" s="175"/>
      <c r="MH105" s="175"/>
      <c r="MI105" s="175"/>
      <c r="MJ105" s="175"/>
      <c r="MK105" s="175"/>
      <c r="ML105" s="175"/>
      <c r="MM105" s="175"/>
      <c r="MN105" s="175"/>
      <c r="MO105" s="175"/>
      <c r="MP105" s="175"/>
      <c r="MQ105" s="175"/>
      <c r="MR105" s="175"/>
      <c r="MS105" s="175"/>
      <c r="MT105" s="175"/>
      <c r="MU105" s="175"/>
      <c r="MV105" s="175"/>
      <c r="MW105" s="175"/>
      <c r="MX105" s="175"/>
      <c r="MY105" s="175"/>
      <c r="MZ105" s="175"/>
      <c r="NA105" s="175"/>
      <c r="NB105" s="175"/>
      <c r="NC105" s="175"/>
      <c r="ND105" s="175"/>
      <c r="NE105" s="175"/>
      <c r="NF105" s="175"/>
      <c r="NG105" s="175"/>
      <c r="NH105" s="175"/>
      <c r="NI105" s="175"/>
      <c r="NJ105" s="175"/>
      <c r="NK105" s="175"/>
      <c r="NL105" s="175"/>
      <c r="NM105" s="175"/>
      <c r="NN105" s="175"/>
      <c r="NO105" s="175"/>
      <c r="NP105" s="175"/>
      <c r="NQ105" s="175"/>
      <c r="NR105" s="175"/>
      <c r="NS105" s="175"/>
      <c r="NT105" s="175"/>
      <c r="NU105" s="175"/>
      <c r="NV105" s="175"/>
      <c r="NW105" s="175"/>
      <c r="NX105" s="175"/>
      <c r="NY105" s="175"/>
      <c r="NZ105" s="175"/>
      <c r="OA105" s="175"/>
      <c r="OB105" s="175"/>
      <c r="OC105" s="175"/>
      <c r="OD105" s="175"/>
      <c r="OE105" s="175"/>
      <c r="OF105" s="175"/>
      <c r="OG105" s="175"/>
      <c r="OH105" s="175"/>
      <c r="OI105" s="175"/>
      <c r="OJ105" s="175"/>
      <c r="OK105" s="175"/>
      <c r="OL105" s="175"/>
      <c r="OM105" s="175"/>
      <c r="ON105" s="175"/>
      <c r="OO105" s="175"/>
      <c r="OP105" s="175"/>
      <c r="OQ105" s="175"/>
      <c r="OR105" s="175"/>
      <c r="OS105" s="175"/>
      <c r="OT105" s="175"/>
      <c r="OU105" s="175"/>
      <c r="OV105" s="175"/>
      <c r="OW105" s="175"/>
      <c r="OX105" s="175"/>
      <c r="OY105" s="175"/>
      <c r="OZ105" s="175"/>
      <c r="PA105" s="175"/>
      <c r="PB105" s="175"/>
      <c r="PC105" s="175"/>
      <c r="PD105" s="175"/>
      <c r="PE105" s="175"/>
      <c r="PF105" s="175"/>
      <c r="PG105" s="175"/>
      <c r="PH105" s="175"/>
      <c r="PI105" s="175"/>
      <c r="PJ105" s="175"/>
      <c r="PK105" s="175"/>
      <c r="PL105" s="175"/>
      <c r="PM105" s="175"/>
      <c r="PN105" s="175"/>
      <c r="PO105" s="175"/>
      <c r="PP105" s="175"/>
      <c r="PQ105" s="175"/>
      <c r="PR105" s="175"/>
      <c r="PS105" s="175"/>
      <c r="PT105" s="175"/>
      <c r="PU105" s="175"/>
      <c r="PV105" s="175"/>
      <c r="PW105" s="175"/>
      <c r="PX105" s="175"/>
      <c r="PY105" s="175"/>
      <c r="PZ105" s="175"/>
      <c r="QA105" s="175"/>
      <c r="QB105" s="175"/>
      <c r="QC105" s="175"/>
      <c r="QD105" s="175"/>
      <c r="QE105" s="175"/>
      <c r="QF105" s="175"/>
      <c r="QG105" s="175"/>
      <c r="QH105" s="175"/>
      <c r="QI105" s="175"/>
      <c r="QJ105" s="175"/>
      <c r="QK105" s="175"/>
      <c r="QL105" s="175"/>
      <c r="QM105" s="175"/>
      <c r="QN105" s="175"/>
      <c r="QO105" s="175"/>
    </row>
    <row r="106" spans="122:457">
      <c r="DR106" s="175"/>
      <c r="DS106" s="175"/>
      <c r="DT106" s="175"/>
      <c r="DU106" s="175"/>
      <c r="DV106" s="175"/>
      <c r="DW106" s="175"/>
      <c r="DX106" s="175"/>
      <c r="DY106" s="175"/>
      <c r="DZ106" s="175"/>
      <c r="EA106" s="175"/>
      <c r="EB106" s="175"/>
      <c r="EC106" s="175"/>
      <c r="ED106" s="175"/>
      <c r="EE106" s="175"/>
      <c r="EF106" s="175"/>
      <c r="EG106" s="175"/>
      <c r="EH106" s="175"/>
      <c r="EI106" s="175"/>
      <c r="EJ106" s="175"/>
      <c r="EK106" s="175"/>
      <c r="EL106" s="175"/>
      <c r="EM106" s="175"/>
      <c r="EN106" s="175"/>
      <c r="EO106" s="175"/>
      <c r="EP106" s="175"/>
      <c r="EQ106" s="175"/>
      <c r="ER106" s="175"/>
      <c r="ES106" s="175"/>
      <c r="ET106" s="175"/>
      <c r="EU106" s="175"/>
      <c r="EV106" s="175"/>
      <c r="EW106" s="175"/>
      <c r="EX106" s="175"/>
      <c r="EY106" s="175"/>
      <c r="EZ106" s="175"/>
      <c r="FA106" s="175"/>
      <c r="FB106" s="175"/>
      <c r="FC106" s="175"/>
      <c r="FD106" s="175"/>
      <c r="FE106" s="175"/>
      <c r="FF106" s="175"/>
      <c r="FG106" s="175"/>
      <c r="FH106" s="175"/>
      <c r="FI106" s="175"/>
      <c r="FJ106" s="175"/>
      <c r="FK106" s="175"/>
      <c r="FL106" s="175"/>
      <c r="FM106" s="175"/>
      <c r="FN106" s="175"/>
      <c r="FO106" s="175"/>
      <c r="FP106" s="175"/>
      <c r="FQ106" s="175"/>
      <c r="FR106" s="175"/>
      <c r="FS106" s="175"/>
      <c r="FT106" s="175"/>
      <c r="FU106" s="175"/>
      <c r="FV106" s="175"/>
      <c r="FW106" s="175"/>
      <c r="FX106" s="175"/>
      <c r="FY106" s="175"/>
      <c r="FZ106" s="175"/>
      <c r="GA106" s="175"/>
      <c r="GB106" s="175"/>
      <c r="GC106" s="175"/>
      <c r="GD106" s="175"/>
      <c r="GE106" s="175"/>
      <c r="GF106" s="175"/>
      <c r="GG106" s="175"/>
      <c r="GH106" s="175"/>
      <c r="GI106" s="175"/>
      <c r="GJ106" s="175"/>
      <c r="GK106" s="175"/>
      <c r="GL106" s="175"/>
      <c r="GM106" s="175"/>
      <c r="GN106" s="175"/>
      <c r="GO106" s="175"/>
      <c r="GP106" s="175"/>
      <c r="GQ106" s="175"/>
      <c r="GR106" s="175"/>
      <c r="GS106" s="175"/>
      <c r="GT106" s="175"/>
      <c r="GU106" s="175"/>
      <c r="GV106" s="175"/>
      <c r="GW106" s="175"/>
      <c r="GX106" s="175"/>
      <c r="GY106" s="175"/>
      <c r="GZ106" s="175"/>
      <c r="HA106" s="175"/>
      <c r="HB106" s="175"/>
      <c r="HC106" s="175"/>
      <c r="HD106" s="175"/>
      <c r="HE106" s="175"/>
      <c r="HF106" s="175"/>
      <c r="HG106" s="175"/>
      <c r="HH106" s="175"/>
      <c r="HI106" s="175"/>
      <c r="HJ106" s="175"/>
      <c r="HK106" s="175"/>
      <c r="HL106" s="175"/>
      <c r="HM106" s="175"/>
      <c r="HN106" s="175"/>
      <c r="HO106" s="175"/>
      <c r="HP106" s="175"/>
      <c r="HQ106" s="175"/>
      <c r="HR106" s="175"/>
      <c r="HS106" s="175"/>
      <c r="HT106" s="175"/>
      <c r="HU106" s="175"/>
      <c r="HV106" s="175"/>
      <c r="HW106" s="175"/>
      <c r="HX106" s="175"/>
      <c r="HY106" s="175"/>
      <c r="HZ106" s="175"/>
      <c r="IA106" s="175"/>
      <c r="IB106" s="175"/>
      <c r="IC106" s="175"/>
      <c r="ID106" s="175"/>
      <c r="IE106" s="175"/>
      <c r="IF106" s="175"/>
      <c r="IG106" s="175"/>
      <c r="IH106" s="175"/>
      <c r="II106" s="175"/>
      <c r="IJ106" s="175"/>
      <c r="IK106" s="175"/>
      <c r="IL106" s="175"/>
      <c r="IM106" s="175"/>
      <c r="IN106" s="175"/>
      <c r="IO106" s="175"/>
      <c r="IP106" s="175"/>
      <c r="IQ106" s="175"/>
      <c r="IR106" s="175"/>
      <c r="IS106" s="175"/>
      <c r="IT106" s="175"/>
      <c r="IU106" s="175"/>
      <c r="IV106" s="175"/>
      <c r="IW106" s="175"/>
      <c r="IX106" s="175"/>
      <c r="IY106" s="175"/>
      <c r="IZ106" s="175"/>
      <c r="JA106" s="175"/>
      <c r="JB106" s="175"/>
      <c r="JC106" s="175"/>
      <c r="JD106" s="175"/>
      <c r="JE106" s="175"/>
      <c r="JF106" s="175"/>
      <c r="JG106" s="175"/>
      <c r="JH106" s="175"/>
      <c r="JI106" s="175"/>
      <c r="JJ106" s="175"/>
      <c r="JK106" s="175"/>
      <c r="JL106" s="175"/>
      <c r="JM106" s="175"/>
      <c r="JN106" s="175"/>
      <c r="JO106" s="175"/>
      <c r="JP106" s="175"/>
      <c r="JQ106" s="175"/>
      <c r="JR106" s="175"/>
      <c r="JS106" s="175"/>
      <c r="JT106" s="175"/>
      <c r="JU106" s="175"/>
      <c r="JV106" s="175"/>
      <c r="JW106" s="175"/>
      <c r="JX106" s="175"/>
      <c r="JY106" s="175"/>
      <c r="JZ106" s="175"/>
      <c r="KA106" s="175"/>
      <c r="KB106" s="175"/>
      <c r="KC106" s="175"/>
      <c r="KD106" s="175"/>
      <c r="KE106" s="175"/>
      <c r="KF106" s="175"/>
      <c r="KG106" s="175"/>
      <c r="KH106" s="175"/>
      <c r="KI106" s="175"/>
      <c r="KJ106" s="175"/>
      <c r="KK106" s="175"/>
      <c r="KL106" s="175"/>
      <c r="KM106" s="175"/>
      <c r="KN106" s="175"/>
      <c r="KO106" s="175"/>
      <c r="KP106" s="175"/>
      <c r="KQ106" s="175"/>
      <c r="KR106" s="175"/>
      <c r="KS106" s="175"/>
      <c r="KT106" s="175"/>
      <c r="KU106" s="175"/>
      <c r="KV106" s="175"/>
      <c r="KW106" s="175"/>
      <c r="KX106" s="175"/>
      <c r="KY106" s="175"/>
      <c r="KZ106" s="175"/>
      <c r="LA106" s="175"/>
      <c r="LB106" s="175"/>
      <c r="LC106" s="175"/>
      <c r="LD106" s="175"/>
      <c r="LE106" s="175"/>
      <c r="LF106" s="175"/>
      <c r="LG106" s="175"/>
      <c r="LH106" s="175"/>
      <c r="LI106" s="175"/>
      <c r="LJ106" s="175"/>
      <c r="LK106" s="175"/>
      <c r="LL106" s="175"/>
      <c r="LM106" s="175"/>
      <c r="LN106" s="175"/>
      <c r="LO106" s="175"/>
      <c r="LP106" s="175"/>
      <c r="LQ106" s="175"/>
      <c r="LR106" s="175"/>
      <c r="LS106" s="175"/>
      <c r="LT106" s="175"/>
      <c r="LU106" s="175"/>
      <c r="LV106" s="175"/>
      <c r="LW106" s="175"/>
      <c r="LX106" s="175"/>
      <c r="LY106" s="175"/>
      <c r="LZ106" s="175"/>
      <c r="MA106" s="175"/>
      <c r="MB106" s="175"/>
      <c r="MC106" s="175"/>
      <c r="MD106" s="175"/>
      <c r="ME106" s="175"/>
      <c r="MF106" s="175"/>
      <c r="MG106" s="175"/>
      <c r="MH106" s="175"/>
      <c r="MI106" s="175"/>
      <c r="MJ106" s="175"/>
      <c r="MK106" s="175"/>
      <c r="ML106" s="175"/>
      <c r="MM106" s="175"/>
      <c r="MN106" s="175"/>
      <c r="MO106" s="175"/>
      <c r="MP106" s="175"/>
      <c r="MQ106" s="175"/>
      <c r="MR106" s="175"/>
      <c r="MS106" s="175"/>
      <c r="MT106" s="175"/>
      <c r="MU106" s="175"/>
      <c r="MV106" s="175"/>
      <c r="MW106" s="175"/>
      <c r="MX106" s="175"/>
      <c r="MY106" s="175"/>
      <c r="MZ106" s="175"/>
      <c r="NA106" s="175"/>
      <c r="NB106" s="175"/>
      <c r="NC106" s="175"/>
      <c r="ND106" s="175"/>
      <c r="NE106" s="175"/>
      <c r="NF106" s="175"/>
      <c r="NG106" s="175"/>
      <c r="NH106" s="175"/>
      <c r="NI106" s="175"/>
      <c r="NJ106" s="175"/>
      <c r="NK106" s="175"/>
      <c r="NL106" s="175"/>
      <c r="NM106" s="175"/>
      <c r="NN106" s="175"/>
      <c r="NO106" s="175"/>
      <c r="NP106" s="175"/>
      <c r="NQ106" s="175"/>
      <c r="NR106" s="175"/>
      <c r="NS106" s="175"/>
      <c r="NT106" s="175"/>
      <c r="NU106" s="175"/>
      <c r="NV106" s="175"/>
      <c r="NW106" s="175"/>
      <c r="NX106" s="175"/>
      <c r="NY106" s="175"/>
      <c r="NZ106" s="175"/>
      <c r="OA106" s="175"/>
      <c r="OB106" s="175"/>
      <c r="OC106" s="175"/>
      <c r="OD106" s="175"/>
      <c r="OE106" s="175"/>
      <c r="OF106" s="175"/>
      <c r="OG106" s="175"/>
      <c r="OH106" s="175"/>
      <c r="OI106" s="175"/>
      <c r="OJ106" s="175"/>
      <c r="OK106" s="175"/>
      <c r="OL106" s="175"/>
      <c r="OM106" s="175"/>
      <c r="ON106" s="175"/>
      <c r="OO106" s="175"/>
      <c r="OP106" s="175"/>
      <c r="OQ106" s="175"/>
      <c r="OR106" s="175"/>
      <c r="OS106" s="175"/>
      <c r="OT106" s="175"/>
      <c r="OU106" s="175"/>
      <c r="OV106" s="175"/>
      <c r="OW106" s="175"/>
      <c r="OX106" s="175"/>
      <c r="OY106" s="175"/>
      <c r="OZ106" s="175"/>
      <c r="PA106" s="175"/>
      <c r="PB106" s="175"/>
      <c r="PC106" s="175"/>
      <c r="PD106" s="175"/>
      <c r="PE106" s="175"/>
      <c r="PF106" s="175"/>
      <c r="PG106" s="175"/>
      <c r="PH106" s="175"/>
      <c r="PI106" s="175"/>
      <c r="PJ106" s="175"/>
      <c r="PK106" s="175"/>
      <c r="PL106" s="175"/>
      <c r="PM106" s="175"/>
      <c r="PN106" s="175"/>
      <c r="PO106" s="175"/>
      <c r="PP106" s="175"/>
      <c r="PQ106" s="175"/>
      <c r="PR106" s="175"/>
      <c r="PS106" s="175"/>
      <c r="PT106" s="175"/>
      <c r="PU106" s="175"/>
      <c r="PV106" s="175"/>
      <c r="PW106" s="175"/>
      <c r="PX106" s="175"/>
      <c r="PY106" s="175"/>
      <c r="PZ106" s="175"/>
      <c r="QA106" s="175"/>
      <c r="QB106" s="175"/>
      <c r="QC106" s="175"/>
      <c r="QD106" s="175"/>
      <c r="QE106" s="175"/>
      <c r="QF106" s="175"/>
      <c r="QG106" s="175"/>
      <c r="QH106" s="175"/>
      <c r="QI106" s="175"/>
      <c r="QJ106" s="175"/>
      <c r="QK106" s="175"/>
      <c r="QL106" s="175"/>
      <c r="QM106" s="175"/>
      <c r="QN106" s="175"/>
      <c r="QO106" s="175"/>
    </row>
    <row r="107" spans="122:457">
      <c r="DR107" s="175"/>
      <c r="DS107" s="175"/>
      <c r="DT107" s="175"/>
      <c r="DU107" s="175"/>
      <c r="DV107" s="175"/>
      <c r="DW107" s="175"/>
      <c r="DX107" s="175"/>
      <c r="DY107" s="175"/>
      <c r="DZ107" s="175"/>
      <c r="EA107" s="175"/>
      <c r="EB107" s="175"/>
      <c r="EC107" s="175"/>
      <c r="ED107" s="175"/>
      <c r="EE107" s="175"/>
      <c r="EF107" s="175"/>
      <c r="EG107" s="175"/>
      <c r="EH107" s="175"/>
      <c r="EI107" s="175"/>
      <c r="EJ107" s="175"/>
      <c r="EK107" s="175"/>
      <c r="EL107" s="175"/>
      <c r="EM107" s="175"/>
      <c r="EN107" s="175"/>
      <c r="EO107" s="175"/>
      <c r="EP107" s="175"/>
      <c r="EQ107" s="175"/>
      <c r="ER107" s="175"/>
      <c r="ES107" s="175"/>
      <c r="ET107" s="175"/>
      <c r="EU107" s="175"/>
      <c r="EV107" s="175"/>
      <c r="EW107" s="175"/>
      <c r="EX107" s="175"/>
      <c r="EY107" s="175"/>
      <c r="EZ107" s="175"/>
      <c r="FA107" s="175"/>
      <c r="FB107" s="175"/>
      <c r="FC107" s="175"/>
      <c r="FD107" s="175"/>
      <c r="FE107" s="175"/>
      <c r="FF107" s="175"/>
      <c r="FG107" s="175"/>
      <c r="FH107" s="175"/>
      <c r="FI107" s="175"/>
      <c r="FJ107" s="175"/>
      <c r="FK107" s="175"/>
      <c r="FL107" s="175"/>
      <c r="FM107" s="175"/>
      <c r="FN107" s="175"/>
      <c r="FO107" s="175"/>
      <c r="FP107" s="175"/>
      <c r="FQ107" s="175"/>
      <c r="FR107" s="175"/>
      <c r="FS107" s="175"/>
      <c r="FT107" s="175"/>
      <c r="FU107" s="175"/>
      <c r="FV107" s="175"/>
      <c r="FW107" s="175"/>
      <c r="FX107" s="175"/>
      <c r="FY107" s="175"/>
      <c r="FZ107" s="175"/>
      <c r="GA107" s="175"/>
      <c r="GB107" s="175"/>
      <c r="GC107" s="175"/>
      <c r="GD107" s="175"/>
      <c r="GE107" s="175"/>
      <c r="GF107" s="175"/>
      <c r="GG107" s="175"/>
      <c r="GH107" s="175"/>
      <c r="GI107" s="175"/>
      <c r="GJ107" s="175"/>
      <c r="GK107" s="175"/>
      <c r="GL107" s="175"/>
      <c r="GM107" s="175"/>
      <c r="GN107" s="175"/>
      <c r="GO107" s="175"/>
      <c r="GP107" s="175"/>
      <c r="GQ107" s="175"/>
      <c r="GR107" s="175"/>
      <c r="GS107" s="175"/>
      <c r="GT107" s="175"/>
      <c r="GU107" s="175"/>
      <c r="GV107" s="175"/>
      <c r="GW107" s="175"/>
      <c r="GX107" s="175"/>
      <c r="GY107" s="175"/>
      <c r="GZ107" s="175"/>
      <c r="HA107" s="175"/>
      <c r="HB107" s="175"/>
      <c r="HC107" s="175"/>
      <c r="HD107" s="175"/>
      <c r="HE107" s="175"/>
      <c r="HF107" s="175"/>
      <c r="HG107" s="175"/>
      <c r="HH107" s="175"/>
      <c r="HI107" s="175"/>
      <c r="HJ107" s="175"/>
      <c r="HK107" s="175"/>
      <c r="HL107" s="175"/>
      <c r="HM107" s="175"/>
      <c r="HN107" s="175"/>
      <c r="HO107" s="175"/>
      <c r="HP107" s="175"/>
      <c r="HQ107" s="175"/>
      <c r="HR107" s="175"/>
      <c r="HS107" s="175"/>
      <c r="HT107" s="175"/>
      <c r="HU107" s="175"/>
      <c r="HV107" s="175"/>
      <c r="HW107" s="175"/>
      <c r="HX107" s="175"/>
      <c r="HY107" s="175"/>
      <c r="HZ107" s="175"/>
      <c r="IA107" s="175"/>
      <c r="IB107" s="175"/>
      <c r="IC107" s="175"/>
      <c r="ID107" s="175"/>
      <c r="IE107" s="175"/>
      <c r="IF107" s="175"/>
      <c r="IG107" s="175"/>
      <c r="IH107" s="175"/>
      <c r="II107" s="175"/>
      <c r="IJ107" s="175"/>
      <c r="IK107" s="175"/>
      <c r="IL107" s="175"/>
      <c r="IM107" s="175"/>
      <c r="IN107" s="175"/>
      <c r="IO107" s="175"/>
      <c r="IP107" s="175"/>
      <c r="IQ107" s="175"/>
      <c r="IR107" s="175"/>
      <c r="IS107" s="175"/>
      <c r="IT107" s="175"/>
      <c r="IU107" s="175"/>
      <c r="IV107" s="175"/>
      <c r="IW107" s="175"/>
      <c r="IX107" s="175"/>
      <c r="IY107" s="175"/>
      <c r="IZ107" s="175"/>
      <c r="JA107" s="175"/>
      <c r="JB107" s="175"/>
      <c r="JC107" s="175"/>
      <c r="JD107" s="175"/>
      <c r="JE107" s="175"/>
      <c r="JF107" s="175"/>
      <c r="JG107" s="175"/>
      <c r="JH107" s="175"/>
      <c r="JI107" s="175"/>
      <c r="JJ107" s="175"/>
      <c r="JK107" s="175"/>
      <c r="JL107" s="175"/>
      <c r="JM107" s="175"/>
      <c r="JN107" s="175"/>
      <c r="JO107" s="175"/>
      <c r="JP107" s="175"/>
      <c r="JQ107" s="175"/>
      <c r="JR107" s="175"/>
      <c r="JS107" s="175"/>
      <c r="JT107" s="175"/>
      <c r="JU107" s="175"/>
      <c r="JV107" s="175"/>
      <c r="JW107" s="175"/>
      <c r="JX107" s="175"/>
      <c r="JY107" s="175"/>
      <c r="JZ107" s="175"/>
      <c r="KA107" s="175"/>
      <c r="KB107" s="175"/>
      <c r="KC107" s="175"/>
      <c r="KD107" s="175"/>
      <c r="KE107" s="175"/>
      <c r="KF107" s="175"/>
      <c r="KG107" s="175"/>
      <c r="KH107" s="175"/>
      <c r="KI107" s="175"/>
      <c r="KJ107" s="175"/>
      <c r="KK107" s="175"/>
      <c r="KL107" s="175"/>
      <c r="KM107" s="175"/>
      <c r="KN107" s="175"/>
      <c r="KO107" s="175"/>
      <c r="KP107" s="175"/>
      <c r="KQ107" s="175"/>
      <c r="KR107" s="175"/>
      <c r="KS107" s="175"/>
      <c r="KT107" s="175"/>
      <c r="KU107" s="175"/>
      <c r="KV107" s="175"/>
      <c r="KW107" s="175"/>
      <c r="KX107" s="175"/>
      <c r="KY107" s="175"/>
      <c r="KZ107" s="175"/>
      <c r="LA107" s="175"/>
      <c r="LB107" s="175"/>
      <c r="LC107" s="175"/>
      <c r="LD107" s="175"/>
      <c r="LE107" s="175"/>
      <c r="LF107" s="175"/>
      <c r="LG107" s="175"/>
      <c r="LH107" s="175"/>
      <c r="LI107" s="175"/>
      <c r="LJ107" s="175"/>
      <c r="LK107" s="175"/>
      <c r="LL107" s="175"/>
      <c r="LM107" s="175"/>
      <c r="LN107" s="175"/>
      <c r="LO107" s="175"/>
      <c r="LP107" s="175"/>
      <c r="LQ107" s="175"/>
      <c r="LR107" s="175"/>
      <c r="LS107" s="175"/>
      <c r="LT107" s="175"/>
      <c r="LU107" s="175"/>
      <c r="LV107" s="175"/>
      <c r="LW107" s="175"/>
      <c r="LX107" s="175"/>
      <c r="LY107" s="175"/>
      <c r="LZ107" s="175"/>
      <c r="MA107" s="175"/>
      <c r="MB107" s="175"/>
      <c r="MC107" s="175"/>
      <c r="MD107" s="175"/>
      <c r="ME107" s="175"/>
      <c r="MF107" s="175"/>
      <c r="MG107" s="175"/>
      <c r="MH107" s="175"/>
      <c r="MI107" s="175"/>
      <c r="MJ107" s="175"/>
      <c r="MK107" s="175"/>
      <c r="ML107" s="175"/>
      <c r="MM107" s="175"/>
      <c r="MN107" s="175"/>
      <c r="MO107" s="175"/>
      <c r="MP107" s="175"/>
      <c r="MQ107" s="175"/>
      <c r="MR107" s="175"/>
      <c r="MS107" s="175"/>
      <c r="MT107" s="175"/>
      <c r="MU107" s="175"/>
      <c r="MV107" s="175"/>
      <c r="MW107" s="175"/>
      <c r="MX107" s="175"/>
      <c r="MY107" s="175"/>
      <c r="MZ107" s="175"/>
      <c r="NA107" s="175"/>
      <c r="NB107" s="175"/>
      <c r="NC107" s="175"/>
      <c r="ND107" s="175"/>
      <c r="NE107" s="175"/>
      <c r="NF107" s="175"/>
      <c r="NG107" s="175"/>
      <c r="NH107" s="175"/>
      <c r="NI107" s="175"/>
      <c r="NJ107" s="175"/>
      <c r="NK107" s="175"/>
      <c r="NL107" s="175"/>
      <c r="NM107" s="175"/>
      <c r="NN107" s="175"/>
      <c r="NO107" s="175"/>
      <c r="NP107" s="175"/>
      <c r="NQ107" s="175"/>
      <c r="NR107" s="175"/>
      <c r="NS107" s="175"/>
      <c r="NT107" s="175"/>
      <c r="NU107" s="175"/>
      <c r="NV107" s="175"/>
      <c r="NW107" s="175"/>
      <c r="NX107" s="175"/>
      <c r="NY107" s="175"/>
      <c r="NZ107" s="175"/>
      <c r="OA107" s="175"/>
      <c r="OB107" s="175"/>
      <c r="OC107" s="175"/>
      <c r="OD107" s="175"/>
      <c r="OE107" s="175"/>
      <c r="OF107" s="175"/>
      <c r="OG107" s="175"/>
      <c r="OH107" s="175"/>
      <c r="OI107" s="175"/>
      <c r="OJ107" s="175"/>
      <c r="OK107" s="175"/>
      <c r="OL107" s="175"/>
      <c r="OM107" s="175"/>
      <c r="ON107" s="175"/>
      <c r="OO107" s="175"/>
      <c r="OP107" s="175"/>
      <c r="OQ107" s="175"/>
      <c r="OR107" s="175"/>
      <c r="OS107" s="175"/>
      <c r="OT107" s="175"/>
      <c r="OU107" s="175"/>
      <c r="OV107" s="175"/>
      <c r="OW107" s="175"/>
      <c r="OX107" s="175"/>
      <c r="OY107" s="175"/>
      <c r="OZ107" s="175"/>
      <c r="PA107" s="175"/>
      <c r="PB107" s="175"/>
      <c r="PC107" s="175"/>
      <c r="PD107" s="175"/>
      <c r="PE107" s="175"/>
      <c r="PF107" s="175"/>
      <c r="PG107" s="175"/>
      <c r="PH107" s="175"/>
      <c r="PI107" s="175"/>
      <c r="PJ107" s="175"/>
      <c r="PK107" s="175"/>
      <c r="PL107" s="175"/>
      <c r="PM107" s="175"/>
      <c r="PN107" s="175"/>
      <c r="PO107" s="175"/>
      <c r="PP107" s="175"/>
      <c r="PQ107" s="175"/>
      <c r="PR107" s="175"/>
      <c r="PS107" s="175"/>
      <c r="PT107" s="175"/>
      <c r="PU107" s="175"/>
      <c r="PV107" s="175"/>
      <c r="PW107" s="175"/>
      <c r="PX107" s="175"/>
      <c r="PY107" s="175"/>
      <c r="PZ107" s="175"/>
      <c r="QA107" s="175"/>
      <c r="QB107" s="175"/>
      <c r="QC107" s="175"/>
      <c r="QD107" s="175"/>
      <c r="QE107" s="175"/>
      <c r="QF107" s="175"/>
      <c r="QG107" s="175"/>
      <c r="QH107" s="175"/>
      <c r="QI107" s="175"/>
      <c r="QJ107" s="175"/>
      <c r="QK107" s="175"/>
      <c r="QL107" s="175"/>
      <c r="QM107" s="175"/>
      <c r="QN107" s="175"/>
      <c r="QO107" s="175"/>
    </row>
    <row r="108" spans="122:457">
      <c r="DR108" s="175"/>
      <c r="DS108" s="175"/>
      <c r="DT108" s="175"/>
      <c r="DU108" s="175"/>
      <c r="DV108" s="175"/>
      <c r="DW108" s="175"/>
      <c r="DX108" s="175"/>
      <c r="DY108" s="175"/>
      <c r="DZ108" s="175"/>
      <c r="EA108" s="175"/>
      <c r="EB108" s="175"/>
      <c r="EC108" s="175"/>
      <c r="ED108" s="175"/>
      <c r="EE108" s="175"/>
      <c r="EF108" s="175"/>
      <c r="EG108" s="175"/>
      <c r="EH108" s="175"/>
      <c r="EI108" s="175"/>
      <c r="EJ108" s="175"/>
      <c r="EK108" s="175"/>
      <c r="EL108" s="175"/>
      <c r="EM108" s="175"/>
      <c r="EN108" s="175"/>
      <c r="EO108" s="175"/>
      <c r="EP108" s="175"/>
      <c r="EQ108" s="175"/>
      <c r="ER108" s="175"/>
      <c r="ES108" s="175"/>
      <c r="ET108" s="175"/>
      <c r="EU108" s="175"/>
      <c r="EV108" s="175"/>
      <c r="EW108" s="175"/>
      <c r="EX108" s="175"/>
      <c r="EY108" s="175"/>
      <c r="EZ108" s="175"/>
      <c r="FA108" s="175"/>
      <c r="FB108" s="175"/>
      <c r="FC108" s="175"/>
      <c r="FD108" s="175"/>
      <c r="FE108" s="175"/>
      <c r="FF108" s="175"/>
      <c r="FG108" s="175"/>
      <c r="FH108" s="175"/>
      <c r="FI108" s="175"/>
      <c r="FJ108" s="175"/>
      <c r="FK108" s="175"/>
      <c r="FL108" s="175"/>
      <c r="FM108" s="175"/>
      <c r="FN108" s="175"/>
      <c r="FO108" s="175"/>
      <c r="FP108" s="175"/>
      <c r="FQ108" s="175"/>
      <c r="FR108" s="175"/>
      <c r="FS108" s="175"/>
      <c r="FT108" s="175"/>
      <c r="FU108" s="175"/>
      <c r="FV108" s="175"/>
      <c r="FW108" s="175"/>
      <c r="FX108" s="175"/>
      <c r="FY108" s="175"/>
      <c r="FZ108" s="175"/>
      <c r="GA108" s="175"/>
      <c r="GB108" s="175"/>
      <c r="GC108" s="175"/>
      <c r="GD108" s="175"/>
      <c r="GE108" s="175"/>
      <c r="GF108" s="175"/>
      <c r="GG108" s="175"/>
      <c r="GH108" s="175"/>
      <c r="GI108" s="175"/>
      <c r="GJ108" s="175"/>
      <c r="GK108" s="175"/>
      <c r="GL108" s="175"/>
      <c r="GM108" s="175"/>
      <c r="GN108" s="175"/>
      <c r="GO108" s="175"/>
      <c r="GP108" s="175"/>
      <c r="GQ108" s="175"/>
      <c r="GR108" s="175"/>
      <c r="GS108" s="175"/>
      <c r="GT108" s="175"/>
      <c r="GU108" s="175"/>
      <c r="GV108" s="175"/>
      <c r="GW108" s="175"/>
      <c r="GX108" s="175"/>
      <c r="GY108" s="175"/>
      <c r="GZ108" s="175"/>
      <c r="HA108" s="175"/>
      <c r="HB108" s="175"/>
      <c r="HC108" s="175"/>
      <c r="HD108" s="175"/>
      <c r="HE108" s="175"/>
      <c r="HF108" s="175"/>
      <c r="HG108" s="175"/>
      <c r="HH108" s="175"/>
      <c r="HI108" s="175"/>
      <c r="HJ108" s="175"/>
      <c r="HK108" s="175"/>
      <c r="HL108" s="175"/>
      <c r="HM108" s="175"/>
      <c r="HN108" s="175"/>
      <c r="HO108" s="175"/>
      <c r="HP108" s="175"/>
      <c r="HQ108" s="175"/>
      <c r="HR108" s="175"/>
      <c r="HS108" s="175"/>
      <c r="HT108" s="175"/>
      <c r="HU108" s="175"/>
      <c r="HV108" s="175"/>
      <c r="HW108" s="175"/>
      <c r="HX108" s="175"/>
      <c r="HY108" s="175"/>
      <c r="HZ108" s="175"/>
      <c r="IA108" s="175"/>
      <c r="IB108" s="175"/>
      <c r="IC108" s="175"/>
      <c r="ID108" s="175"/>
      <c r="IE108" s="175"/>
      <c r="IF108" s="175"/>
      <c r="IG108" s="175"/>
      <c r="IH108" s="175"/>
      <c r="II108" s="175"/>
      <c r="IJ108" s="175"/>
      <c r="IK108" s="175"/>
      <c r="IL108" s="175"/>
      <c r="IM108" s="175"/>
      <c r="IN108" s="175"/>
      <c r="IO108" s="175"/>
      <c r="IP108" s="175"/>
      <c r="IQ108" s="175"/>
      <c r="IR108" s="175"/>
      <c r="IS108" s="175"/>
      <c r="IT108" s="175"/>
      <c r="IU108" s="175"/>
      <c r="IV108" s="175"/>
      <c r="IW108" s="175"/>
      <c r="IX108" s="175"/>
      <c r="IY108" s="175"/>
      <c r="IZ108" s="175"/>
      <c r="JA108" s="175"/>
      <c r="JB108" s="175"/>
      <c r="JC108" s="175"/>
      <c r="JD108" s="175"/>
      <c r="JE108" s="175"/>
      <c r="JF108" s="175"/>
      <c r="JG108" s="175"/>
      <c r="JH108" s="175"/>
      <c r="JI108" s="175"/>
      <c r="JJ108" s="175"/>
      <c r="JK108" s="175"/>
      <c r="JL108" s="175"/>
      <c r="JM108" s="175"/>
      <c r="JN108" s="175"/>
      <c r="JO108" s="175"/>
      <c r="JP108" s="175"/>
      <c r="JQ108" s="175"/>
      <c r="JR108" s="175"/>
      <c r="JS108" s="175"/>
      <c r="JT108" s="175"/>
      <c r="JU108" s="175"/>
      <c r="JV108" s="175"/>
      <c r="JW108" s="175"/>
      <c r="JX108" s="175"/>
      <c r="JY108" s="175"/>
      <c r="JZ108" s="175"/>
      <c r="KA108" s="175"/>
      <c r="KB108" s="175"/>
      <c r="KC108" s="175"/>
      <c r="KD108" s="175"/>
      <c r="KE108" s="175"/>
      <c r="KF108" s="175"/>
      <c r="KG108" s="175"/>
      <c r="KH108" s="175"/>
      <c r="KI108" s="175"/>
      <c r="KJ108" s="175"/>
      <c r="KK108" s="175"/>
      <c r="KL108" s="175"/>
      <c r="KM108" s="175"/>
      <c r="KN108" s="175"/>
      <c r="KO108" s="175"/>
      <c r="KP108" s="175"/>
      <c r="KQ108" s="175"/>
      <c r="KR108" s="175"/>
      <c r="KS108" s="175"/>
      <c r="KT108" s="175"/>
      <c r="KU108" s="175"/>
      <c r="KV108" s="175"/>
      <c r="KW108" s="175"/>
      <c r="KX108" s="175"/>
      <c r="KY108" s="175"/>
      <c r="KZ108" s="175"/>
      <c r="LA108" s="175"/>
      <c r="LB108" s="175"/>
      <c r="LC108" s="175"/>
      <c r="LD108" s="175"/>
      <c r="LE108" s="175"/>
      <c r="LF108" s="175"/>
      <c r="LG108" s="175"/>
      <c r="LH108" s="175"/>
      <c r="LI108" s="175"/>
      <c r="LJ108" s="175"/>
      <c r="LK108" s="175"/>
      <c r="LL108" s="175"/>
      <c r="LM108" s="175"/>
      <c r="LN108" s="175"/>
      <c r="LO108" s="175"/>
      <c r="LP108" s="175"/>
      <c r="LQ108" s="175"/>
      <c r="LR108" s="175"/>
      <c r="LS108" s="175"/>
      <c r="LT108" s="175"/>
      <c r="LU108" s="175"/>
      <c r="LV108" s="175"/>
      <c r="LW108" s="175"/>
      <c r="LX108" s="175"/>
      <c r="LY108" s="175"/>
      <c r="LZ108" s="175"/>
      <c r="MA108" s="175"/>
      <c r="MB108" s="175"/>
      <c r="MC108" s="175"/>
      <c r="MD108" s="175"/>
      <c r="ME108" s="175"/>
      <c r="MF108" s="175"/>
      <c r="MG108" s="175"/>
      <c r="MH108" s="175"/>
      <c r="MI108" s="175"/>
      <c r="MJ108" s="175"/>
      <c r="MK108" s="175"/>
      <c r="ML108" s="175"/>
      <c r="MM108" s="175"/>
      <c r="MN108" s="175"/>
      <c r="MO108" s="175"/>
      <c r="MP108" s="175"/>
      <c r="MQ108" s="175"/>
      <c r="MR108" s="175"/>
      <c r="MS108" s="175"/>
      <c r="MT108" s="175"/>
      <c r="MU108" s="175"/>
      <c r="MV108" s="175"/>
      <c r="MW108" s="175"/>
      <c r="MX108" s="175"/>
      <c r="MY108" s="175"/>
      <c r="MZ108" s="175"/>
      <c r="NA108" s="175"/>
      <c r="NB108" s="175"/>
      <c r="NC108" s="175"/>
      <c r="ND108" s="175"/>
      <c r="NE108" s="175"/>
      <c r="NF108" s="175"/>
      <c r="NG108" s="175"/>
      <c r="NH108" s="175"/>
      <c r="NI108" s="175"/>
      <c r="NJ108" s="175"/>
      <c r="NK108" s="175"/>
      <c r="NL108" s="175"/>
      <c r="NM108" s="175"/>
      <c r="NN108" s="175"/>
      <c r="NO108" s="175"/>
      <c r="NP108" s="175"/>
      <c r="NQ108" s="175"/>
      <c r="NR108" s="175"/>
      <c r="NS108" s="175"/>
      <c r="NT108" s="175"/>
      <c r="NU108" s="175"/>
      <c r="NV108" s="175"/>
      <c r="NW108" s="175"/>
      <c r="NX108" s="175"/>
      <c r="NY108" s="175"/>
      <c r="NZ108" s="175"/>
      <c r="OA108" s="175"/>
      <c r="OB108" s="175"/>
      <c r="OC108" s="175"/>
      <c r="OD108" s="175"/>
      <c r="OE108" s="175"/>
      <c r="OF108" s="175"/>
      <c r="OG108" s="175"/>
      <c r="OH108" s="175"/>
      <c r="OI108" s="175"/>
      <c r="OJ108" s="175"/>
      <c r="OK108" s="175"/>
      <c r="OL108" s="175"/>
      <c r="OM108" s="175"/>
      <c r="ON108" s="175"/>
      <c r="OO108" s="175"/>
      <c r="OP108" s="175"/>
      <c r="OQ108" s="175"/>
      <c r="OR108" s="175"/>
      <c r="OS108" s="175"/>
      <c r="OT108" s="175"/>
      <c r="OU108" s="175"/>
      <c r="OV108" s="175"/>
      <c r="OW108" s="175"/>
      <c r="OX108" s="175"/>
      <c r="OY108" s="175"/>
      <c r="OZ108" s="175"/>
      <c r="PA108" s="175"/>
      <c r="PB108" s="175"/>
      <c r="PC108" s="175"/>
      <c r="PD108" s="175"/>
      <c r="PE108" s="175"/>
      <c r="PF108" s="175"/>
      <c r="PG108" s="175"/>
      <c r="PH108" s="175"/>
      <c r="PI108" s="175"/>
      <c r="PJ108" s="175"/>
      <c r="PK108" s="175"/>
      <c r="PL108" s="175"/>
      <c r="PM108" s="175"/>
      <c r="PN108" s="175"/>
      <c r="PO108" s="175"/>
      <c r="PP108" s="175"/>
      <c r="PQ108" s="175"/>
      <c r="PR108" s="175"/>
      <c r="PS108" s="175"/>
      <c r="PT108" s="175"/>
      <c r="PU108" s="175"/>
      <c r="PV108" s="175"/>
      <c r="PW108" s="175"/>
      <c r="PX108" s="175"/>
      <c r="PY108" s="175"/>
      <c r="PZ108" s="175"/>
      <c r="QA108" s="175"/>
      <c r="QB108" s="175"/>
      <c r="QC108" s="175"/>
      <c r="QD108" s="175"/>
      <c r="QE108" s="175"/>
      <c r="QF108" s="175"/>
      <c r="QG108" s="175"/>
      <c r="QH108" s="175"/>
      <c r="QI108" s="175"/>
      <c r="QJ108" s="175"/>
      <c r="QK108" s="175"/>
      <c r="QL108" s="175"/>
      <c r="QM108" s="175"/>
      <c r="QN108" s="175"/>
      <c r="QO108" s="175"/>
    </row>
    <row r="109" spans="122:457">
      <c r="DR109" s="175"/>
      <c r="DS109" s="175"/>
      <c r="DT109" s="175"/>
      <c r="DU109" s="175"/>
      <c r="DV109" s="175"/>
      <c r="DW109" s="175"/>
      <c r="DX109" s="175"/>
      <c r="DY109" s="175"/>
      <c r="DZ109" s="175"/>
      <c r="EA109" s="175"/>
      <c r="EB109" s="175"/>
      <c r="EC109" s="175"/>
      <c r="ED109" s="175"/>
      <c r="EE109" s="175"/>
      <c r="EF109" s="175"/>
      <c r="EG109" s="175"/>
      <c r="EH109" s="175"/>
      <c r="EI109" s="175"/>
      <c r="EJ109" s="175"/>
      <c r="EK109" s="175"/>
      <c r="EL109" s="175"/>
      <c r="EM109" s="175"/>
      <c r="EN109" s="175"/>
      <c r="EO109" s="175"/>
      <c r="EP109" s="175"/>
      <c r="EQ109" s="175"/>
      <c r="ER109" s="175"/>
      <c r="ES109" s="175"/>
      <c r="ET109" s="175"/>
      <c r="EU109" s="175"/>
      <c r="EV109" s="175"/>
      <c r="EW109" s="175"/>
      <c r="EX109" s="175"/>
      <c r="EY109" s="175"/>
      <c r="EZ109" s="175"/>
      <c r="FA109" s="175"/>
      <c r="FB109" s="175"/>
      <c r="FC109" s="175"/>
      <c r="FD109" s="175"/>
      <c r="FE109" s="175"/>
      <c r="FF109" s="175"/>
      <c r="FG109" s="175"/>
      <c r="FH109" s="175"/>
      <c r="FI109" s="175"/>
      <c r="FJ109" s="175"/>
      <c r="FK109" s="175"/>
      <c r="FL109" s="175"/>
      <c r="FM109" s="175"/>
      <c r="FN109" s="175"/>
      <c r="FO109" s="175"/>
      <c r="FP109" s="175"/>
      <c r="FQ109" s="175"/>
      <c r="FR109" s="175"/>
      <c r="FS109" s="175"/>
      <c r="FT109" s="175"/>
      <c r="FU109" s="175"/>
      <c r="FV109" s="175"/>
      <c r="FW109" s="175"/>
      <c r="FX109" s="175"/>
      <c r="FY109" s="175"/>
      <c r="FZ109" s="175"/>
      <c r="GA109" s="175"/>
      <c r="GB109" s="175"/>
      <c r="GC109" s="175"/>
      <c r="GD109" s="175"/>
      <c r="GE109" s="175"/>
      <c r="GF109" s="175"/>
      <c r="GG109" s="175"/>
      <c r="GH109" s="175"/>
      <c r="GI109" s="175"/>
      <c r="GJ109" s="175"/>
      <c r="GK109" s="175"/>
      <c r="GL109" s="175"/>
      <c r="GM109" s="175"/>
      <c r="GN109" s="175"/>
      <c r="GO109" s="175"/>
      <c r="GP109" s="175"/>
      <c r="GQ109" s="175"/>
      <c r="GR109" s="175"/>
      <c r="GS109" s="175"/>
      <c r="GT109" s="175"/>
      <c r="GU109" s="175"/>
      <c r="GV109" s="175"/>
      <c r="GW109" s="175"/>
      <c r="GX109" s="175"/>
      <c r="GY109" s="175"/>
      <c r="GZ109" s="175"/>
      <c r="HA109" s="175"/>
      <c r="HB109" s="175"/>
      <c r="HC109" s="175"/>
      <c r="HD109" s="175"/>
      <c r="HE109" s="175"/>
      <c r="HF109" s="175"/>
      <c r="HG109" s="175"/>
      <c r="HH109" s="175"/>
      <c r="HI109" s="175"/>
      <c r="HJ109" s="175"/>
      <c r="HK109" s="175"/>
      <c r="HL109" s="175"/>
      <c r="HM109" s="175"/>
      <c r="HN109" s="175"/>
      <c r="HO109" s="175"/>
      <c r="HP109" s="175"/>
      <c r="HQ109" s="175"/>
      <c r="HR109" s="175"/>
      <c r="HS109" s="175"/>
      <c r="HT109" s="175"/>
      <c r="HU109" s="175"/>
      <c r="HV109" s="175"/>
      <c r="HW109" s="175"/>
      <c r="HX109" s="175"/>
      <c r="HY109" s="175"/>
      <c r="HZ109" s="175"/>
      <c r="IA109" s="175"/>
      <c r="IB109" s="175"/>
      <c r="IC109" s="175"/>
      <c r="ID109" s="175"/>
      <c r="IE109" s="175"/>
      <c r="IF109" s="175"/>
      <c r="IG109" s="175"/>
      <c r="IH109" s="175"/>
      <c r="II109" s="175"/>
      <c r="IJ109" s="175"/>
      <c r="IK109" s="175"/>
      <c r="IL109" s="175"/>
      <c r="IM109" s="175"/>
      <c r="IN109" s="175"/>
      <c r="IO109" s="175"/>
      <c r="IP109" s="175"/>
      <c r="IQ109" s="175"/>
      <c r="IR109" s="175"/>
      <c r="IS109" s="175"/>
      <c r="IT109" s="175"/>
      <c r="IU109" s="175"/>
      <c r="IV109" s="175"/>
      <c r="IW109" s="175"/>
      <c r="IX109" s="175"/>
      <c r="IY109" s="175"/>
      <c r="IZ109" s="175"/>
      <c r="JA109" s="175"/>
      <c r="JB109" s="175"/>
      <c r="JC109" s="175"/>
      <c r="JD109" s="175"/>
      <c r="JE109" s="175"/>
      <c r="JF109" s="175"/>
      <c r="JG109" s="175"/>
      <c r="JH109" s="175"/>
      <c r="JI109" s="175"/>
      <c r="JJ109" s="175"/>
      <c r="JK109" s="175"/>
      <c r="JL109" s="175"/>
      <c r="JM109" s="175"/>
      <c r="JN109" s="175"/>
      <c r="JO109" s="175"/>
      <c r="JP109" s="175"/>
      <c r="JQ109" s="175"/>
      <c r="JR109" s="175"/>
      <c r="JS109" s="175"/>
      <c r="JT109" s="175"/>
      <c r="JU109" s="175"/>
      <c r="JV109" s="175"/>
      <c r="JW109" s="175"/>
      <c r="JX109" s="175"/>
      <c r="JY109" s="175"/>
      <c r="JZ109" s="175"/>
      <c r="KA109" s="175"/>
      <c r="KB109" s="175"/>
      <c r="KC109" s="175"/>
      <c r="KD109" s="175"/>
      <c r="KE109" s="175"/>
      <c r="KF109" s="175"/>
      <c r="KG109" s="175"/>
      <c r="KH109" s="175"/>
      <c r="KI109" s="175"/>
      <c r="KJ109" s="175"/>
      <c r="KK109" s="175"/>
      <c r="KL109" s="175"/>
      <c r="KM109" s="175"/>
      <c r="KN109" s="175"/>
      <c r="KO109" s="175"/>
      <c r="KP109" s="175"/>
      <c r="KQ109" s="175"/>
      <c r="KR109" s="175"/>
      <c r="KS109" s="175"/>
      <c r="KT109" s="175"/>
      <c r="KU109" s="175"/>
      <c r="KV109" s="175"/>
      <c r="KW109" s="175"/>
      <c r="KX109" s="175"/>
      <c r="KY109" s="175"/>
      <c r="KZ109" s="175"/>
      <c r="LA109" s="175"/>
      <c r="LB109" s="175"/>
      <c r="LC109" s="175"/>
      <c r="LD109" s="175"/>
      <c r="LE109" s="175"/>
      <c r="LF109" s="175"/>
      <c r="LG109" s="175"/>
      <c r="LH109" s="175"/>
      <c r="LI109" s="175"/>
      <c r="LJ109" s="175"/>
      <c r="LK109" s="175"/>
      <c r="LL109" s="175"/>
      <c r="LM109" s="175"/>
      <c r="LN109" s="175"/>
      <c r="LO109" s="175"/>
      <c r="LP109" s="175"/>
      <c r="LQ109" s="175"/>
      <c r="LR109" s="175"/>
      <c r="LS109" s="175"/>
      <c r="LT109" s="175"/>
      <c r="LU109" s="175"/>
      <c r="LV109" s="175"/>
      <c r="LW109" s="175"/>
      <c r="LX109" s="175"/>
      <c r="LY109" s="175"/>
      <c r="LZ109" s="175"/>
      <c r="MA109" s="175"/>
      <c r="MB109" s="175"/>
      <c r="MC109" s="175"/>
      <c r="MD109" s="175"/>
      <c r="ME109" s="175"/>
      <c r="MF109" s="175"/>
      <c r="MG109" s="175"/>
      <c r="MH109" s="175"/>
      <c r="MI109" s="175"/>
      <c r="MJ109" s="175"/>
      <c r="MK109" s="175"/>
      <c r="ML109" s="175"/>
      <c r="MM109" s="175"/>
      <c r="MN109" s="175"/>
      <c r="MO109" s="175"/>
      <c r="MP109" s="175"/>
      <c r="MQ109" s="175"/>
      <c r="MR109" s="175"/>
      <c r="MS109" s="175"/>
      <c r="MT109" s="175"/>
      <c r="MU109" s="175"/>
      <c r="MV109" s="175"/>
      <c r="MW109" s="175"/>
      <c r="MX109" s="175"/>
      <c r="MY109" s="175"/>
      <c r="MZ109" s="175"/>
      <c r="NA109" s="175"/>
      <c r="NB109" s="175"/>
      <c r="NC109" s="175"/>
      <c r="ND109" s="175"/>
      <c r="NE109" s="175"/>
      <c r="NF109" s="175"/>
      <c r="NG109" s="175"/>
      <c r="NH109" s="175"/>
      <c r="NI109" s="175"/>
      <c r="NJ109" s="175"/>
      <c r="NK109" s="175"/>
      <c r="NL109" s="175"/>
      <c r="NM109" s="175"/>
      <c r="NN109" s="175"/>
      <c r="NO109" s="175"/>
      <c r="NP109" s="175"/>
      <c r="NQ109" s="175"/>
      <c r="NR109" s="175"/>
      <c r="NS109" s="175"/>
      <c r="NT109" s="175"/>
      <c r="NU109" s="175"/>
      <c r="NV109" s="175"/>
      <c r="NW109" s="175"/>
      <c r="NX109" s="175"/>
      <c r="NY109" s="175"/>
      <c r="NZ109" s="175"/>
      <c r="OA109" s="175"/>
      <c r="OB109" s="175"/>
      <c r="OC109" s="175"/>
      <c r="OD109" s="175"/>
      <c r="OE109" s="175"/>
      <c r="OF109" s="175"/>
      <c r="OG109" s="175"/>
      <c r="OH109" s="175"/>
      <c r="OI109" s="175"/>
      <c r="OJ109" s="175"/>
      <c r="OK109" s="175"/>
      <c r="OL109" s="175"/>
      <c r="OM109" s="175"/>
      <c r="ON109" s="175"/>
      <c r="OO109" s="175"/>
      <c r="OP109" s="175"/>
      <c r="OQ109" s="175"/>
      <c r="OR109" s="175"/>
      <c r="OS109" s="175"/>
      <c r="OT109" s="175"/>
      <c r="OU109" s="175"/>
      <c r="OV109" s="175"/>
      <c r="OW109" s="175"/>
      <c r="OX109" s="175"/>
      <c r="OY109" s="175"/>
      <c r="OZ109" s="175"/>
      <c r="PA109" s="175"/>
      <c r="PB109" s="175"/>
      <c r="PC109" s="175"/>
      <c r="PD109" s="175"/>
      <c r="PE109" s="175"/>
      <c r="PF109" s="175"/>
      <c r="PG109" s="175"/>
      <c r="PH109" s="175"/>
      <c r="PI109" s="175"/>
      <c r="PJ109" s="175"/>
      <c r="PK109" s="175"/>
      <c r="PL109" s="175"/>
      <c r="PM109" s="175"/>
      <c r="PN109" s="175"/>
      <c r="PO109" s="175"/>
      <c r="PP109" s="175"/>
      <c r="PQ109" s="175"/>
      <c r="PR109" s="175"/>
      <c r="PS109" s="175"/>
      <c r="PT109" s="175"/>
      <c r="PU109" s="175"/>
      <c r="PV109" s="175"/>
      <c r="PW109" s="175"/>
      <c r="PX109" s="175"/>
      <c r="PY109" s="175"/>
      <c r="PZ109" s="175"/>
      <c r="QA109" s="175"/>
      <c r="QB109" s="175"/>
      <c r="QC109" s="175"/>
      <c r="QD109" s="175"/>
      <c r="QE109" s="175"/>
      <c r="QF109" s="175"/>
      <c r="QG109" s="175"/>
      <c r="QH109" s="175"/>
      <c r="QI109" s="175"/>
      <c r="QJ109" s="175"/>
      <c r="QK109" s="175"/>
      <c r="QL109" s="175"/>
      <c r="QM109" s="175"/>
      <c r="QN109" s="175"/>
      <c r="QO109" s="175"/>
    </row>
    <row r="110" spans="122:457">
      <c r="DR110" s="175"/>
      <c r="DS110" s="175"/>
      <c r="DT110" s="175"/>
      <c r="DU110" s="175"/>
      <c r="DV110" s="175"/>
      <c r="DW110" s="175"/>
      <c r="DX110" s="175"/>
      <c r="DY110" s="175"/>
      <c r="DZ110" s="175"/>
      <c r="EA110" s="175"/>
      <c r="EB110" s="175"/>
      <c r="EC110" s="175"/>
      <c r="ED110" s="175"/>
      <c r="EE110" s="175"/>
      <c r="EF110" s="175"/>
      <c r="EG110" s="175"/>
      <c r="EH110" s="175"/>
      <c r="EI110" s="175"/>
      <c r="EJ110" s="175"/>
      <c r="EK110" s="175"/>
      <c r="EL110" s="175"/>
      <c r="EM110" s="175"/>
      <c r="EN110" s="175"/>
      <c r="EO110" s="175"/>
      <c r="EP110" s="175"/>
      <c r="EQ110" s="175"/>
      <c r="ER110" s="175"/>
      <c r="ES110" s="175"/>
      <c r="ET110" s="175"/>
      <c r="EU110" s="175"/>
      <c r="EV110" s="175"/>
      <c r="EW110" s="175"/>
      <c r="EX110" s="175"/>
      <c r="EY110" s="175"/>
      <c r="EZ110" s="175"/>
      <c r="FA110" s="175"/>
      <c r="FB110" s="175"/>
      <c r="FC110" s="175"/>
      <c r="FD110" s="175"/>
      <c r="FE110" s="175"/>
      <c r="FF110" s="175"/>
      <c r="FG110" s="175"/>
      <c r="FH110" s="175"/>
      <c r="FI110" s="175"/>
      <c r="FJ110" s="175"/>
      <c r="FK110" s="175"/>
      <c r="FL110" s="175"/>
      <c r="FM110" s="175"/>
      <c r="FN110" s="175"/>
      <c r="FO110" s="175"/>
      <c r="FP110" s="175"/>
      <c r="FQ110" s="175"/>
      <c r="FR110" s="175"/>
      <c r="FS110" s="175"/>
      <c r="FT110" s="175"/>
      <c r="FU110" s="175"/>
      <c r="FV110" s="175"/>
      <c r="FW110" s="175"/>
      <c r="FX110" s="175"/>
      <c r="FY110" s="175"/>
      <c r="FZ110" s="175"/>
      <c r="GA110" s="175"/>
      <c r="GB110" s="175"/>
      <c r="GC110" s="175"/>
      <c r="GD110" s="175"/>
      <c r="GE110" s="175"/>
      <c r="GF110" s="175"/>
      <c r="GG110" s="175"/>
      <c r="GH110" s="175"/>
      <c r="GI110" s="175"/>
      <c r="GJ110" s="175"/>
      <c r="GK110" s="175"/>
      <c r="GL110" s="175"/>
      <c r="GM110" s="175"/>
      <c r="GN110" s="175"/>
      <c r="GO110" s="175"/>
      <c r="GP110" s="175"/>
      <c r="GQ110" s="175"/>
      <c r="GR110" s="175"/>
      <c r="GS110" s="175"/>
      <c r="GT110" s="175"/>
      <c r="GU110" s="175"/>
      <c r="GV110" s="175"/>
      <c r="GW110" s="175"/>
      <c r="GX110" s="175"/>
      <c r="GY110" s="175"/>
      <c r="GZ110" s="175"/>
      <c r="HA110" s="175"/>
      <c r="HB110" s="175"/>
      <c r="HC110" s="175"/>
      <c r="HD110" s="175"/>
      <c r="HE110" s="175"/>
      <c r="HF110" s="175"/>
      <c r="HG110" s="175"/>
      <c r="HH110" s="175"/>
      <c r="HI110" s="175"/>
      <c r="HJ110" s="175"/>
      <c r="HK110" s="175"/>
      <c r="HL110" s="175"/>
      <c r="HM110" s="175"/>
      <c r="HN110" s="175"/>
      <c r="HO110" s="175"/>
      <c r="HP110" s="175"/>
      <c r="HQ110" s="175"/>
      <c r="HR110" s="175"/>
      <c r="HS110" s="175"/>
      <c r="HT110" s="175"/>
      <c r="HU110" s="175"/>
      <c r="HV110" s="175"/>
      <c r="HW110" s="175"/>
      <c r="HX110" s="175"/>
      <c r="HY110" s="175"/>
      <c r="HZ110" s="175"/>
      <c r="IA110" s="175"/>
      <c r="IB110" s="175"/>
      <c r="IC110" s="175"/>
      <c r="ID110" s="175"/>
      <c r="IE110" s="175"/>
      <c r="IF110" s="175"/>
      <c r="IG110" s="175"/>
      <c r="IH110" s="175"/>
      <c r="II110" s="175"/>
      <c r="IJ110" s="175"/>
      <c r="IK110" s="175"/>
      <c r="IL110" s="175"/>
      <c r="IM110" s="175"/>
      <c r="IN110" s="175"/>
      <c r="IO110" s="175"/>
      <c r="IP110" s="175"/>
      <c r="IQ110" s="175"/>
      <c r="IR110" s="175"/>
      <c r="IS110" s="175"/>
      <c r="IT110" s="175"/>
      <c r="IU110" s="175"/>
      <c r="IV110" s="175"/>
      <c r="IW110" s="175"/>
      <c r="IX110" s="175"/>
      <c r="IY110" s="175"/>
      <c r="IZ110" s="175"/>
      <c r="JA110" s="175"/>
      <c r="JB110" s="175"/>
      <c r="JC110" s="175"/>
      <c r="JD110" s="175"/>
      <c r="JE110" s="175"/>
      <c r="JF110" s="175"/>
      <c r="JG110" s="175"/>
      <c r="JH110" s="175"/>
      <c r="JI110" s="175"/>
      <c r="JJ110" s="175"/>
      <c r="JK110" s="175"/>
      <c r="JL110" s="175"/>
      <c r="JM110" s="175"/>
      <c r="JN110" s="175"/>
      <c r="JO110" s="175"/>
      <c r="JP110" s="175"/>
      <c r="JQ110" s="175"/>
      <c r="JR110" s="175"/>
      <c r="JS110" s="175"/>
      <c r="JT110" s="175"/>
      <c r="JU110" s="175"/>
      <c r="JV110" s="175"/>
      <c r="JW110" s="175"/>
      <c r="JX110" s="175"/>
      <c r="JY110" s="175"/>
      <c r="JZ110" s="175"/>
      <c r="KA110" s="175"/>
      <c r="KB110" s="175"/>
      <c r="KC110" s="175"/>
      <c r="KD110" s="175"/>
      <c r="KE110" s="175"/>
      <c r="KF110" s="175"/>
      <c r="KG110" s="175"/>
      <c r="KH110" s="175"/>
      <c r="KI110" s="175"/>
      <c r="KJ110" s="175"/>
      <c r="KK110" s="175"/>
      <c r="KL110" s="175"/>
      <c r="KM110" s="175"/>
      <c r="KN110" s="175"/>
      <c r="KO110" s="175"/>
      <c r="KP110" s="175"/>
      <c r="KQ110" s="175"/>
      <c r="KR110" s="175"/>
      <c r="KS110" s="175"/>
      <c r="KT110" s="175"/>
      <c r="KU110" s="175"/>
      <c r="KV110" s="175"/>
      <c r="KW110" s="175"/>
      <c r="KX110" s="175"/>
      <c r="KY110" s="175"/>
      <c r="KZ110" s="175"/>
      <c r="LA110" s="175"/>
      <c r="LB110" s="175"/>
      <c r="LC110" s="175"/>
      <c r="LD110" s="175"/>
      <c r="LE110" s="175"/>
      <c r="LF110" s="175"/>
      <c r="LG110" s="175"/>
      <c r="LH110" s="175"/>
      <c r="LI110" s="175"/>
      <c r="LJ110" s="175"/>
      <c r="LK110" s="175"/>
      <c r="LL110" s="175"/>
      <c r="LM110" s="175"/>
      <c r="LN110" s="175"/>
      <c r="LO110" s="175"/>
      <c r="LP110" s="175"/>
      <c r="LQ110" s="175"/>
      <c r="LR110" s="175"/>
      <c r="LS110" s="175"/>
      <c r="LT110" s="175"/>
      <c r="LU110" s="175"/>
      <c r="LV110" s="175"/>
      <c r="LW110" s="175"/>
      <c r="LX110" s="175"/>
      <c r="LY110" s="175"/>
      <c r="LZ110" s="175"/>
      <c r="MA110" s="175"/>
      <c r="MB110" s="175"/>
      <c r="MC110" s="175"/>
      <c r="MD110" s="175"/>
      <c r="ME110" s="175"/>
      <c r="MF110" s="175"/>
      <c r="MG110" s="175"/>
      <c r="MH110" s="175"/>
      <c r="MI110" s="175"/>
      <c r="MJ110" s="175"/>
      <c r="MK110" s="175"/>
      <c r="ML110" s="175"/>
      <c r="MM110" s="175"/>
      <c r="MN110" s="175"/>
      <c r="MO110" s="175"/>
      <c r="MP110" s="175"/>
      <c r="MQ110" s="175"/>
      <c r="MR110" s="175"/>
      <c r="MS110" s="175"/>
      <c r="MT110" s="175"/>
      <c r="MU110" s="175"/>
      <c r="MV110" s="175"/>
      <c r="MW110" s="175"/>
      <c r="MX110" s="175"/>
      <c r="MY110" s="175"/>
      <c r="MZ110" s="175"/>
      <c r="NA110" s="175"/>
      <c r="NB110" s="175"/>
      <c r="NC110" s="175"/>
      <c r="ND110" s="175"/>
      <c r="NE110" s="175"/>
      <c r="NF110" s="175"/>
      <c r="NG110" s="175"/>
      <c r="NH110" s="175"/>
      <c r="NI110" s="175"/>
      <c r="NJ110" s="175"/>
      <c r="NK110" s="175"/>
      <c r="NL110" s="175"/>
      <c r="NM110" s="175"/>
      <c r="NN110" s="175"/>
      <c r="NO110" s="175"/>
      <c r="NP110" s="175"/>
      <c r="NQ110" s="175"/>
      <c r="NR110" s="175"/>
      <c r="NS110" s="175"/>
      <c r="NT110" s="175"/>
      <c r="NU110" s="175"/>
      <c r="NV110" s="175"/>
      <c r="NW110" s="175"/>
      <c r="NX110" s="175"/>
      <c r="NY110" s="175"/>
      <c r="NZ110" s="175"/>
      <c r="OA110" s="175"/>
      <c r="OB110" s="175"/>
      <c r="OC110" s="175"/>
      <c r="OD110" s="175"/>
      <c r="OE110" s="175"/>
      <c r="OF110" s="175"/>
      <c r="OG110" s="175"/>
      <c r="OH110" s="175"/>
      <c r="OI110" s="175"/>
      <c r="OJ110" s="175"/>
      <c r="OK110" s="175"/>
      <c r="OL110" s="175"/>
      <c r="OM110" s="175"/>
      <c r="ON110" s="175"/>
      <c r="OO110" s="175"/>
      <c r="OP110" s="175"/>
      <c r="OQ110" s="175"/>
      <c r="OR110" s="175"/>
      <c r="OS110" s="175"/>
      <c r="OT110" s="175"/>
      <c r="OU110" s="175"/>
      <c r="OV110" s="175"/>
      <c r="OW110" s="175"/>
      <c r="OX110" s="175"/>
      <c r="OY110" s="175"/>
      <c r="OZ110" s="175"/>
      <c r="PA110" s="175"/>
      <c r="PB110" s="175"/>
      <c r="PC110" s="175"/>
      <c r="PD110" s="175"/>
      <c r="PE110" s="175"/>
      <c r="PF110" s="175"/>
      <c r="PG110" s="175"/>
      <c r="PH110" s="175"/>
      <c r="PI110" s="175"/>
      <c r="PJ110" s="175"/>
      <c r="PK110" s="175"/>
      <c r="PL110" s="175"/>
      <c r="PM110" s="175"/>
      <c r="PN110" s="175"/>
      <c r="PO110" s="175"/>
      <c r="PP110" s="175"/>
      <c r="PQ110" s="175"/>
      <c r="PR110" s="175"/>
      <c r="PS110" s="175"/>
      <c r="PT110" s="175"/>
      <c r="PU110" s="175"/>
      <c r="PV110" s="175"/>
      <c r="PW110" s="175"/>
      <c r="PX110" s="175"/>
      <c r="PY110" s="175"/>
      <c r="PZ110" s="175"/>
      <c r="QA110" s="175"/>
      <c r="QB110" s="175"/>
      <c r="QC110" s="175"/>
      <c r="QD110" s="175"/>
      <c r="QE110" s="175"/>
      <c r="QF110" s="175"/>
      <c r="QG110" s="175"/>
      <c r="QH110" s="175"/>
      <c r="QI110" s="175"/>
      <c r="QJ110" s="175"/>
      <c r="QK110" s="175"/>
      <c r="QL110" s="175"/>
      <c r="QM110" s="175"/>
      <c r="QN110" s="175"/>
      <c r="QO110" s="175"/>
    </row>
    <row r="111" spans="122:457">
      <c r="DR111" s="175"/>
      <c r="DS111" s="175"/>
      <c r="DT111" s="175"/>
      <c r="DU111" s="175"/>
      <c r="DV111" s="175"/>
      <c r="DW111" s="175"/>
      <c r="DX111" s="175"/>
      <c r="DY111" s="175"/>
      <c r="DZ111" s="175"/>
      <c r="EA111" s="175"/>
      <c r="EB111" s="175"/>
      <c r="EC111" s="175"/>
      <c r="ED111" s="175"/>
      <c r="EE111" s="175"/>
      <c r="EF111" s="175"/>
      <c r="EG111" s="175"/>
      <c r="EH111" s="175"/>
      <c r="EI111" s="175"/>
      <c r="EJ111" s="175"/>
      <c r="EK111" s="175"/>
      <c r="EL111" s="175"/>
      <c r="EM111" s="175"/>
      <c r="EN111" s="175"/>
      <c r="EO111" s="175"/>
      <c r="EP111" s="175"/>
      <c r="EQ111" s="175"/>
      <c r="ER111" s="175"/>
      <c r="ES111" s="175"/>
      <c r="ET111" s="175"/>
      <c r="EU111" s="175"/>
      <c r="EV111" s="175"/>
      <c r="EW111" s="175"/>
      <c r="EX111" s="175"/>
      <c r="EY111" s="175"/>
      <c r="EZ111" s="175"/>
      <c r="FA111" s="175"/>
      <c r="FB111" s="175"/>
      <c r="FC111" s="175"/>
      <c r="FD111" s="175"/>
      <c r="FE111" s="175"/>
      <c r="FF111" s="175"/>
      <c r="FG111" s="175"/>
      <c r="FH111" s="175"/>
      <c r="FI111" s="175"/>
      <c r="FJ111" s="175"/>
      <c r="FK111" s="175"/>
      <c r="FL111" s="175"/>
      <c r="FM111" s="175"/>
      <c r="FN111" s="175"/>
      <c r="FO111" s="175"/>
      <c r="FP111" s="175"/>
      <c r="FQ111" s="175"/>
      <c r="FR111" s="175"/>
      <c r="FS111" s="175"/>
      <c r="FT111" s="175"/>
      <c r="FU111" s="175"/>
      <c r="FV111" s="175"/>
      <c r="FW111" s="175"/>
      <c r="FX111" s="175"/>
      <c r="FY111" s="175"/>
      <c r="FZ111" s="175"/>
      <c r="GA111" s="175"/>
      <c r="GB111" s="175"/>
      <c r="GC111" s="175"/>
      <c r="GD111" s="175"/>
      <c r="GE111" s="175"/>
      <c r="GF111" s="175"/>
      <c r="GG111" s="175"/>
      <c r="GH111" s="175"/>
      <c r="GI111" s="175"/>
      <c r="GJ111" s="175"/>
      <c r="GK111" s="175"/>
      <c r="GL111" s="175"/>
      <c r="GM111" s="175"/>
      <c r="GN111" s="175"/>
      <c r="GO111" s="175"/>
      <c r="GP111" s="175"/>
      <c r="GQ111" s="175"/>
      <c r="GR111" s="175"/>
      <c r="GS111" s="175"/>
      <c r="GT111" s="175"/>
      <c r="GU111" s="175"/>
      <c r="GV111" s="175"/>
      <c r="GW111" s="175"/>
      <c r="GX111" s="175"/>
      <c r="GY111" s="175"/>
      <c r="GZ111" s="175"/>
      <c r="HA111" s="175"/>
      <c r="HB111" s="175"/>
      <c r="HC111" s="175"/>
      <c r="HD111" s="175"/>
      <c r="HE111" s="175"/>
      <c r="HF111" s="175"/>
      <c r="HG111" s="175"/>
      <c r="HH111" s="175"/>
      <c r="HI111" s="175"/>
      <c r="HJ111" s="175"/>
      <c r="HK111" s="175"/>
      <c r="HL111" s="175"/>
      <c r="HM111" s="175"/>
      <c r="HN111" s="175"/>
      <c r="HO111" s="175"/>
      <c r="HP111" s="175"/>
      <c r="HQ111" s="175"/>
      <c r="HR111" s="175"/>
      <c r="HS111" s="175"/>
      <c r="HT111" s="175"/>
      <c r="HU111" s="175"/>
      <c r="HV111" s="175"/>
      <c r="HW111" s="175"/>
      <c r="HX111" s="175"/>
      <c r="HY111" s="175"/>
      <c r="HZ111" s="175"/>
      <c r="IA111" s="175"/>
      <c r="IB111" s="175"/>
      <c r="IC111" s="175"/>
      <c r="ID111" s="175"/>
      <c r="IE111" s="175"/>
      <c r="IF111" s="175"/>
      <c r="IG111" s="175"/>
      <c r="IH111" s="175"/>
      <c r="II111" s="175"/>
      <c r="IJ111" s="175"/>
      <c r="IK111" s="175"/>
      <c r="IL111" s="175"/>
      <c r="IM111" s="175"/>
      <c r="IN111" s="175"/>
      <c r="IO111" s="175"/>
      <c r="IP111" s="175"/>
      <c r="IQ111" s="175"/>
      <c r="IR111" s="175"/>
      <c r="IS111" s="175"/>
      <c r="IT111" s="175"/>
      <c r="IU111" s="175"/>
      <c r="IV111" s="175"/>
      <c r="IW111" s="175"/>
      <c r="IX111" s="175"/>
      <c r="IY111" s="175"/>
      <c r="IZ111" s="175"/>
      <c r="JA111" s="175"/>
      <c r="JB111" s="175"/>
      <c r="JC111" s="175"/>
      <c r="JD111" s="175"/>
      <c r="JE111" s="175"/>
      <c r="JF111" s="175"/>
      <c r="JG111" s="175"/>
      <c r="JH111" s="175"/>
      <c r="JI111" s="175"/>
      <c r="JJ111" s="175"/>
      <c r="JK111" s="175"/>
      <c r="JL111" s="175"/>
      <c r="JM111" s="175"/>
      <c r="JN111" s="175"/>
      <c r="JO111" s="175"/>
      <c r="JP111" s="175"/>
      <c r="JQ111" s="175"/>
      <c r="JR111" s="175"/>
      <c r="JS111" s="175"/>
      <c r="JT111" s="175"/>
      <c r="JU111" s="175"/>
      <c r="JV111" s="175"/>
      <c r="JW111" s="175"/>
      <c r="JX111" s="175"/>
      <c r="JY111" s="175"/>
      <c r="JZ111" s="175"/>
      <c r="KA111" s="175"/>
      <c r="KB111" s="175"/>
      <c r="KC111" s="175"/>
      <c r="KD111" s="175"/>
      <c r="KE111" s="175"/>
      <c r="KF111" s="175"/>
      <c r="KG111" s="175"/>
      <c r="KH111" s="175"/>
      <c r="KI111" s="175"/>
      <c r="KJ111" s="175"/>
      <c r="KK111" s="175"/>
      <c r="KL111" s="175"/>
      <c r="KM111" s="175"/>
      <c r="KN111" s="175"/>
      <c r="KO111" s="175"/>
      <c r="KP111" s="175"/>
      <c r="KQ111" s="175"/>
      <c r="KR111" s="175"/>
      <c r="KS111" s="175"/>
      <c r="KT111" s="175"/>
      <c r="KU111" s="175"/>
      <c r="KV111" s="175"/>
      <c r="KW111" s="175"/>
      <c r="KX111" s="175"/>
      <c r="KY111" s="175"/>
      <c r="KZ111" s="175"/>
      <c r="LA111" s="175"/>
      <c r="LB111" s="175"/>
      <c r="LC111" s="175"/>
      <c r="LD111" s="175"/>
      <c r="LE111" s="175"/>
      <c r="LF111" s="175"/>
      <c r="LG111" s="175"/>
      <c r="LH111" s="175"/>
      <c r="LI111" s="175"/>
      <c r="LJ111" s="175"/>
      <c r="LK111" s="175"/>
      <c r="LL111" s="175"/>
      <c r="LM111" s="175"/>
      <c r="LN111" s="175"/>
      <c r="LO111" s="175"/>
      <c r="LP111" s="175"/>
      <c r="LQ111" s="175"/>
      <c r="LR111" s="175"/>
      <c r="LS111" s="175"/>
      <c r="LT111" s="175"/>
      <c r="LU111" s="175"/>
      <c r="LV111" s="175"/>
      <c r="LW111" s="175"/>
      <c r="LX111" s="175"/>
      <c r="LY111" s="175"/>
      <c r="LZ111" s="175"/>
      <c r="MA111" s="175"/>
      <c r="MB111" s="175"/>
      <c r="MC111" s="175"/>
      <c r="MD111" s="175"/>
      <c r="ME111" s="175"/>
      <c r="MF111" s="175"/>
      <c r="MG111" s="175"/>
      <c r="MH111" s="175"/>
      <c r="MI111" s="175"/>
      <c r="MJ111" s="175"/>
      <c r="MK111" s="175"/>
      <c r="ML111" s="175"/>
      <c r="MM111" s="175"/>
      <c r="MN111" s="175"/>
      <c r="MO111" s="175"/>
      <c r="MP111" s="175"/>
      <c r="MQ111" s="175"/>
      <c r="MR111" s="175"/>
      <c r="MS111" s="175"/>
      <c r="MT111" s="175"/>
      <c r="MU111" s="175"/>
      <c r="MV111" s="175"/>
      <c r="MW111" s="175"/>
      <c r="MX111" s="175"/>
      <c r="MY111" s="175"/>
      <c r="MZ111" s="175"/>
      <c r="NA111" s="175"/>
      <c r="NB111" s="175"/>
      <c r="NC111" s="175"/>
      <c r="ND111" s="175"/>
      <c r="NE111" s="175"/>
      <c r="NF111" s="175"/>
      <c r="NG111" s="175"/>
      <c r="NH111" s="175"/>
      <c r="NI111" s="175"/>
      <c r="NJ111" s="175"/>
      <c r="NK111" s="175"/>
      <c r="NL111" s="175"/>
      <c r="NM111" s="175"/>
      <c r="NN111" s="175"/>
      <c r="NO111" s="175"/>
      <c r="NP111" s="175"/>
      <c r="NQ111" s="175"/>
      <c r="NR111" s="175"/>
      <c r="NS111" s="175"/>
      <c r="NT111" s="175"/>
      <c r="NU111" s="175"/>
      <c r="NV111" s="175"/>
      <c r="NW111" s="175"/>
      <c r="NX111" s="175"/>
      <c r="NY111" s="175"/>
      <c r="NZ111" s="175"/>
      <c r="OA111" s="175"/>
      <c r="OB111" s="175"/>
      <c r="OC111" s="175"/>
      <c r="OD111" s="175"/>
      <c r="OE111" s="175"/>
      <c r="OF111" s="175"/>
      <c r="OG111" s="175"/>
      <c r="OH111" s="175"/>
      <c r="OI111" s="175"/>
      <c r="OJ111" s="175"/>
      <c r="OK111" s="175"/>
      <c r="OL111" s="175"/>
      <c r="OM111" s="175"/>
      <c r="ON111" s="175"/>
      <c r="OO111" s="175"/>
      <c r="OP111" s="175"/>
      <c r="OQ111" s="175"/>
      <c r="OR111" s="175"/>
      <c r="OS111" s="175"/>
      <c r="OT111" s="175"/>
      <c r="OU111" s="175"/>
      <c r="OV111" s="175"/>
      <c r="OW111" s="175"/>
      <c r="OX111" s="175"/>
      <c r="OY111" s="175"/>
      <c r="OZ111" s="175"/>
      <c r="PA111" s="175"/>
      <c r="PB111" s="175"/>
      <c r="PC111" s="175"/>
      <c r="PD111" s="175"/>
      <c r="PE111" s="175"/>
      <c r="PF111" s="175"/>
      <c r="PG111" s="175"/>
      <c r="PH111" s="175"/>
      <c r="PI111" s="175"/>
      <c r="PJ111" s="175"/>
      <c r="PK111" s="175"/>
      <c r="PL111" s="175"/>
      <c r="PM111" s="175"/>
      <c r="PN111" s="175"/>
      <c r="PO111" s="175"/>
      <c r="PP111" s="175"/>
      <c r="PQ111" s="175"/>
      <c r="PR111" s="175"/>
      <c r="PS111" s="175"/>
      <c r="PT111" s="175"/>
      <c r="PU111" s="175"/>
      <c r="PV111" s="175"/>
      <c r="PW111" s="175"/>
      <c r="PX111" s="175"/>
      <c r="PY111" s="175"/>
      <c r="PZ111" s="175"/>
      <c r="QA111" s="175"/>
      <c r="QB111" s="175"/>
      <c r="QC111" s="175"/>
      <c r="QD111" s="175"/>
      <c r="QE111" s="175"/>
      <c r="QF111" s="175"/>
      <c r="QG111" s="175"/>
      <c r="QH111" s="175"/>
      <c r="QI111" s="175"/>
      <c r="QJ111" s="175"/>
      <c r="QK111" s="175"/>
      <c r="QL111" s="175"/>
      <c r="QM111" s="175"/>
      <c r="QN111" s="175"/>
      <c r="QO111" s="175"/>
    </row>
    <row r="112" spans="122:457">
      <c r="DR112" s="175"/>
      <c r="DS112" s="175"/>
      <c r="DT112" s="175"/>
      <c r="DU112" s="175"/>
      <c r="DV112" s="175"/>
      <c r="DW112" s="175"/>
      <c r="DX112" s="175"/>
      <c r="DY112" s="175"/>
      <c r="DZ112" s="175"/>
      <c r="EA112" s="175"/>
      <c r="EB112" s="175"/>
      <c r="EC112" s="175"/>
      <c r="ED112" s="175"/>
      <c r="EE112" s="175"/>
      <c r="EF112" s="175"/>
      <c r="EG112" s="175"/>
      <c r="EH112" s="175"/>
      <c r="EI112" s="175"/>
      <c r="EJ112" s="175"/>
      <c r="EK112" s="175"/>
      <c r="EL112" s="175"/>
      <c r="EM112" s="175"/>
      <c r="EN112" s="175"/>
      <c r="EO112" s="175"/>
      <c r="EP112" s="175"/>
      <c r="EQ112" s="175"/>
      <c r="ER112" s="175"/>
      <c r="ES112" s="175"/>
      <c r="ET112" s="175"/>
      <c r="EU112" s="175"/>
      <c r="EV112" s="175"/>
      <c r="EW112" s="175"/>
      <c r="EX112" s="175"/>
      <c r="EY112" s="175"/>
      <c r="EZ112" s="175"/>
      <c r="FA112" s="175"/>
      <c r="FB112" s="175"/>
      <c r="FC112" s="175"/>
      <c r="FD112" s="175"/>
      <c r="FE112" s="175"/>
      <c r="FF112" s="175"/>
      <c r="FG112" s="175"/>
      <c r="FH112" s="175"/>
      <c r="FI112" s="175"/>
      <c r="FJ112" s="175"/>
      <c r="FK112" s="175"/>
      <c r="FL112" s="175"/>
      <c r="FM112" s="175"/>
      <c r="FN112" s="175"/>
      <c r="FO112" s="175"/>
      <c r="FP112" s="175"/>
      <c r="FQ112" s="175"/>
      <c r="FR112" s="175"/>
      <c r="FS112" s="175"/>
      <c r="FT112" s="175"/>
      <c r="FU112" s="175"/>
      <c r="FV112" s="175"/>
      <c r="FW112" s="175"/>
      <c r="FX112" s="175"/>
      <c r="FY112" s="175"/>
      <c r="FZ112" s="175"/>
      <c r="GA112" s="175"/>
      <c r="GB112" s="175"/>
      <c r="GC112" s="175"/>
      <c r="GD112" s="175"/>
      <c r="GE112" s="175"/>
      <c r="GF112" s="175"/>
      <c r="GG112" s="175"/>
      <c r="GH112" s="175"/>
      <c r="GI112" s="175"/>
      <c r="GJ112" s="175"/>
      <c r="GK112" s="175"/>
      <c r="GL112" s="175"/>
      <c r="GM112" s="175"/>
      <c r="GN112" s="175"/>
      <c r="GO112" s="175"/>
      <c r="GP112" s="175"/>
      <c r="GQ112" s="175"/>
      <c r="GR112" s="175"/>
      <c r="GS112" s="175"/>
      <c r="GT112" s="175"/>
      <c r="GU112" s="175"/>
      <c r="GV112" s="175"/>
      <c r="GW112" s="175"/>
      <c r="GX112" s="175"/>
      <c r="GY112" s="175"/>
      <c r="GZ112" s="175"/>
      <c r="HA112" s="175"/>
      <c r="HB112" s="175"/>
      <c r="HC112" s="175"/>
      <c r="HD112" s="175"/>
      <c r="HE112" s="175"/>
      <c r="HF112" s="175"/>
      <c r="HG112" s="175"/>
      <c r="HH112" s="175"/>
      <c r="HI112" s="175"/>
      <c r="HJ112" s="175"/>
      <c r="HK112" s="175"/>
      <c r="HL112" s="175"/>
      <c r="HM112" s="175"/>
      <c r="HN112" s="175"/>
      <c r="HO112" s="175"/>
      <c r="HP112" s="175"/>
      <c r="HQ112" s="175"/>
      <c r="HR112" s="175"/>
      <c r="HS112" s="175"/>
      <c r="HT112" s="175"/>
      <c r="HU112" s="175"/>
      <c r="HV112" s="175"/>
      <c r="HW112" s="175"/>
      <c r="HX112" s="175"/>
      <c r="HY112" s="175"/>
      <c r="HZ112" s="175"/>
      <c r="IA112" s="175"/>
      <c r="IB112" s="175"/>
      <c r="IC112" s="175"/>
      <c r="ID112" s="175"/>
      <c r="IE112" s="175"/>
      <c r="IF112" s="175"/>
      <c r="IG112" s="175"/>
      <c r="IH112" s="175"/>
      <c r="II112" s="175"/>
      <c r="IJ112" s="175"/>
      <c r="IK112" s="175"/>
      <c r="IL112" s="175"/>
      <c r="IM112" s="175"/>
      <c r="IN112" s="175"/>
      <c r="IO112" s="175"/>
      <c r="IP112" s="175"/>
      <c r="IQ112" s="175"/>
      <c r="IR112" s="175"/>
      <c r="IS112" s="175"/>
      <c r="IT112" s="175"/>
      <c r="IU112" s="175"/>
      <c r="IV112" s="175"/>
      <c r="IW112" s="175"/>
      <c r="IX112" s="175"/>
      <c r="IY112" s="175"/>
      <c r="IZ112" s="175"/>
      <c r="JA112" s="175"/>
      <c r="JB112" s="175"/>
      <c r="JC112" s="175"/>
      <c r="JD112" s="175"/>
      <c r="JE112" s="175"/>
      <c r="JF112" s="175"/>
      <c r="JG112" s="175"/>
      <c r="JH112" s="175"/>
      <c r="JI112" s="175"/>
      <c r="JJ112" s="175"/>
      <c r="JK112" s="175"/>
      <c r="JL112" s="175"/>
      <c r="JM112" s="175"/>
      <c r="JN112" s="175"/>
      <c r="JO112" s="175"/>
      <c r="JP112" s="175"/>
      <c r="JQ112" s="175"/>
      <c r="JR112" s="175"/>
      <c r="JS112" s="175"/>
      <c r="JT112" s="175"/>
      <c r="JU112" s="175"/>
      <c r="JV112" s="175"/>
      <c r="JW112" s="175"/>
      <c r="JX112" s="175"/>
      <c r="JY112" s="175"/>
      <c r="JZ112" s="175"/>
      <c r="KA112" s="175"/>
      <c r="KB112" s="175"/>
      <c r="KC112" s="175"/>
      <c r="KD112" s="175"/>
      <c r="KE112" s="175"/>
      <c r="KF112" s="175"/>
      <c r="KG112" s="175"/>
      <c r="KH112" s="175"/>
      <c r="KI112" s="175"/>
      <c r="KJ112" s="175"/>
      <c r="KK112" s="175"/>
      <c r="KL112" s="175"/>
      <c r="KM112" s="175"/>
      <c r="KN112" s="175"/>
      <c r="KO112" s="175"/>
      <c r="KP112" s="175"/>
      <c r="KQ112" s="175"/>
      <c r="KR112" s="175"/>
      <c r="KS112" s="175"/>
      <c r="KT112" s="175"/>
      <c r="KU112" s="175"/>
      <c r="KV112" s="175"/>
      <c r="KW112" s="175"/>
      <c r="KX112" s="175"/>
      <c r="KY112" s="175"/>
      <c r="KZ112" s="175"/>
      <c r="LA112" s="175"/>
      <c r="LB112" s="175"/>
      <c r="LC112" s="175"/>
      <c r="LD112" s="175"/>
      <c r="LE112" s="175"/>
      <c r="LF112" s="175"/>
      <c r="LG112" s="175"/>
      <c r="LH112" s="175"/>
      <c r="LI112" s="175"/>
      <c r="LJ112" s="175"/>
      <c r="LK112" s="175"/>
      <c r="LL112" s="175"/>
      <c r="LM112" s="175"/>
      <c r="LN112" s="175"/>
      <c r="LO112" s="175"/>
      <c r="LP112" s="175"/>
      <c r="LQ112" s="175"/>
      <c r="LR112" s="175"/>
      <c r="LS112" s="175"/>
      <c r="LT112" s="175"/>
      <c r="LU112" s="175"/>
      <c r="LV112" s="175"/>
      <c r="LW112" s="175"/>
      <c r="LX112" s="175"/>
      <c r="LY112" s="175"/>
      <c r="LZ112" s="175"/>
      <c r="MA112" s="175"/>
      <c r="MB112" s="175"/>
      <c r="MC112" s="175"/>
      <c r="MD112" s="175"/>
      <c r="ME112" s="175"/>
      <c r="MF112" s="175"/>
      <c r="MG112" s="175"/>
      <c r="MH112" s="175"/>
      <c r="MI112" s="175"/>
      <c r="MJ112" s="175"/>
      <c r="MK112" s="175"/>
      <c r="ML112" s="175"/>
      <c r="MM112" s="175"/>
      <c r="MN112" s="175"/>
      <c r="MO112" s="175"/>
      <c r="MP112" s="175"/>
      <c r="MQ112" s="175"/>
      <c r="MR112" s="175"/>
      <c r="MS112" s="175"/>
      <c r="MT112" s="175"/>
      <c r="MU112" s="175"/>
      <c r="MV112" s="175"/>
      <c r="MW112" s="175"/>
      <c r="MX112" s="175"/>
      <c r="MY112" s="175"/>
      <c r="MZ112" s="175"/>
      <c r="NA112" s="175"/>
      <c r="NB112" s="175"/>
      <c r="NC112" s="175"/>
      <c r="ND112" s="175"/>
      <c r="NE112" s="175"/>
      <c r="NF112" s="175"/>
      <c r="NG112" s="175"/>
      <c r="NH112" s="175"/>
      <c r="NI112" s="175"/>
      <c r="NJ112" s="175"/>
      <c r="NK112" s="175"/>
      <c r="NL112" s="175"/>
      <c r="NM112" s="175"/>
      <c r="NN112" s="175"/>
      <c r="NO112" s="175"/>
      <c r="NP112" s="175"/>
      <c r="NQ112" s="175"/>
      <c r="NR112" s="175"/>
      <c r="NS112" s="175"/>
      <c r="NT112" s="175"/>
      <c r="NU112" s="175"/>
      <c r="NV112" s="175"/>
      <c r="NW112" s="175"/>
      <c r="NX112" s="175"/>
      <c r="NY112" s="175"/>
      <c r="NZ112" s="175"/>
      <c r="OA112" s="175"/>
      <c r="OB112" s="175"/>
      <c r="OC112" s="175"/>
      <c r="OD112" s="175"/>
      <c r="OE112" s="175"/>
      <c r="OF112" s="175"/>
      <c r="OG112" s="175"/>
      <c r="OH112" s="175"/>
      <c r="OI112" s="175"/>
      <c r="OJ112" s="175"/>
      <c r="OK112" s="175"/>
      <c r="OL112" s="175"/>
      <c r="OM112" s="175"/>
      <c r="ON112" s="175"/>
      <c r="OO112" s="175"/>
      <c r="OP112" s="175"/>
      <c r="OQ112" s="175"/>
      <c r="OR112" s="175"/>
      <c r="OS112" s="175"/>
      <c r="OT112" s="175"/>
      <c r="OU112" s="175"/>
      <c r="OV112" s="175"/>
      <c r="OW112" s="175"/>
      <c r="OX112" s="175"/>
      <c r="OY112" s="175"/>
      <c r="OZ112" s="175"/>
      <c r="PA112" s="175"/>
      <c r="PB112" s="175"/>
      <c r="PC112" s="175"/>
      <c r="PD112" s="175"/>
      <c r="PE112" s="175"/>
      <c r="PF112" s="175"/>
      <c r="PG112" s="175"/>
      <c r="PH112" s="175"/>
      <c r="PI112" s="175"/>
      <c r="PJ112" s="175"/>
      <c r="PK112" s="175"/>
      <c r="PL112" s="175"/>
      <c r="PM112" s="175"/>
      <c r="PN112" s="175"/>
      <c r="PO112" s="175"/>
      <c r="PP112" s="175"/>
      <c r="PQ112" s="175"/>
      <c r="PR112" s="175"/>
      <c r="PS112" s="175"/>
      <c r="PT112" s="175"/>
      <c r="PU112" s="175"/>
      <c r="PV112" s="175"/>
      <c r="PW112" s="175"/>
      <c r="PX112" s="175"/>
      <c r="PY112" s="175"/>
      <c r="PZ112" s="175"/>
      <c r="QA112" s="175"/>
      <c r="QB112" s="175"/>
      <c r="QC112" s="175"/>
      <c r="QD112" s="175"/>
      <c r="QE112" s="175"/>
      <c r="QF112" s="175"/>
      <c r="QG112" s="175"/>
      <c r="QH112" s="175"/>
      <c r="QI112" s="175"/>
      <c r="QJ112" s="175"/>
      <c r="QK112" s="175"/>
      <c r="QL112" s="175"/>
      <c r="QM112" s="175"/>
      <c r="QN112" s="175"/>
      <c r="QO112" s="175"/>
    </row>
    <row r="113" spans="122:457">
      <c r="DR113" s="175"/>
      <c r="DS113" s="175"/>
      <c r="DT113" s="175"/>
      <c r="DU113" s="175"/>
      <c r="DV113" s="175"/>
      <c r="DW113" s="175"/>
      <c r="DX113" s="175"/>
      <c r="DY113" s="175"/>
      <c r="DZ113" s="175"/>
      <c r="EA113" s="175"/>
      <c r="EB113" s="175"/>
      <c r="EC113" s="175"/>
      <c r="ED113" s="175"/>
      <c r="EE113" s="175"/>
      <c r="EF113" s="175"/>
      <c r="EG113" s="175"/>
      <c r="EH113" s="175"/>
      <c r="EI113" s="175"/>
      <c r="EJ113" s="175"/>
      <c r="EK113" s="175"/>
      <c r="EL113" s="175"/>
      <c r="EM113" s="175"/>
      <c r="EN113" s="175"/>
      <c r="EO113" s="175"/>
      <c r="EP113" s="175"/>
      <c r="EQ113" s="175"/>
      <c r="ER113" s="175"/>
      <c r="ES113" s="175"/>
      <c r="ET113" s="175"/>
      <c r="EU113" s="175"/>
      <c r="EV113" s="175"/>
      <c r="EW113" s="175"/>
      <c r="EX113" s="175"/>
      <c r="EY113" s="175"/>
      <c r="EZ113" s="175"/>
      <c r="FA113" s="175"/>
      <c r="FB113" s="175"/>
      <c r="FC113" s="175"/>
      <c r="FD113" s="175"/>
      <c r="FE113" s="175"/>
      <c r="FF113" s="175"/>
      <c r="FG113" s="175"/>
      <c r="FH113" s="175"/>
      <c r="FI113" s="175"/>
      <c r="FJ113" s="175"/>
      <c r="FK113" s="175"/>
      <c r="FL113" s="175"/>
      <c r="FM113" s="175"/>
      <c r="FN113" s="175"/>
      <c r="FO113" s="175"/>
      <c r="FP113" s="175"/>
      <c r="FQ113" s="175"/>
      <c r="FR113" s="175"/>
      <c r="FS113" s="175"/>
      <c r="FT113" s="175"/>
      <c r="FU113" s="175"/>
      <c r="FV113" s="175"/>
      <c r="FW113" s="175"/>
      <c r="FX113" s="175"/>
      <c r="FY113" s="175"/>
      <c r="FZ113" s="175"/>
      <c r="GA113" s="175"/>
      <c r="GB113" s="175"/>
      <c r="GC113" s="175"/>
      <c r="GD113" s="175"/>
      <c r="GE113" s="175"/>
      <c r="GF113" s="175"/>
      <c r="GG113" s="175"/>
      <c r="GH113" s="175"/>
      <c r="GI113" s="175"/>
      <c r="GJ113" s="175"/>
      <c r="GK113" s="175"/>
      <c r="GL113" s="175"/>
      <c r="GM113" s="175"/>
      <c r="GN113" s="175"/>
      <c r="GO113" s="175"/>
      <c r="GP113" s="175"/>
      <c r="GQ113" s="175"/>
      <c r="GR113" s="175"/>
      <c r="GS113" s="175"/>
      <c r="GT113" s="175"/>
      <c r="GU113" s="175"/>
      <c r="GV113" s="175"/>
      <c r="GW113" s="175"/>
      <c r="GX113" s="175"/>
      <c r="GY113" s="175"/>
      <c r="GZ113" s="175"/>
      <c r="HA113" s="175"/>
      <c r="HB113" s="175"/>
      <c r="HC113" s="175"/>
      <c r="HD113" s="175"/>
      <c r="HE113" s="175"/>
      <c r="HF113" s="175"/>
      <c r="HG113" s="175"/>
      <c r="HH113" s="175"/>
      <c r="HI113" s="175"/>
      <c r="HJ113" s="175"/>
      <c r="HK113" s="175"/>
      <c r="HL113" s="175"/>
      <c r="HM113" s="175"/>
      <c r="HN113" s="175"/>
      <c r="HO113" s="175"/>
      <c r="HP113" s="175"/>
      <c r="HQ113" s="175"/>
      <c r="HR113" s="175"/>
      <c r="HS113" s="175"/>
      <c r="HT113" s="175"/>
      <c r="HU113" s="175"/>
      <c r="HV113" s="175"/>
      <c r="HW113" s="175"/>
      <c r="HX113" s="175"/>
      <c r="HY113" s="175"/>
      <c r="HZ113" s="175"/>
      <c r="IA113" s="175"/>
      <c r="IB113" s="175"/>
      <c r="IC113" s="175"/>
      <c r="ID113" s="175"/>
      <c r="IE113" s="175"/>
      <c r="IF113" s="175"/>
      <c r="IG113" s="175"/>
      <c r="IH113" s="175"/>
      <c r="II113" s="175"/>
      <c r="IJ113" s="175"/>
      <c r="IK113" s="175"/>
      <c r="IL113" s="175"/>
      <c r="IM113" s="175"/>
      <c r="IN113" s="175"/>
      <c r="IO113" s="175"/>
      <c r="IP113" s="175"/>
      <c r="IQ113" s="175"/>
      <c r="IR113" s="175"/>
      <c r="IS113" s="175"/>
      <c r="IT113" s="175"/>
      <c r="IU113" s="175"/>
      <c r="IV113" s="175"/>
      <c r="IW113" s="175"/>
      <c r="IX113" s="175"/>
      <c r="IY113" s="175"/>
      <c r="IZ113" s="175"/>
      <c r="JA113" s="175"/>
      <c r="JB113" s="175"/>
      <c r="JC113" s="175"/>
      <c r="JD113" s="175"/>
      <c r="JE113" s="175"/>
      <c r="JF113" s="175"/>
      <c r="JG113" s="175"/>
      <c r="JH113" s="175"/>
      <c r="JI113" s="175"/>
      <c r="JJ113" s="175"/>
      <c r="JK113" s="175"/>
      <c r="JL113" s="175"/>
      <c r="JM113" s="175"/>
      <c r="JN113" s="175"/>
      <c r="JO113" s="175"/>
      <c r="JP113" s="175"/>
      <c r="JQ113" s="175"/>
      <c r="JR113" s="175"/>
      <c r="JS113" s="175"/>
      <c r="JT113" s="175"/>
      <c r="JU113" s="175"/>
      <c r="JV113" s="175"/>
      <c r="JW113" s="175"/>
      <c r="JX113" s="175"/>
      <c r="JY113" s="175"/>
      <c r="JZ113" s="175"/>
      <c r="KA113" s="175"/>
      <c r="KB113" s="175"/>
      <c r="KC113" s="175"/>
      <c r="KD113" s="175"/>
      <c r="KE113" s="175"/>
      <c r="KF113" s="175"/>
      <c r="KG113" s="175"/>
      <c r="KH113" s="175"/>
      <c r="KI113" s="175"/>
      <c r="KJ113" s="175"/>
      <c r="KK113" s="175"/>
      <c r="KL113" s="175"/>
      <c r="KM113" s="175"/>
      <c r="KN113" s="175"/>
      <c r="KO113" s="175"/>
      <c r="KP113" s="175"/>
      <c r="KQ113" s="175"/>
      <c r="KR113" s="175"/>
      <c r="KS113" s="175"/>
      <c r="KT113" s="175"/>
      <c r="KU113" s="175"/>
      <c r="KV113" s="175"/>
      <c r="KW113" s="175"/>
      <c r="KX113" s="175"/>
      <c r="KY113" s="175"/>
      <c r="KZ113" s="175"/>
      <c r="LA113" s="175"/>
      <c r="LB113" s="175"/>
      <c r="LC113" s="175"/>
      <c r="LD113" s="175"/>
      <c r="LE113" s="175"/>
      <c r="LF113" s="175"/>
      <c r="LG113" s="175"/>
      <c r="LH113" s="175"/>
      <c r="LI113" s="175"/>
      <c r="LJ113" s="175"/>
      <c r="LK113" s="175"/>
      <c r="LL113" s="175"/>
      <c r="LM113" s="175"/>
      <c r="LN113" s="175"/>
      <c r="LO113" s="175"/>
      <c r="LP113" s="175"/>
      <c r="LQ113" s="175"/>
      <c r="LR113" s="175"/>
      <c r="LS113" s="175"/>
      <c r="LT113" s="175"/>
      <c r="LU113" s="175"/>
      <c r="LV113" s="175"/>
      <c r="LW113" s="175"/>
      <c r="LX113" s="175"/>
      <c r="LY113" s="175"/>
      <c r="LZ113" s="175"/>
      <c r="MA113" s="175"/>
      <c r="MB113" s="175"/>
      <c r="MC113" s="175"/>
      <c r="MD113" s="175"/>
      <c r="ME113" s="175"/>
      <c r="MF113" s="175"/>
      <c r="MG113" s="175"/>
      <c r="MH113" s="175"/>
      <c r="MI113" s="175"/>
      <c r="MJ113" s="175"/>
      <c r="MK113" s="175"/>
      <c r="ML113" s="175"/>
      <c r="MM113" s="175"/>
      <c r="MN113" s="175"/>
      <c r="MO113" s="175"/>
      <c r="MP113" s="175"/>
      <c r="MQ113" s="175"/>
      <c r="MR113" s="175"/>
      <c r="MS113" s="175"/>
      <c r="MT113" s="175"/>
      <c r="MU113" s="175"/>
      <c r="MV113" s="175"/>
      <c r="MW113" s="175"/>
      <c r="MX113" s="175"/>
      <c r="MY113" s="175"/>
      <c r="MZ113" s="175"/>
      <c r="NA113" s="175"/>
      <c r="NB113" s="175"/>
      <c r="NC113" s="175"/>
      <c r="ND113" s="175"/>
      <c r="NE113" s="175"/>
      <c r="NF113" s="175"/>
      <c r="NG113" s="175"/>
      <c r="NH113" s="175"/>
      <c r="NI113" s="175"/>
      <c r="NJ113" s="175"/>
      <c r="NK113" s="175"/>
      <c r="NL113" s="175"/>
      <c r="NM113" s="175"/>
      <c r="NN113" s="175"/>
      <c r="NO113" s="175"/>
      <c r="NP113" s="175"/>
      <c r="NQ113" s="175"/>
      <c r="NR113" s="175"/>
      <c r="NS113" s="175"/>
      <c r="NT113" s="175"/>
      <c r="NU113" s="175"/>
      <c r="NV113" s="175"/>
      <c r="NW113" s="175"/>
      <c r="NX113" s="175"/>
      <c r="NY113" s="175"/>
      <c r="NZ113" s="175"/>
      <c r="OA113" s="175"/>
      <c r="OB113" s="175"/>
      <c r="OC113" s="175"/>
      <c r="OD113" s="175"/>
      <c r="OE113" s="175"/>
      <c r="OF113" s="175"/>
      <c r="OG113" s="175"/>
      <c r="OH113" s="175"/>
      <c r="OI113" s="175"/>
      <c r="OJ113" s="175"/>
      <c r="OK113" s="175"/>
      <c r="OL113" s="175"/>
      <c r="OM113" s="175"/>
      <c r="ON113" s="175"/>
      <c r="OO113" s="175"/>
      <c r="OP113" s="175"/>
      <c r="OQ113" s="175"/>
      <c r="OR113" s="175"/>
      <c r="OS113" s="175"/>
      <c r="OT113" s="175"/>
      <c r="OU113" s="175"/>
      <c r="OV113" s="175"/>
      <c r="OW113" s="175"/>
      <c r="OX113" s="175"/>
      <c r="OY113" s="175"/>
      <c r="OZ113" s="175"/>
      <c r="PA113" s="175"/>
      <c r="PB113" s="175"/>
      <c r="PC113" s="175"/>
      <c r="PD113" s="175"/>
      <c r="PE113" s="175"/>
      <c r="PF113" s="175"/>
      <c r="PG113" s="175"/>
      <c r="PH113" s="175"/>
      <c r="PI113" s="175"/>
      <c r="PJ113" s="175"/>
      <c r="PK113" s="175"/>
      <c r="PL113" s="175"/>
      <c r="PM113" s="175"/>
      <c r="PN113" s="175"/>
      <c r="PO113" s="175"/>
      <c r="PP113" s="175"/>
      <c r="PQ113" s="175"/>
      <c r="PR113" s="175"/>
      <c r="PS113" s="175"/>
      <c r="PT113" s="175"/>
      <c r="PU113" s="175"/>
      <c r="PV113" s="175"/>
      <c r="PW113" s="175"/>
      <c r="PX113" s="175"/>
      <c r="PY113" s="175"/>
      <c r="PZ113" s="175"/>
      <c r="QA113" s="175"/>
      <c r="QB113" s="175"/>
      <c r="QC113" s="175"/>
      <c r="QD113" s="175"/>
      <c r="QE113" s="175"/>
      <c r="QF113" s="175"/>
      <c r="QG113" s="175"/>
      <c r="QH113" s="175"/>
      <c r="QI113" s="175"/>
      <c r="QJ113" s="175"/>
      <c r="QK113" s="175"/>
      <c r="QL113" s="175"/>
      <c r="QM113" s="175"/>
      <c r="QN113" s="175"/>
      <c r="QO113" s="175"/>
    </row>
    <row r="114" spans="122:457">
      <c r="DR114" s="175"/>
      <c r="DS114" s="175"/>
      <c r="DT114" s="175"/>
      <c r="DU114" s="175"/>
      <c r="DV114" s="175"/>
      <c r="DW114" s="175"/>
      <c r="DX114" s="175"/>
      <c r="DY114" s="175"/>
      <c r="DZ114" s="175"/>
      <c r="EA114" s="175"/>
      <c r="EB114" s="175"/>
      <c r="EC114" s="175"/>
      <c r="ED114" s="175"/>
      <c r="EE114" s="175"/>
      <c r="EF114" s="175"/>
      <c r="EG114" s="175"/>
      <c r="EH114" s="175"/>
      <c r="EI114" s="175"/>
      <c r="EJ114" s="175"/>
      <c r="EK114" s="175"/>
      <c r="EL114" s="175"/>
      <c r="EM114" s="175"/>
      <c r="EN114" s="175"/>
      <c r="EO114" s="175"/>
      <c r="EP114" s="175"/>
      <c r="EQ114" s="175"/>
      <c r="ER114" s="175"/>
      <c r="ES114" s="175"/>
      <c r="ET114" s="175"/>
      <c r="EU114" s="175"/>
      <c r="EV114" s="175"/>
      <c r="EW114" s="175"/>
      <c r="EX114" s="175"/>
      <c r="EY114" s="175"/>
      <c r="EZ114" s="175"/>
      <c r="FA114" s="175"/>
      <c r="FB114" s="175"/>
      <c r="FC114" s="175"/>
      <c r="FD114" s="175"/>
      <c r="FE114" s="175"/>
      <c r="FF114" s="175"/>
      <c r="FG114" s="175"/>
      <c r="FH114" s="175"/>
      <c r="FI114" s="175"/>
      <c r="FJ114" s="175"/>
      <c r="FK114" s="175"/>
      <c r="FL114" s="175"/>
      <c r="FM114" s="175"/>
      <c r="FN114" s="175"/>
      <c r="FO114" s="175"/>
      <c r="FP114" s="175"/>
      <c r="FQ114" s="175"/>
      <c r="FR114" s="175"/>
      <c r="FS114" s="175"/>
      <c r="FT114" s="175"/>
      <c r="FU114" s="175"/>
      <c r="FV114" s="175"/>
      <c r="FW114" s="175"/>
      <c r="FX114" s="175"/>
      <c r="FY114" s="175"/>
      <c r="FZ114" s="175"/>
      <c r="GA114" s="175"/>
      <c r="GB114" s="175"/>
      <c r="GC114" s="175"/>
      <c r="GD114" s="175"/>
      <c r="GE114" s="175"/>
      <c r="GF114" s="175"/>
      <c r="GG114" s="175"/>
      <c r="GH114" s="175"/>
      <c r="GI114" s="175"/>
      <c r="GJ114" s="175"/>
      <c r="GK114" s="175"/>
      <c r="GL114" s="175"/>
      <c r="GM114" s="175"/>
      <c r="GN114" s="175"/>
      <c r="GO114" s="175"/>
      <c r="GP114" s="175"/>
      <c r="GQ114" s="175"/>
      <c r="GR114" s="175"/>
      <c r="GS114" s="175"/>
      <c r="GT114" s="175"/>
      <c r="GU114" s="175"/>
      <c r="GV114" s="175"/>
      <c r="GW114" s="175"/>
      <c r="GX114" s="175"/>
      <c r="GY114" s="175"/>
      <c r="GZ114" s="175"/>
      <c r="HA114" s="175"/>
      <c r="HB114" s="175"/>
      <c r="HC114" s="175"/>
      <c r="HD114" s="175"/>
      <c r="HE114" s="175"/>
      <c r="HF114" s="175"/>
      <c r="HG114" s="175"/>
      <c r="HH114" s="175"/>
      <c r="HI114" s="175"/>
      <c r="HJ114" s="175"/>
      <c r="HK114" s="175"/>
      <c r="HL114" s="175"/>
      <c r="HM114" s="175"/>
      <c r="HN114" s="175"/>
      <c r="HO114" s="175"/>
      <c r="HP114" s="175"/>
      <c r="HQ114" s="175"/>
      <c r="HR114" s="175"/>
      <c r="HS114" s="175"/>
      <c r="HT114" s="175"/>
      <c r="HU114" s="175"/>
      <c r="HV114" s="175"/>
      <c r="HW114" s="175"/>
      <c r="HX114" s="175"/>
      <c r="HY114" s="175"/>
      <c r="HZ114" s="175"/>
      <c r="IA114" s="175"/>
      <c r="IB114" s="175"/>
      <c r="IC114" s="175"/>
      <c r="ID114" s="175"/>
      <c r="IE114" s="175"/>
      <c r="IF114" s="175"/>
      <c r="IG114" s="175"/>
      <c r="IH114" s="175"/>
      <c r="II114" s="175"/>
      <c r="IJ114" s="175"/>
      <c r="IK114" s="175"/>
      <c r="IL114" s="175"/>
      <c r="IM114" s="175"/>
      <c r="IN114" s="175"/>
      <c r="IO114" s="175"/>
      <c r="IP114" s="175"/>
      <c r="IQ114" s="175"/>
      <c r="IR114" s="175"/>
      <c r="IS114" s="175"/>
      <c r="IT114" s="175"/>
      <c r="IU114" s="175"/>
      <c r="IV114" s="175"/>
      <c r="IW114" s="175"/>
      <c r="IX114" s="175"/>
      <c r="IY114" s="175"/>
      <c r="IZ114" s="175"/>
      <c r="JA114" s="175"/>
      <c r="JB114" s="175"/>
      <c r="JC114" s="175"/>
      <c r="JD114" s="175"/>
      <c r="JE114" s="175"/>
      <c r="JF114" s="175"/>
      <c r="JG114" s="175"/>
      <c r="JH114" s="175"/>
      <c r="JI114" s="175"/>
      <c r="JJ114" s="175"/>
      <c r="JK114" s="175"/>
      <c r="JL114" s="175"/>
      <c r="JM114" s="175"/>
      <c r="JN114" s="175"/>
      <c r="JO114" s="175"/>
      <c r="JP114" s="175"/>
      <c r="JQ114" s="175"/>
      <c r="JR114" s="175"/>
      <c r="JS114" s="175"/>
      <c r="JT114" s="175"/>
      <c r="JU114" s="175"/>
      <c r="JV114" s="175"/>
      <c r="JW114" s="175"/>
      <c r="JX114" s="175"/>
      <c r="JY114" s="175"/>
      <c r="JZ114" s="175"/>
      <c r="KA114" s="175"/>
      <c r="KB114" s="175"/>
      <c r="KC114" s="175"/>
      <c r="KD114" s="175"/>
      <c r="KE114" s="175"/>
      <c r="KF114" s="175"/>
      <c r="KG114" s="175"/>
      <c r="KH114" s="175"/>
      <c r="KI114" s="175"/>
      <c r="KJ114" s="175"/>
      <c r="KK114" s="175"/>
      <c r="KL114" s="175"/>
      <c r="KM114" s="175"/>
      <c r="KN114" s="175"/>
      <c r="KO114" s="175"/>
      <c r="KP114" s="175"/>
      <c r="KQ114" s="175"/>
      <c r="KR114" s="175"/>
      <c r="KS114" s="175"/>
      <c r="KT114" s="175"/>
      <c r="KU114" s="175"/>
      <c r="KV114" s="175"/>
      <c r="KW114" s="175"/>
      <c r="KX114" s="175"/>
      <c r="KY114" s="175"/>
      <c r="KZ114" s="175"/>
      <c r="LA114" s="175"/>
      <c r="LB114" s="175"/>
      <c r="LC114" s="175"/>
      <c r="LD114" s="175"/>
      <c r="LE114" s="175"/>
      <c r="LF114" s="175"/>
      <c r="LG114" s="175"/>
      <c r="LH114" s="175"/>
      <c r="LI114" s="175"/>
      <c r="LJ114" s="175"/>
      <c r="LK114" s="175"/>
      <c r="LL114" s="175"/>
      <c r="LM114" s="175"/>
      <c r="LN114" s="175"/>
      <c r="LO114" s="175"/>
      <c r="LP114" s="175"/>
      <c r="LQ114" s="175"/>
      <c r="LR114" s="175"/>
      <c r="LS114" s="175"/>
      <c r="LT114" s="175"/>
      <c r="LU114" s="175"/>
      <c r="LV114" s="175"/>
      <c r="LW114" s="175"/>
      <c r="LX114" s="175"/>
      <c r="LY114" s="175"/>
      <c r="LZ114" s="175"/>
      <c r="MA114" s="175"/>
      <c r="MB114" s="175"/>
      <c r="MC114" s="175"/>
      <c r="MD114" s="175"/>
      <c r="ME114" s="175"/>
      <c r="MF114" s="175"/>
      <c r="MG114" s="175"/>
      <c r="MH114" s="175"/>
      <c r="MI114" s="175"/>
      <c r="MJ114" s="175"/>
      <c r="MK114" s="175"/>
      <c r="ML114" s="175"/>
      <c r="MM114" s="175"/>
      <c r="MN114" s="175"/>
      <c r="MO114" s="175"/>
      <c r="MP114" s="175"/>
      <c r="MQ114" s="175"/>
      <c r="MR114" s="175"/>
      <c r="MS114" s="175"/>
      <c r="MT114" s="175"/>
      <c r="MU114" s="175"/>
      <c r="MV114" s="175"/>
      <c r="MW114" s="175"/>
      <c r="MX114" s="175"/>
      <c r="MY114" s="175"/>
      <c r="MZ114" s="175"/>
      <c r="NA114" s="175"/>
      <c r="NB114" s="175"/>
      <c r="NC114" s="175"/>
      <c r="ND114" s="175"/>
      <c r="NE114" s="175"/>
      <c r="NF114" s="175"/>
      <c r="NG114" s="175"/>
      <c r="NH114" s="175"/>
      <c r="NI114" s="175"/>
      <c r="NJ114" s="175"/>
      <c r="NK114" s="175"/>
      <c r="NL114" s="175"/>
      <c r="NM114" s="175"/>
      <c r="NN114" s="175"/>
      <c r="NO114" s="175"/>
      <c r="NP114" s="175"/>
      <c r="NQ114" s="175"/>
      <c r="NR114" s="175"/>
      <c r="NS114" s="175"/>
      <c r="NT114" s="175"/>
      <c r="NU114" s="175"/>
      <c r="NV114" s="175"/>
      <c r="NW114" s="175"/>
      <c r="NX114" s="175"/>
      <c r="NY114" s="175"/>
      <c r="NZ114" s="175"/>
      <c r="OA114" s="175"/>
      <c r="OB114" s="175"/>
      <c r="OC114" s="175"/>
      <c r="OD114" s="175"/>
      <c r="OE114" s="175"/>
      <c r="OF114" s="175"/>
      <c r="OG114" s="175"/>
      <c r="OH114" s="175"/>
      <c r="OI114" s="175"/>
      <c r="OJ114" s="175"/>
      <c r="OK114" s="175"/>
      <c r="OL114" s="175"/>
      <c r="OM114" s="175"/>
      <c r="ON114" s="175"/>
      <c r="OO114" s="175"/>
      <c r="OP114" s="175"/>
      <c r="OQ114" s="175"/>
      <c r="OR114" s="175"/>
      <c r="OS114" s="175"/>
      <c r="OT114" s="175"/>
      <c r="OU114" s="175"/>
      <c r="OV114" s="175"/>
      <c r="OW114" s="175"/>
      <c r="OX114" s="175"/>
      <c r="OY114" s="175"/>
      <c r="OZ114" s="175"/>
      <c r="PA114" s="175"/>
      <c r="PB114" s="175"/>
      <c r="PC114" s="175"/>
      <c r="PD114" s="175"/>
      <c r="PE114" s="175"/>
      <c r="PF114" s="175"/>
      <c r="PG114" s="175"/>
      <c r="PH114" s="175"/>
      <c r="PI114" s="175"/>
      <c r="PJ114" s="175"/>
      <c r="PK114" s="175"/>
      <c r="PL114" s="175"/>
      <c r="PM114" s="175"/>
      <c r="PN114" s="175"/>
      <c r="PO114" s="175"/>
      <c r="PP114" s="175"/>
      <c r="PQ114" s="175"/>
      <c r="PR114" s="175"/>
      <c r="PS114" s="175"/>
      <c r="PT114" s="175"/>
      <c r="PU114" s="175"/>
      <c r="PV114" s="175"/>
      <c r="PW114" s="175"/>
      <c r="PX114" s="175"/>
      <c r="PY114" s="175"/>
      <c r="PZ114" s="175"/>
      <c r="QA114" s="175"/>
      <c r="QB114" s="175"/>
      <c r="QC114" s="175"/>
      <c r="QD114" s="175"/>
      <c r="QE114" s="175"/>
      <c r="QF114" s="175"/>
      <c r="QG114" s="175"/>
      <c r="QH114" s="175"/>
      <c r="QI114" s="175"/>
      <c r="QJ114" s="175"/>
      <c r="QK114" s="175"/>
      <c r="QL114" s="175"/>
      <c r="QM114" s="175"/>
      <c r="QN114" s="175"/>
      <c r="QO114" s="175"/>
    </row>
    <row r="115" spans="122:457">
      <c r="DR115" s="175"/>
      <c r="DS115" s="175"/>
      <c r="DT115" s="175"/>
      <c r="DU115" s="175"/>
      <c r="DV115" s="175"/>
      <c r="DW115" s="175"/>
      <c r="DX115" s="175"/>
      <c r="DY115" s="175"/>
      <c r="DZ115" s="175"/>
      <c r="EA115" s="175"/>
      <c r="EB115" s="175"/>
      <c r="EC115" s="175"/>
      <c r="ED115" s="175"/>
      <c r="EE115" s="175"/>
      <c r="EF115" s="175"/>
      <c r="EG115" s="175"/>
      <c r="EH115" s="175"/>
      <c r="EI115" s="175"/>
      <c r="EJ115" s="175"/>
      <c r="EK115" s="175"/>
      <c r="EL115" s="175"/>
      <c r="EM115" s="175"/>
      <c r="EN115" s="175"/>
      <c r="EO115" s="175"/>
      <c r="EP115" s="175"/>
      <c r="EQ115" s="175"/>
      <c r="ER115" s="175"/>
      <c r="ES115" s="175"/>
      <c r="ET115" s="175"/>
      <c r="EU115" s="175"/>
      <c r="EV115" s="175"/>
      <c r="EW115" s="175"/>
      <c r="EX115" s="175"/>
      <c r="EY115" s="175"/>
      <c r="EZ115" s="175"/>
      <c r="FA115" s="175"/>
      <c r="FB115" s="175"/>
      <c r="FC115" s="175"/>
      <c r="FD115" s="175"/>
      <c r="FE115" s="175"/>
      <c r="FF115" s="175"/>
      <c r="FG115" s="175"/>
      <c r="FH115" s="175"/>
      <c r="FI115" s="175"/>
      <c r="FJ115" s="175"/>
      <c r="FK115" s="175"/>
      <c r="FL115" s="175"/>
      <c r="FM115" s="175"/>
      <c r="FN115" s="175"/>
      <c r="FO115" s="175"/>
      <c r="FP115" s="175"/>
      <c r="FQ115" s="175"/>
      <c r="FR115" s="175"/>
      <c r="FS115" s="175"/>
      <c r="FT115" s="175"/>
      <c r="FU115" s="175"/>
      <c r="FV115" s="175"/>
      <c r="FW115" s="175"/>
      <c r="FX115" s="175"/>
      <c r="FY115" s="175"/>
      <c r="FZ115" s="175"/>
      <c r="GA115" s="175"/>
      <c r="GB115" s="175"/>
      <c r="GC115" s="175"/>
      <c r="GD115" s="175"/>
      <c r="GE115" s="175"/>
      <c r="GF115" s="175"/>
      <c r="GG115" s="175"/>
      <c r="GH115" s="175"/>
      <c r="GI115" s="175"/>
      <c r="GJ115" s="175"/>
      <c r="GK115" s="175"/>
      <c r="GL115" s="175"/>
      <c r="GM115" s="175"/>
      <c r="GN115" s="175"/>
      <c r="GO115" s="175"/>
      <c r="GP115" s="175"/>
      <c r="GQ115" s="175"/>
      <c r="GR115" s="175"/>
      <c r="GS115" s="175"/>
      <c r="GT115" s="175"/>
      <c r="GU115" s="175"/>
      <c r="GV115" s="175"/>
      <c r="GW115" s="175"/>
      <c r="GX115" s="175"/>
      <c r="GY115" s="175"/>
      <c r="GZ115" s="175"/>
      <c r="HA115" s="175"/>
      <c r="HB115" s="175"/>
      <c r="HC115" s="175"/>
      <c r="HD115" s="175"/>
      <c r="HE115" s="175"/>
      <c r="HF115" s="175"/>
      <c r="HG115" s="175"/>
      <c r="HH115" s="175"/>
      <c r="HI115" s="175"/>
      <c r="HJ115" s="175"/>
      <c r="HK115" s="175"/>
      <c r="HL115" s="175"/>
      <c r="HM115" s="175"/>
      <c r="HN115" s="175"/>
      <c r="HO115" s="175"/>
      <c r="HP115" s="175"/>
      <c r="HQ115" s="175"/>
      <c r="HR115" s="175"/>
      <c r="HS115" s="175"/>
      <c r="HT115" s="175"/>
      <c r="HU115" s="175"/>
      <c r="HV115" s="175"/>
      <c r="HW115" s="175"/>
      <c r="HX115" s="175"/>
      <c r="HY115" s="175"/>
      <c r="HZ115" s="175"/>
      <c r="IA115" s="175"/>
      <c r="IB115" s="175"/>
      <c r="IC115" s="175"/>
      <c r="ID115" s="175"/>
      <c r="IE115" s="175"/>
      <c r="IF115" s="175"/>
      <c r="IG115" s="175"/>
      <c r="IH115" s="175"/>
      <c r="II115" s="175"/>
      <c r="IJ115" s="175"/>
      <c r="IK115" s="175"/>
      <c r="IL115" s="175"/>
      <c r="IM115" s="175"/>
      <c r="IN115" s="175"/>
      <c r="IO115" s="175"/>
      <c r="IP115" s="175"/>
      <c r="IQ115" s="175"/>
      <c r="IR115" s="175"/>
      <c r="IS115" s="175"/>
      <c r="IT115" s="175"/>
      <c r="IU115" s="175"/>
      <c r="IV115" s="175"/>
      <c r="IW115" s="175"/>
      <c r="IX115" s="175"/>
      <c r="IY115" s="175"/>
      <c r="IZ115" s="175"/>
      <c r="JA115" s="175"/>
      <c r="JB115" s="175"/>
      <c r="JC115" s="175"/>
      <c r="JD115" s="175"/>
      <c r="JE115" s="175"/>
      <c r="JF115" s="175"/>
      <c r="JG115" s="175"/>
      <c r="JH115" s="175"/>
      <c r="JI115" s="175"/>
      <c r="JJ115" s="175"/>
      <c r="JK115" s="175"/>
      <c r="JL115" s="175"/>
      <c r="JM115" s="175"/>
      <c r="JN115" s="175"/>
      <c r="JO115" s="175"/>
      <c r="JP115" s="175"/>
      <c r="JQ115" s="175"/>
      <c r="JR115" s="175"/>
      <c r="JS115" s="175"/>
      <c r="JT115" s="175"/>
      <c r="JU115" s="175"/>
      <c r="JV115" s="175"/>
      <c r="JW115" s="175"/>
      <c r="JX115" s="175"/>
      <c r="JY115" s="175"/>
      <c r="JZ115" s="175"/>
      <c r="KA115" s="175"/>
      <c r="KB115" s="175"/>
      <c r="KC115" s="175"/>
      <c r="KD115" s="175"/>
      <c r="KE115" s="175"/>
      <c r="KF115" s="175"/>
      <c r="KG115" s="175"/>
      <c r="KH115" s="175"/>
      <c r="KI115" s="175"/>
      <c r="KJ115" s="175"/>
      <c r="KK115" s="175"/>
      <c r="KL115" s="175"/>
      <c r="KM115" s="175"/>
      <c r="KN115" s="175"/>
      <c r="KO115" s="175"/>
      <c r="KP115" s="175"/>
      <c r="KQ115" s="175"/>
      <c r="KR115" s="175"/>
      <c r="KS115" s="175"/>
      <c r="KT115" s="175"/>
      <c r="KU115" s="175"/>
      <c r="KV115" s="175"/>
      <c r="KW115" s="175"/>
      <c r="KX115" s="175"/>
      <c r="KY115" s="175"/>
      <c r="KZ115" s="175"/>
      <c r="LA115" s="175"/>
      <c r="LB115" s="175"/>
      <c r="LC115" s="175"/>
      <c r="LD115" s="175"/>
      <c r="LE115" s="175"/>
      <c r="LF115" s="175"/>
      <c r="LG115" s="175"/>
      <c r="LH115" s="175"/>
      <c r="LI115" s="175"/>
      <c r="LJ115" s="175"/>
      <c r="LK115" s="175"/>
      <c r="LL115" s="175"/>
      <c r="LM115" s="175"/>
      <c r="LN115" s="175"/>
      <c r="LO115" s="175"/>
      <c r="LP115" s="175"/>
      <c r="LQ115" s="175"/>
      <c r="LR115" s="175"/>
      <c r="LS115" s="175"/>
      <c r="LT115" s="175"/>
      <c r="LU115" s="175"/>
      <c r="LV115" s="175"/>
      <c r="LW115" s="175"/>
      <c r="LX115" s="175"/>
      <c r="LY115" s="175"/>
      <c r="LZ115" s="175"/>
      <c r="MA115" s="175"/>
      <c r="MB115" s="175"/>
      <c r="MC115" s="175"/>
      <c r="MD115" s="175"/>
      <c r="ME115" s="175"/>
      <c r="MF115" s="175"/>
      <c r="MG115" s="175"/>
      <c r="MH115" s="175"/>
      <c r="MI115" s="175"/>
      <c r="MJ115" s="175"/>
      <c r="MK115" s="175"/>
      <c r="ML115" s="175"/>
      <c r="MM115" s="175"/>
      <c r="MN115" s="175"/>
      <c r="MO115" s="175"/>
      <c r="MP115" s="175"/>
      <c r="MQ115" s="175"/>
      <c r="MR115" s="175"/>
      <c r="MS115" s="175"/>
      <c r="MT115" s="175"/>
      <c r="MU115" s="175"/>
      <c r="MV115" s="175"/>
      <c r="MW115" s="175"/>
      <c r="MX115" s="175"/>
      <c r="MY115" s="175"/>
      <c r="MZ115" s="175"/>
      <c r="NA115" s="175"/>
      <c r="NB115" s="175"/>
      <c r="NC115" s="175"/>
      <c r="ND115" s="175"/>
      <c r="NE115" s="175"/>
      <c r="NF115" s="175"/>
      <c r="NG115" s="175"/>
      <c r="NH115" s="175"/>
      <c r="NI115" s="175"/>
      <c r="NJ115" s="175"/>
      <c r="NK115" s="175"/>
      <c r="NL115" s="175"/>
      <c r="NM115" s="175"/>
      <c r="NN115" s="175"/>
      <c r="NO115" s="175"/>
      <c r="NP115" s="175"/>
      <c r="NQ115" s="175"/>
      <c r="NR115" s="175"/>
      <c r="NS115" s="175"/>
      <c r="NT115" s="175"/>
      <c r="NU115" s="175"/>
      <c r="NV115" s="175"/>
      <c r="NW115" s="175"/>
      <c r="NX115" s="175"/>
      <c r="NY115" s="175"/>
      <c r="NZ115" s="175"/>
      <c r="OA115" s="175"/>
      <c r="OB115" s="175"/>
      <c r="OC115" s="175"/>
      <c r="OD115" s="175"/>
      <c r="OE115" s="175"/>
      <c r="OF115" s="175"/>
      <c r="OG115" s="175"/>
      <c r="OH115" s="175"/>
      <c r="OI115" s="175"/>
      <c r="OJ115" s="175"/>
      <c r="OK115" s="175"/>
      <c r="OL115" s="175"/>
      <c r="OM115" s="175"/>
      <c r="ON115" s="175"/>
      <c r="OO115" s="175"/>
      <c r="OP115" s="175"/>
      <c r="OQ115" s="175"/>
      <c r="OR115" s="175"/>
      <c r="OS115" s="175"/>
      <c r="OT115" s="175"/>
      <c r="OU115" s="175"/>
      <c r="OV115" s="175"/>
      <c r="OW115" s="175"/>
      <c r="OX115" s="175"/>
      <c r="OY115" s="175"/>
      <c r="OZ115" s="175"/>
      <c r="PA115" s="175"/>
      <c r="PB115" s="175"/>
      <c r="PC115" s="175"/>
      <c r="PD115" s="175"/>
      <c r="PE115" s="175"/>
      <c r="PF115" s="175"/>
      <c r="PG115" s="175"/>
      <c r="PH115" s="175"/>
      <c r="PI115" s="175"/>
      <c r="PJ115" s="175"/>
      <c r="PK115" s="175"/>
      <c r="PL115" s="175"/>
      <c r="PM115" s="175"/>
      <c r="PN115" s="175"/>
      <c r="PO115" s="175"/>
      <c r="PP115" s="175"/>
      <c r="PQ115" s="175"/>
      <c r="PR115" s="175"/>
      <c r="PS115" s="175"/>
      <c r="PT115" s="175"/>
      <c r="PU115" s="175"/>
      <c r="PV115" s="175"/>
      <c r="PW115" s="175"/>
      <c r="PX115" s="175"/>
      <c r="PY115" s="175"/>
      <c r="PZ115" s="175"/>
      <c r="QA115" s="175"/>
      <c r="QB115" s="175"/>
      <c r="QC115" s="175"/>
      <c r="QD115" s="175"/>
      <c r="QE115" s="175"/>
      <c r="QF115" s="175"/>
      <c r="QG115" s="175"/>
      <c r="QH115" s="175"/>
      <c r="QI115" s="175"/>
      <c r="QJ115" s="175"/>
      <c r="QK115" s="175"/>
      <c r="QL115" s="175"/>
      <c r="QM115" s="175"/>
      <c r="QN115" s="175"/>
      <c r="QO115" s="175"/>
    </row>
    <row r="116" spans="122:457">
      <c r="DR116" s="175"/>
      <c r="DS116" s="175"/>
      <c r="DT116" s="175"/>
      <c r="DU116" s="175"/>
      <c r="DV116" s="175"/>
      <c r="DW116" s="175"/>
      <c r="DX116" s="175"/>
      <c r="DY116" s="175"/>
      <c r="DZ116" s="175"/>
      <c r="EA116" s="175"/>
      <c r="EB116" s="175"/>
      <c r="EC116" s="175"/>
      <c r="ED116" s="175"/>
      <c r="EE116" s="175"/>
      <c r="EF116" s="175"/>
      <c r="EG116" s="175"/>
      <c r="EH116" s="175"/>
      <c r="EI116" s="175"/>
      <c r="EJ116" s="175"/>
      <c r="EK116" s="175"/>
      <c r="EL116" s="175"/>
      <c r="EM116" s="175"/>
      <c r="EN116" s="175"/>
      <c r="EO116" s="175"/>
      <c r="EP116" s="175"/>
      <c r="EQ116" s="175"/>
      <c r="ER116" s="175"/>
      <c r="ES116" s="175"/>
      <c r="ET116" s="175"/>
      <c r="EU116" s="175"/>
      <c r="EV116" s="175"/>
      <c r="EW116" s="175"/>
      <c r="EX116" s="175"/>
      <c r="EY116" s="175"/>
      <c r="EZ116" s="175"/>
      <c r="FA116" s="175"/>
      <c r="FB116" s="175"/>
      <c r="FC116" s="175"/>
      <c r="FD116" s="175"/>
      <c r="FE116" s="175"/>
      <c r="FF116" s="175"/>
      <c r="FG116" s="175"/>
      <c r="FH116" s="175"/>
      <c r="FI116" s="175"/>
      <c r="FJ116" s="175"/>
      <c r="FK116" s="175"/>
      <c r="FL116" s="175"/>
      <c r="FM116" s="175"/>
      <c r="FN116" s="175"/>
      <c r="FO116" s="175"/>
      <c r="FP116" s="175"/>
      <c r="FQ116" s="175"/>
      <c r="FR116" s="175"/>
      <c r="FS116" s="175"/>
      <c r="FT116" s="175"/>
      <c r="FU116" s="175"/>
      <c r="FV116" s="175"/>
      <c r="FW116" s="175"/>
      <c r="FX116" s="175"/>
      <c r="FY116" s="175"/>
      <c r="FZ116" s="175"/>
      <c r="GA116" s="175"/>
      <c r="GB116" s="175"/>
      <c r="GC116" s="175"/>
      <c r="GD116" s="175"/>
      <c r="GE116" s="175"/>
      <c r="GF116" s="175"/>
      <c r="GG116" s="175"/>
      <c r="GH116" s="175"/>
      <c r="GI116" s="175"/>
      <c r="GJ116" s="175"/>
      <c r="GK116" s="175"/>
      <c r="GL116" s="175"/>
      <c r="GM116" s="175"/>
      <c r="GN116" s="175"/>
      <c r="GO116" s="175"/>
      <c r="GP116" s="175"/>
      <c r="GQ116" s="175"/>
      <c r="GR116" s="175"/>
      <c r="GS116" s="175"/>
      <c r="GT116" s="175"/>
      <c r="GU116" s="175"/>
      <c r="GV116" s="175"/>
      <c r="GW116" s="175"/>
      <c r="GX116" s="175"/>
      <c r="GY116" s="175"/>
      <c r="GZ116" s="175"/>
      <c r="HA116" s="175"/>
      <c r="HB116" s="175"/>
      <c r="HC116" s="175"/>
      <c r="HD116" s="175"/>
      <c r="HE116" s="175"/>
      <c r="HF116" s="175"/>
      <c r="HG116" s="175"/>
      <c r="HH116" s="175"/>
      <c r="HI116" s="175"/>
      <c r="HJ116" s="175"/>
      <c r="HK116" s="175"/>
      <c r="HL116" s="175"/>
      <c r="HM116" s="175"/>
      <c r="HN116" s="175"/>
      <c r="HO116" s="175"/>
      <c r="HP116" s="175"/>
      <c r="HQ116" s="175"/>
      <c r="HR116" s="175"/>
      <c r="HS116" s="175"/>
      <c r="HT116" s="175"/>
      <c r="HU116" s="175"/>
      <c r="HV116" s="175"/>
      <c r="HW116" s="175"/>
      <c r="HX116" s="175"/>
      <c r="HY116" s="175"/>
      <c r="HZ116" s="175"/>
      <c r="IA116" s="175"/>
      <c r="IB116" s="175"/>
      <c r="IC116" s="175"/>
      <c r="ID116" s="175"/>
      <c r="IE116" s="175"/>
      <c r="IF116" s="175"/>
      <c r="IG116" s="175"/>
      <c r="IH116" s="175"/>
      <c r="II116" s="175"/>
      <c r="IJ116" s="175"/>
      <c r="IK116" s="175"/>
      <c r="IL116" s="175"/>
      <c r="IM116" s="175"/>
      <c r="IN116" s="175"/>
      <c r="IO116" s="175"/>
      <c r="IP116" s="175"/>
      <c r="IQ116" s="175"/>
      <c r="IR116" s="175"/>
      <c r="IS116" s="175"/>
      <c r="IT116" s="175"/>
      <c r="IU116" s="175"/>
      <c r="IV116" s="175"/>
      <c r="IW116" s="175"/>
      <c r="IX116" s="175"/>
      <c r="IY116" s="175"/>
      <c r="IZ116" s="175"/>
      <c r="JA116" s="175"/>
      <c r="JB116" s="175"/>
      <c r="JC116" s="175"/>
      <c r="JD116" s="175"/>
      <c r="JE116" s="175"/>
      <c r="JF116" s="175"/>
      <c r="JG116" s="175"/>
      <c r="JH116" s="175"/>
      <c r="JI116" s="175"/>
      <c r="JJ116" s="175"/>
      <c r="JK116" s="175"/>
      <c r="JL116" s="175"/>
      <c r="JM116" s="175"/>
      <c r="JN116" s="175"/>
      <c r="JO116" s="175"/>
      <c r="JP116" s="175"/>
      <c r="JQ116" s="175"/>
      <c r="JR116" s="175"/>
      <c r="JS116" s="175"/>
      <c r="JT116" s="175"/>
      <c r="JU116" s="175"/>
      <c r="JV116" s="175"/>
      <c r="JW116" s="175"/>
      <c r="JX116" s="175"/>
      <c r="JY116" s="175"/>
      <c r="JZ116" s="175"/>
      <c r="KA116" s="175"/>
      <c r="KB116" s="175"/>
      <c r="KC116" s="175"/>
      <c r="KD116" s="175"/>
      <c r="KE116" s="175"/>
      <c r="KF116" s="175"/>
      <c r="KG116" s="175"/>
      <c r="KH116" s="175"/>
      <c r="KI116" s="175"/>
      <c r="KJ116" s="175"/>
      <c r="KK116" s="175"/>
      <c r="KL116" s="175"/>
      <c r="KM116" s="175"/>
      <c r="KN116" s="175"/>
      <c r="KO116" s="175"/>
      <c r="KP116" s="175"/>
      <c r="KQ116" s="175"/>
      <c r="KR116" s="175"/>
      <c r="KS116" s="175"/>
      <c r="KT116" s="175"/>
      <c r="KU116" s="175"/>
      <c r="KV116" s="175"/>
      <c r="KW116" s="175"/>
      <c r="KX116" s="175"/>
      <c r="KY116" s="175"/>
      <c r="KZ116" s="175"/>
      <c r="LA116" s="175"/>
      <c r="LB116" s="175"/>
      <c r="LC116" s="175"/>
      <c r="LD116" s="175"/>
      <c r="LE116" s="175"/>
      <c r="LF116" s="175"/>
      <c r="LG116" s="175"/>
      <c r="LH116" s="175"/>
      <c r="LI116" s="175"/>
      <c r="LJ116" s="175"/>
      <c r="LK116" s="175"/>
      <c r="LL116" s="175"/>
      <c r="LM116" s="175"/>
      <c r="LN116" s="175"/>
      <c r="LO116" s="175"/>
      <c r="LP116" s="175"/>
      <c r="LQ116" s="175"/>
      <c r="LR116" s="175"/>
      <c r="LS116" s="175"/>
      <c r="LT116" s="175"/>
      <c r="LU116" s="175"/>
      <c r="LV116" s="175"/>
      <c r="LW116" s="175"/>
      <c r="LX116" s="175"/>
      <c r="LY116" s="175"/>
      <c r="LZ116" s="175"/>
      <c r="MA116" s="175"/>
      <c r="MB116" s="175"/>
      <c r="MC116" s="175"/>
      <c r="MD116" s="175"/>
      <c r="ME116" s="175"/>
      <c r="MF116" s="175"/>
      <c r="MG116" s="175"/>
      <c r="MH116" s="175"/>
      <c r="MI116" s="175"/>
      <c r="MJ116" s="175"/>
      <c r="MK116" s="175"/>
      <c r="ML116" s="175"/>
      <c r="MM116" s="175"/>
      <c r="MN116" s="175"/>
      <c r="MO116" s="175"/>
      <c r="MP116" s="175"/>
      <c r="MQ116" s="175"/>
      <c r="MR116" s="175"/>
      <c r="MS116" s="175"/>
      <c r="MT116" s="175"/>
      <c r="MU116" s="175"/>
      <c r="MV116" s="175"/>
      <c r="MW116" s="175"/>
      <c r="MX116" s="175"/>
      <c r="MY116" s="175"/>
      <c r="MZ116" s="175"/>
      <c r="NA116" s="175"/>
      <c r="NB116" s="175"/>
      <c r="NC116" s="175"/>
      <c r="ND116" s="175"/>
      <c r="NE116" s="175"/>
      <c r="NF116" s="175"/>
      <c r="NG116" s="175"/>
      <c r="NH116" s="175"/>
      <c r="NI116" s="175"/>
      <c r="NJ116" s="175"/>
      <c r="NK116" s="175"/>
      <c r="NL116" s="175"/>
      <c r="NM116" s="175"/>
      <c r="NN116" s="175"/>
      <c r="NO116" s="175"/>
      <c r="NP116" s="175"/>
      <c r="NQ116" s="175"/>
      <c r="NR116" s="175"/>
      <c r="NS116" s="175"/>
      <c r="NT116" s="175"/>
      <c r="NU116" s="175"/>
      <c r="NV116" s="175"/>
      <c r="NW116" s="175"/>
      <c r="NX116" s="175"/>
      <c r="NY116" s="175"/>
      <c r="NZ116" s="175"/>
      <c r="OA116" s="175"/>
      <c r="OB116" s="175"/>
      <c r="OC116" s="175"/>
      <c r="OD116" s="175"/>
      <c r="OE116" s="175"/>
      <c r="OF116" s="175"/>
      <c r="OG116" s="175"/>
      <c r="OH116" s="175"/>
      <c r="OI116" s="175"/>
      <c r="OJ116" s="175"/>
      <c r="OK116" s="175"/>
      <c r="OL116" s="175"/>
      <c r="OM116" s="175"/>
      <c r="ON116" s="175"/>
      <c r="OO116" s="175"/>
      <c r="OP116" s="175"/>
      <c r="OQ116" s="175"/>
      <c r="OR116" s="175"/>
      <c r="OS116" s="175"/>
      <c r="OT116" s="175"/>
      <c r="OU116" s="175"/>
      <c r="OV116" s="175"/>
      <c r="OW116" s="175"/>
      <c r="OX116" s="175"/>
      <c r="OY116" s="175"/>
      <c r="OZ116" s="175"/>
      <c r="PA116" s="175"/>
      <c r="PB116" s="175"/>
      <c r="PC116" s="175"/>
      <c r="PD116" s="175"/>
      <c r="PE116" s="175"/>
      <c r="PF116" s="175"/>
      <c r="PG116" s="175"/>
      <c r="PH116" s="175"/>
      <c r="PI116" s="175"/>
      <c r="PJ116" s="175"/>
      <c r="PK116" s="175"/>
      <c r="PL116" s="175"/>
      <c r="PM116" s="175"/>
      <c r="PN116" s="175"/>
      <c r="PO116" s="175"/>
      <c r="PP116" s="175"/>
      <c r="PQ116" s="175"/>
      <c r="PR116" s="175"/>
      <c r="PS116" s="175"/>
      <c r="PT116" s="175"/>
      <c r="PU116" s="175"/>
      <c r="PV116" s="175"/>
      <c r="PW116" s="175"/>
      <c r="PX116" s="175"/>
      <c r="PY116" s="175"/>
      <c r="PZ116" s="175"/>
      <c r="QA116" s="175"/>
      <c r="QB116" s="175"/>
      <c r="QC116" s="175"/>
      <c r="QD116" s="175"/>
      <c r="QE116" s="175"/>
      <c r="QF116" s="175"/>
      <c r="QG116" s="175"/>
      <c r="QH116" s="175"/>
      <c r="QI116" s="175"/>
      <c r="QJ116" s="175"/>
      <c r="QK116" s="175"/>
      <c r="QL116" s="175"/>
      <c r="QM116" s="175"/>
      <c r="QN116" s="175"/>
      <c r="QO116" s="175"/>
    </row>
    <row r="117" spans="122:457">
      <c r="DR117" s="175"/>
      <c r="DS117" s="175"/>
      <c r="DT117" s="175"/>
      <c r="DU117" s="175"/>
      <c r="DV117" s="175"/>
      <c r="DW117" s="175"/>
      <c r="DX117" s="175"/>
      <c r="DY117" s="175"/>
      <c r="DZ117" s="175"/>
      <c r="EA117" s="175"/>
      <c r="EB117" s="175"/>
      <c r="EC117" s="175"/>
      <c r="ED117" s="175"/>
      <c r="EE117" s="175"/>
      <c r="EF117" s="175"/>
      <c r="EG117" s="175"/>
      <c r="EH117" s="175"/>
      <c r="EI117" s="175"/>
      <c r="EJ117" s="175"/>
      <c r="EK117" s="175"/>
      <c r="EL117" s="175"/>
      <c r="EM117" s="175"/>
      <c r="EN117" s="175"/>
      <c r="EO117" s="175"/>
      <c r="EP117" s="175"/>
      <c r="EQ117" s="175"/>
      <c r="ER117" s="175"/>
      <c r="ES117" s="175"/>
      <c r="ET117" s="175"/>
      <c r="EU117" s="175"/>
      <c r="EV117" s="175"/>
      <c r="EW117" s="175"/>
      <c r="EX117" s="175"/>
      <c r="EY117" s="175"/>
      <c r="EZ117" s="175"/>
      <c r="FA117" s="175"/>
      <c r="FB117" s="175"/>
      <c r="FC117" s="175"/>
      <c r="FD117" s="175"/>
      <c r="FE117" s="175"/>
      <c r="FF117" s="175"/>
      <c r="FG117" s="175"/>
      <c r="FH117" s="175"/>
      <c r="FI117" s="175"/>
      <c r="FJ117" s="175"/>
      <c r="FK117" s="175"/>
      <c r="FL117" s="175"/>
      <c r="FM117" s="175"/>
      <c r="FN117" s="175"/>
      <c r="FO117" s="175"/>
      <c r="FP117" s="175"/>
      <c r="FQ117" s="175"/>
      <c r="FR117" s="175"/>
      <c r="FS117" s="175"/>
      <c r="FT117" s="175"/>
      <c r="FU117" s="175"/>
      <c r="FV117" s="175"/>
      <c r="FW117" s="175"/>
      <c r="FX117" s="175"/>
      <c r="FY117" s="175"/>
      <c r="FZ117" s="175"/>
      <c r="GA117" s="175"/>
      <c r="GB117" s="175"/>
      <c r="GC117" s="175"/>
      <c r="GD117" s="175"/>
      <c r="GE117" s="175"/>
      <c r="GF117" s="175"/>
      <c r="GG117" s="175"/>
      <c r="GH117" s="175"/>
      <c r="GI117" s="175"/>
      <c r="GJ117" s="175"/>
      <c r="GK117" s="175"/>
      <c r="GL117" s="175"/>
      <c r="GM117" s="175"/>
      <c r="GN117" s="175"/>
      <c r="GO117" s="175"/>
      <c r="GP117" s="175"/>
      <c r="GQ117" s="175"/>
      <c r="GR117" s="175"/>
      <c r="GS117" s="175"/>
      <c r="GT117" s="175"/>
      <c r="GU117" s="175"/>
      <c r="GV117" s="175"/>
      <c r="GW117" s="175"/>
      <c r="GX117" s="175"/>
      <c r="GY117" s="175"/>
      <c r="GZ117" s="175"/>
      <c r="HA117" s="175"/>
      <c r="HB117" s="175"/>
      <c r="HC117" s="175"/>
      <c r="HD117" s="175"/>
      <c r="HE117" s="175"/>
      <c r="HF117" s="175"/>
      <c r="HG117" s="175"/>
      <c r="HH117" s="175"/>
      <c r="HI117" s="175"/>
      <c r="HJ117" s="175"/>
      <c r="HK117" s="175"/>
      <c r="HL117" s="175"/>
      <c r="HM117" s="175"/>
      <c r="HN117" s="175"/>
      <c r="HO117" s="175"/>
      <c r="HP117" s="175"/>
      <c r="HQ117" s="175"/>
      <c r="HR117" s="175"/>
      <c r="HS117" s="175"/>
      <c r="HT117" s="175"/>
      <c r="HU117" s="175"/>
      <c r="HV117" s="175"/>
      <c r="HW117" s="175"/>
      <c r="HX117" s="175"/>
      <c r="HY117" s="175"/>
      <c r="HZ117" s="175"/>
      <c r="IA117" s="175"/>
      <c r="IB117" s="175"/>
      <c r="IC117" s="175"/>
      <c r="ID117" s="175"/>
      <c r="IE117" s="175"/>
      <c r="IF117" s="175"/>
      <c r="IG117" s="175"/>
      <c r="IH117" s="175"/>
      <c r="II117" s="175"/>
      <c r="IJ117" s="175"/>
      <c r="IK117" s="175"/>
      <c r="IL117" s="175"/>
      <c r="IM117" s="175"/>
      <c r="IN117" s="175"/>
      <c r="IO117" s="175"/>
      <c r="IP117" s="175"/>
      <c r="IQ117" s="175"/>
      <c r="IR117" s="175"/>
      <c r="IS117" s="175"/>
      <c r="IT117" s="175"/>
      <c r="IU117" s="175"/>
      <c r="IV117" s="175"/>
      <c r="IW117" s="175"/>
      <c r="IX117" s="175"/>
      <c r="IY117" s="175"/>
      <c r="IZ117" s="175"/>
      <c r="JA117" s="175"/>
      <c r="JB117" s="175"/>
      <c r="JC117" s="175"/>
      <c r="JD117" s="175"/>
      <c r="JE117" s="175"/>
      <c r="JF117" s="175"/>
      <c r="JG117" s="175"/>
      <c r="JH117" s="175"/>
      <c r="JI117" s="175"/>
      <c r="JJ117" s="175"/>
      <c r="JK117" s="175"/>
      <c r="JL117" s="175"/>
      <c r="JM117" s="175"/>
      <c r="JN117" s="175"/>
      <c r="JO117" s="175"/>
      <c r="JP117" s="175"/>
      <c r="JQ117" s="175"/>
      <c r="JR117" s="175"/>
      <c r="JS117" s="175"/>
      <c r="JT117" s="175"/>
      <c r="JU117" s="175"/>
      <c r="JV117" s="175"/>
      <c r="JW117" s="175"/>
      <c r="JX117" s="175"/>
      <c r="JY117" s="175"/>
      <c r="JZ117" s="175"/>
      <c r="KA117" s="175"/>
      <c r="KB117" s="175"/>
      <c r="KC117" s="175"/>
      <c r="KD117" s="175"/>
      <c r="KE117" s="175"/>
      <c r="KF117" s="175"/>
      <c r="KG117" s="175"/>
      <c r="KH117" s="175"/>
      <c r="KI117" s="175"/>
      <c r="KJ117" s="175"/>
      <c r="KK117" s="175"/>
      <c r="KL117" s="175"/>
      <c r="KM117" s="175"/>
      <c r="KN117" s="175"/>
      <c r="KO117" s="175"/>
      <c r="KP117" s="175"/>
      <c r="KQ117" s="175"/>
      <c r="KR117" s="175"/>
      <c r="KS117" s="175"/>
      <c r="KT117" s="175"/>
      <c r="KU117" s="175"/>
      <c r="KV117" s="175"/>
      <c r="KW117" s="175"/>
      <c r="KX117" s="175"/>
      <c r="KY117" s="175"/>
      <c r="KZ117" s="175"/>
      <c r="LA117" s="175"/>
      <c r="LB117" s="175"/>
      <c r="LC117" s="175"/>
      <c r="LD117" s="175"/>
      <c r="LE117" s="175"/>
      <c r="LF117" s="175"/>
      <c r="LG117" s="175"/>
      <c r="LH117" s="175"/>
      <c r="LI117" s="175"/>
      <c r="LJ117" s="175"/>
      <c r="LK117" s="175"/>
      <c r="LL117" s="175"/>
      <c r="LM117" s="175"/>
      <c r="LN117" s="175"/>
      <c r="LO117" s="175"/>
      <c r="LP117" s="175"/>
      <c r="LQ117" s="175"/>
      <c r="LR117" s="175"/>
      <c r="LS117" s="175"/>
      <c r="LT117" s="175"/>
      <c r="LU117" s="175"/>
      <c r="LV117" s="175"/>
      <c r="LW117" s="175"/>
      <c r="LX117" s="175"/>
      <c r="LY117" s="175"/>
      <c r="LZ117" s="175"/>
      <c r="MA117" s="175"/>
      <c r="MB117" s="175"/>
      <c r="MC117" s="175"/>
      <c r="MD117" s="175"/>
      <c r="ME117" s="175"/>
      <c r="MF117" s="175"/>
      <c r="MG117" s="175"/>
      <c r="MH117" s="175"/>
      <c r="MI117" s="175"/>
      <c r="MJ117" s="175"/>
      <c r="MK117" s="175"/>
      <c r="ML117" s="175"/>
      <c r="MM117" s="175"/>
      <c r="MN117" s="175"/>
      <c r="MO117" s="175"/>
      <c r="MP117" s="175"/>
      <c r="MQ117" s="175"/>
      <c r="MR117" s="175"/>
      <c r="MS117" s="175"/>
      <c r="MT117" s="175"/>
      <c r="MU117" s="175"/>
      <c r="MV117" s="175"/>
      <c r="MW117" s="175"/>
      <c r="MX117" s="175"/>
      <c r="MY117" s="175"/>
      <c r="MZ117" s="175"/>
      <c r="NA117" s="175"/>
      <c r="NB117" s="175"/>
      <c r="NC117" s="175"/>
      <c r="ND117" s="175"/>
      <c r="NE117" s="175"/>
      <c r="NF117" s="175"/>
      <c r="NG117" s="175"/>
      <c r="NH117" s="175"/>
      <c r="NI117" s="175"/>
      <c r="NJ117" s="175"/>
      <c r="NK117" s="175"/>
      <c r="NL117" s="175"/>
      <c r="NM117" s="175"/>
      <c r="NN117" s="175"/>
      <c r="NO117" s="175"/>
      <c r="NP117" s="175"/>
      <c r="NQ117" s="175"/>
      <c r="NR117" s="175"/>
      <c r="NS117" s="175"/>
      <c r="NT117" s="175"/>
      <c r="NU117" s="175"/>
      <c r="NV117" s="175"/>
      <c r="NW117" s="175"/>
      <c r="NX117" s="175"/>
      <c r="NY117" s="175"/>
      <c r="NZ117" s="175"/>
      <c r="OA117" s="175"/>
      <c r="OB117" s="175"/>
      <c r="OC117" s="175"/>
      <c r="OD117" s="175"/>
      <c r="OE117" s="175"/>
      <c r="OF117" s="175"/>
      <c r="OG117" s="175"/>
      <c r="OH117" s="175"/>
      <c r="OI117" s="175"/>
      <c r="OJ117" s="175"/>
      <c r="OK117" s="175"/>
      <c r="OL117" s="175"/>
      <c r="OM117" s="175"/>
      <c r="ON117" s="175"/>
      <c r="OO117" s="175"/>
      <c r="OP117" s="175"/>
      <c r="OQ117" s="175"/>
      <c r="OR117" s="175"/>
      <c r="OS117" s="175"/>
      <c r="OT117" s="175"/>
      <c r="OU117" s="175"/>
      <c r="OV117" s="175"/>
      <c r="OW117" s="175"/>
      <c r="OX117" s="175"/>
      <c r="OY117" s="175"/>
      <c r="OZ117" s="175"/>
      <c r="PA117" s="175"/>
      <c r="PB117" s="175"/>
      <c r="PC117" s="175"/>
      <c r="PD117" s="175"/>
      <c r="PE117" s="175"/>
      <c r="PF117" s="175"/>
      <c r="PG117" s="175"/>
      <c r="PH117" s="175"/>
      <c r="PI117" s="175"/>
      <c r="PJ117" s="175"/>
      <c r="PK117" s="175"/>
      <c r="PL117" s="175"/>
      <c r="PM117" s="175"/>
      <c r="PN117" s="175"/>
      <c r="PO117" s="175"/>
      <c r="PP117" s="175"/>
      <c r="PQ117" s="175"/>
      <c r="PR117" s="175"/>
      <c r="PS117" s="175"/>
      <c r="PT117" s="175"/>
      <c r="PU117" s="175"/>
      <c r="PV117" s="175"/>
      <c r="PW117" s="175"/>
      <c r="PX117" s="175"/>
      <c r="PY117" s="175"/>
      <c r="PZ117" s="175"/>
      <c r="QA117" s="175"/>
      <c r="QB117" s="175"/>
      <c r="QC117" s="175"/>
      <c r="QD117" s="175"/>
      <c r="QE117" s="175"/>
      <c r="QF117" s="175"/>
      <c r="QG117" s="175"/>
      <c r="QH117" s="175"/>
      <c r="QI117" s="175"/>
      <c r="QJ117" s="175"/>
      <c r="QK117" s="175"/>
      <c r="QL117" s="175"/>
      <c r="QM117" s="175"/>
      <c r="QN117" s="175"/>
      <c r="QO117" s="175"/>
    </row>
    <row r="118" spans="122:457">
      <c r="DR118" s="175"/>
      <c r="DS118" s="175"/>
      <c r="DT118" s="175"/>
      <c r="DU118" s="175"/>
      <c r="DV118" s="175"/>
      <c r="DW118" s="175"/>
      <c r="DX118" s="175"/>
      <c r="DY118" s="175"/>
      <c r="DZ118" s="175"/>
      <c r="EA118" s="175"/>
      <c r="EB118" s="175"/>
      <c r="EC118" s="175"/>
      <c r="ED118" s="175"/>
      <c r="EE118" s="175"/>
      <c r="EF118" s="175"/>
      <c r="EG118" s="175"/>
      <c r="EH118" s="175"/>
      <c r="EI118" s="175"/>
      <c r="EJ118" s="175"/>
      <c r="EK118" s="175"/>
      <c r="EL118" s="175"/>
      <c r="EM118" s="175"/>
      <c r="EN118" s="175"/>
      <c r="EO118" s="175"/>
      <c r="EP118" s="175"/>
      <c r="EQ118" s="175"/>
      <c r="ER118" s="175"/>
      <c r="ES118" s="175"/>
      <c r="ET118" s="175"/>
      <c r="EU118" s="175"/>
      <c r="EV118" s="175"/>
      <c r="EW118" s="175"/>
      <c r="EX118" s="175"/>
      <c r="EY118" s="175"/>
      <c r="EZ118" s="175"/>
      <c r="FA118" s="175"/>
      <c r="FB118" s="175"/>
      <c r="FC118" s="175"/>
      <c r="FD118" s="175"/>
      <c r="FE118" s="175"/>
      <c r="FF118" s="175"/>
      <c r="FG118" s="175"/>
      <c r="FH118" s="175"/>
      <c r="FI118" s="175"/>
      <c r="FJ118" s="175"/>
      <c r="FK118" s="175"/>
      <c r="FL118" s="175"/>
      <c r="FM118" s="175"/>
      <c r="FN118" s="175"/>
      <c r="FO118" s="175"/>
      <c r="FP118" s="175"/>
      <c r="FQ118" s="175"/>
      <c r="FR118" s="175"/>
      <c r="FS118" s="175"/>
      <c r="FT118" s="175"/>
      <c r="FU118" s="175"/>
      <c r="FV118" s="175"/>
      <c r="FW118" s="175"/>
      <c r="FX118" s="175"/>
      <c r="FY118" s="175"/>
      <c r="FZ118" s="175"/>
      <c r="GA118" s="175"/>
      <c r="GB118" s="175"/>
      <c r="GC118" s="175"/>
      <c r="GD118" s="175"/>
      <c r="GE118" s="175"/>
      <c r="GF118" s="175"/>
      <c r="GG118" s="175"/>
      <c r="GH118" s="175"/>
      <c r="GI118" s="175"/>
      <c r="GJ118" s="175"/>
      <c r="GK118" s="175"/>
      <c r="GL118" s="175"/>
      <c r="GM118" s="175"/>
      <c r="GN118" s="175"/>
      <c r="GO118" s="175"/>
      <c r="GP118" s="175"/>
      <c r="GQ118" s="175"/>
      <c r="GR118" s="175"/>
      <c r="GS118" s="175"/>
      <c r="GT118" s="175"/>
      <c r="GU118" s="175"/>
      <c r="GV118" s="175"/>
      <c r="GW118" s="175"/>
      <c r="GX118" s="175"/>
      <c r="GY118" s="175"/>
      <c r="GZ118" s="175"/>
      <c r="HA118" s="175"/>
      <c r="HB118" s="175"/>
      <c r="HC118" s="175"/>
      <c r="HD118" s="175"/>
      <c r="HE118" s="175"/>
      <c r="HF118" s="175"/>
      <c r="HG118" s="175"/>
      <c r="HH118" s="175"/>
      <c r="HI118" s="175"/>
      <c r="HJ118" s="175"/>
      <c r="HK118" s="175"/>
      <c r="HL118" s="175"/>
      <c r="HM118" s="175"/>
      <c r="HN118" s="175"/>
      <c r="HO118" s="175"/>
      <c r="HP118" s="175"/>
      <c r="HQ118" s="175"/>
      <c r="HR118" s="175"/>
      <c r="HS118" s="175"/>
      <c r="HT118" s="175"/>
      <c r="HU118" s="175"/>
      <c r="HV118" s="175"/>
      <c r="HW118" s="175"/>
      <c r="HX118" s="175"/>
      <c r="HY118" s="175"/>
      <c r="HZ118" s="175"/>
      <c r="IA118" s="175"/>
      <c r="IB118" s="175"/>
      <c r="IC118" s="175"/>
      <c r="ID118" s="175"/>
      <c r="IE118" s="175"/>
      <c r="IF118" s="175"/>
      <c r="IG118" s="175"/>
      <c r="IH118" s="175"/>
      <c r="II118" s="175"/>
      <c r="IJ118" s="175"/>
      <c r="IK118" s="175"/>
      <c r="IL118" s="175"/>
      <c r="IM118" s="175"/>
      <c r="IN118" s="175"/>
      <c r="IO118" s="175"/>
      <c r="IP118" s="175"/>
      <c r="IQ118" s="175"/>
      <c r="IR118" s="175"/>
      <c r="IS118" s="175"/>
      <c r="IT118" s="175"/>
      <c r="IU118" s="175"/>
      <c r="IV118" s="175"/>
      <c r="IW118" s="175"/>
      <c r="IX118" s="175"/>
      <c r="IY118" s="175"/>
      <c r="IZ118" s="175"/>
      <c r="JA118" s="175"/>
      <c r="JB118" s="175"/>
      <c r="JC118" s="175"/>
      <c r="JD118" s="175"/>
      <c r="JE118" s="175"/>
      <c r="JF118" s="175"/>
      <c r="JG118" s="175"/>
      <c r="JH118" s="175"/>
      <c r="JI118" s="175"/>
      <c r="JJ118" s="175"/>
      <c r="JK118" s="175"/>
      <c r="JL118" s="175"/>
      <c r="JM118" s="175"/>
      <c r="JN118" s="175"/>
      <c r="JO118" s="175"/>
      <c r="JP118" s="175"/>
      <c r="JQ118" s="175"/>
      <c r="JR118" s="175"/>
      <c r="JS118" s="175"/>
      <c r="JT118" s="175"/>
      <c r="JU118" s="175"/>
      <c r="JV118" s="175"/>
      <c r="JW118" s="175"/>
      <c r="JX118" s="175"/>
      <c r="JY118" s="175"/>
      <c r="JZ118" s="175"/>
      <c r="KA118" s="175"/>
      <c r="KB118" s="175"/>
      <c r="KC118" s="175"/>
      <c r="KD118" s="175"/>
      <c r="KE118" s="175"/>
      <c r="KF118" s="175"/>
      <c r="KG118" s="175"/>
      <c r="KH118" s="175"/>
      <c r="KI118" s="175"/>
      <c r="KJ118" s="175"/>
      <c r="KK118" s="175"/>
      <c r="KL118" s="175"/>
      <c r="KM118" s="175"/>
      <c r="KN118" s="175"/>
      <c r="KO118" s="175"/>
      <c r="KP118" s="175"/>
      <c r="KQ118" s="175"/>
      <c r="KR118" s="175"/>
      <c r="KS118" s="175"/>
      <c r="KT118" s="175"/>
      <c r="KU118" s="175"/>
      <c r="KV118" s="175"/>
      <c r="KW118" s="175"/>
      <c r="KX118" s="175"/>
      <c r="KY118" s="175"/>
      <c r="KZ118" s="175"/>
      <c r="LA118" s="175"/>
      <c r="LB118" s="175"/>
      <c r="LC118" s="175"/>
      <c r="LD118" s="175"/>
      <c r="LE118" s="175"/>
      <c r="LF118" s="175"/>
      <c r="LG118" s="175"/>
      <c r="LH118" s="175"/>
      <c r="LI118" s="175"/>
      <c r="LJ118" s="175"/>
      <c r="LK118" s="175"/>
      <c r="LL118" s="175"/>
      <c r="LM118" s="175"/>
      <c r="LN118" s="175"/>
      <c r="LO118" s="175"/>
      <c r="LP118" s="175"/>
      <c r="LQ118" s="175"/>
      <c r="LR118" s="175"/>
      <c r="LS118" s="175"/>
      <c r="LT118" s="175"/>
      <c r="LU118" s="175"/>
      <c r="LV118" s="175"/>
      <c r="LW118" s="175"/>
      <c r="LX118" s="175"/>
      <c r="LY118" s="175"/>
      <c r="LZ118" s="175"/>
      <c r="MA118" s="175"/>
      <c r="MB118" s="175"/>
      <c r="MC118" s="175"/>
      <c r="MD118" s="175"/>
      <c r="ME118" s="175"/>
      <c r="MF118" s="175"/>
      <c r="MG118" s="175"/>
      <c r="MH118" s="175"/>
      <c r="MI118" s="175"/>
      <c r="MJ118" s="175"/>
      <c r="MK118" s="175"/>
      <c r="ML118" s="175"/>
      <c r="MM118" s="175"/>
      <c r="MN118" s="175"/>
      <c r="MO118" s="175"/>
      <c r="MP118" s="175"/>
      <c r="MQ118" s="175"/>
      <c r="MR118" s="175"/>
      <c r="MS118" s="175"/>
      <c r="MT118" s="175"/>
      <c r="MU118" s="175"/>
      <c r="MV118" s="175"/>
      <c r="MW118" s="175"/>
      <c r="MX118" s="175"/>
      <c r="MY118" s="175"/>
      <c r="MZ118" s="175"/>
      <c r="NA118" s="175"/>
      <c r="NB118" s="175"/>
      <c r="NC118" s="175"/>
      <c r="ND118" s="175"/>
      <c r="NE118" s="175"/>
      <c r="NF118" s="175"/>
      <c r="NG118" s="175"/>
      <c r="NH118" s="175"/>
      <c r="NI118" s="175"/>
      <c r="NJ118" s="175"/>
      <c r="NK118" s="175"/>
      <c r="NL118" s="175"/>
      <c r="NM118" s="175"/>
      <c r="NN118" s="175"/>
      <c r="NO118" s="175"/>
      <c r="NP118" s="175"/>
      <c r="NQ118" s="175"/>
      <c r="NR118" s="175"/>
      <c r="NS118" s="175"/>
      <c r="NT118" s="175"/>
      <c r="NU118" s="175"/>
      <c r="NV118" s="175"/>
      <c r="NW118" s="175"/>
      <c r="NX118" s="175"/>
      <c r="NY118" s="175"/>
      <c r="NZ118" s="175"/>
      <c r="OA118" s="175"/>
      <c r="OB118" s="175"/>
      <c r="OC118" s="175"/>
      <c r="OD118" s="175"/>
      <c r="OE118" s="175"/>
      <c r="OF118" s="175"/>
      <c r="OG118" s="175"/>
      <c r="OH118" s="175"/>
      <c r="OI118" s="175"/>
      <c r="OJ118" s="175"/>
      <c r="OK118" s="175"/>
      <c r="OL118" s="175"/>
      <c r="OM118" s="175"/>
      <c r="ON118" s="175"/>
      <c r="OO118" s="175"/>
      <c r="OP118" s="175"/>
      <c r="OQ118" s="175"/>
      <c r="OR118" s="175"/>
      <c r="OS118" s="175"/>
      <c r="OT118" s="175"/>
      <c r="OU118" s="175"/>
      <c r="OV118" s="175"/>
      <c r="OW118" s="175"/>
      <c r="OX118" s="175"/>
      <c r="OY118" s="175"/>
      <c r="OZ118" s="175"/>
      <c r="PA118" s="175"/>
      <c r="PB118" s="175"/>
      <c r="PC118" s="175"/>
      <c r="PD118" s="175"/>
      <c r="PE118" s="175"/>
      <c r="PF118" s="175"/>
      <c r="PG118" s="175"/>
      <c r="PH118" s="175"/>
      <c r="PI118" s="175"/>
      <c r="PJ118" s="175"/>
      <c r="PK118" s="175"/>
      <c r="PL118" s="175"/>
      <c r="PM118" s="175"/>
      <c r="PN118" s="175"/>
      <c r="PO118" s="175"/>
      <c r="PP118" s="175"/>
      <c r="PQ118" s="175"/>
      <c r="PR118" s="175"/>
      <c r="PS118" s="175"/>
      <c r="PT118" s="175"/>
      <c r="PU118" s="175"/>
      <c r="PV118" s="175"/>
      <c r="PW118" s="175"/>
      <c r="PX118" s="175"/>
      <c r="PY118" s="175"/>
      <c r="PZ118" s="175"/>
      <c r="QA118" s="175"/>
      <c r="QB118" s="175"/>
      <c r="QC118" s="175"/>
      <c r="QD118" s="175"/>
      <c r="QE118" s="175"/>
      <c r="QF118" s="175"/>
      <c r="QG118" s="175"/>
      <c r="QH118" s="175"/>
      <c r="QI118" s="175"/>
      <c r="QJ118" s="175"/>
      <c r="QK118" s="175"/>
      <c r="QL118" s="175"/>
      <c r="QM118" s="175"/>
      <c r="QN118" s="175"/>
      <c r="QO118" s="175"/>
    </row>
    <row r="119" spans="122:457">
      <c r="DR119" s="175"/>
      <c r="DS119" s="175"/>
      <c r="DT119" s="175"/>
      <c r="DU119" s="175"/>
      <c r="DV119" s="175"/>
      <c r="DW119" s="175"/>
      <c r="DX119" s="175"/>
      <c r="DY119" s="175"/>
      <c r="DZ119" s="175"/>
      <c r="EA119" s="175"/>
      <c r="EB119" s="175"/>
      <c r="EC119" s="175"/>
      <c r="ED119" s="175"/>
      <c r="EE119" s="175"/>
      <c r="EF119" s="175"/>
      <c r="EG119" s="175"/>
      <c r="EH119" s="175"/>
      <c r="EI119" s="175"/>
      <c r="EJ119" s="175"/>
      <c r="EK119" s="175"/>
      <c r="EL119" s="175"/>
      <c r="EM119" s="175"/>
      <c r="EN119" s="175"/>
      <c r="EO119" s="175"/>
      <c r="EP119" s="175"/>
      <c r="EQ119" s="175"/>
      <c r="ER119" s="175"/>
      <c r="ES119" s="175"/>
      <c r="ET119" s="175"/>
      <c r="EU119" s="175"/>
      <c r="EV119" s="175"/>
      <c r="EW119" s="175"/>
      <c r="EX119" s="175"/>
      <c r="EY119" s="175"/>
      <c r="EZ119" s="175"/>
      <c r="FA119" s="175"/>
      <c r="FB119" s="175"/>
      <c r="FC119" s="175"/>
      <c r="FD119" s="175"/>
      <c r="FE119" s="175"/>
      <c r="FF119" s="175"/>
      <c r="FG119" s="175"/>
      <c r="FH119" s="175"/>
      <c r="FI119" s="175"/>
      <c r="FJ119" s="175"/>
      <c r="FK119" s="175"/>
      <c r="FL119" s="175"/>
      <c r="FM119" s="175"/>
      <c r="FN119" s="175"/>
      <c r="FO119" s="175"/>
      <c r="FP119" s="175"/>
      <c r="FQ119" s="175"/>
      <c r="FR119" s="175"/>
      <c r="FS119" s="175"/>
      <c r="FT119" s="175"/>
      <c r="FU119" s="175"/>
      <c r="FV119" s="175"/>
      <c r="FW119" s="175"/>
      <c r="FX119" s="175"/>
      <c r="FY119" s="175"/>
      <c r="FZ119" s="175"/>
      <c r="GA119" s="175"/>
      <c r="GB119" s="175"/>
      <c r="GC119" s="175"/>
      <c r="GD119" s="175"/>
      <c r="GE119" s="175"/>
      <c r="GF119" s="175"/>
      <c r="GG119" s="175"/>
      <c r="GH119" s="175"/>
      <c r="GI119" s="175"/>
      <c r="GJ119" s="175"/>
      <c r="GK119" s="175"/>
      <c r="GL119" s="175"/>
      <c r="GM119" s="175"/>
      <c r="GN119" s="175"/>
      <c r="GO119" s="175"/>
      <c r="GP119" s="175"/>
      <c r="GQ119" s="175"/>
      <c r="GR119" s="175"/>
      <c r="GS119" s="175"/>
      <c r="GT119" s="175"/>
      <c r="GU119" s="175"/>
      <c r="GV119" s="175"/>
      <c r="GW119" s="175"/>
      <c r="GX119" s="175"/>
      <c r="GY119" s="175"/>
      <c r="GZ119" s="175"/>
      <c r="HA119" s="175"/>
      <c r="HB119" s="175"/>
      <c r="HC119" s="175"/>
      <c r="HD119" s="175"/>
      <c r="HE119" s="175"/>
      <c r="HF119" s="175"/>
      <c r="HG119" s="175"/>
      <c r="HH119" s="175"/>
      <c r="HI119" s="175"/>
      <c r="HJ119" s="175"/>
      <c r="HK119" s="175"/>
      <c r="HL119" s="175"/>
      <c r="HM119" s="175"/>
      <c r="HN119" s="175"/>
      <c r="HO119" s="175"/>
      <c r="HP119" s="175"/>
      <c r="HQ119" s="175"/>
      <c r="HR119" s="175"/>
      <c r="HS119" s="175"/>
      <c r="HT119" s="175"/>
      <c r="HU119" s="175"/>
      <c r="HV119" s="175"/>
      <c r="HW119" s="175"/>
      <c r="HX119" s="175"/>
      <c r="HY119" s="175"/>
      <c r="HZ119" s="175"/>
      <c r="IA119" s="175"/>
      <c r="IB119" s="175"/>
      <c r="IC119" s="175"/>
      <c r="ID119" s="175"/>
      <c r="IE119" s="175"/>
      <c r="IF119" s="175"/>
      <c r="IG119" s="175"/>
      <c r="IH119" s="175"/>
      <c r="II119" s="175"/>
      <c r="IJ119" s="175"/>
      <c r="IK119" s="175"/>
      <c r="IL119" s="175"/>
      <c r="IM119" s="175"/>
      <c r="IN119" s="175"/>
      <c r="IO119" s="175"/>
      <c r="IP119" s="175"/>
      <c r="IQ119" s="175"/>
      <c r="IR119" s="175"/>
      <c r="IS119" s="175"/>
      <c r="IT119" s="175"/>
      <c r="IU119" s="175"/>
      <c r="IV119" s="175"/>
      <c r="IW119" s="175"/>
      <c r="IX119" s="175"/>
      <c r="IY119" s="175"/>
      <c r="IZ119" s="175"/>
      <c r="JA119" s="175"/>
      <c r="JB119" s="175"/>
      <c r="JC119" s="175"/>
      <c r="JD119" s="175"/>
      <c r="JE119" s="175"/>
      <c r="JF119" s="175"/>
      <c r="JG119" s="175"/>
      <c r="JH119" s="175"/>
      <c r="JI119" s="175"/>
      <c r="JJ119" s="175"/>
      <c r="JK119" s="175"/>
      <c r="JL119" s="175"/>
      <c r="JM119" s="175"/>
      <c r="JN119" s="175"/>
      <c r="JO119" s="175"/>
      <c r="JP119" s="175"/>
      <c r="JQ119" s="175"/>
      <c r="JR119" s="175"/>
      <c r="JS119" s="175"/>
      <c r="JT119" s="175"/>
      <c r="JU119" s="175"/>
      <c r="JV119" s="175"/>
      <c r="JW119" s="175"/>
      <c r="JX119" s="175"/>
      <c r="JY119" s="175"/>
      <c r="JZ119" s="175"/>
      <c r="KA119" s="175"/>
      <c r="KB119" s="175"/>
      <c r="KC119" s="175"/>
      <c r="KD119" s="175"/>
      <c r="KE119" s="175"/>
      <c r="KF119" s="175"/>
      <c r="KG119" s="175"/>
      <c r="KH119" s="175"/>
      <c r="KI119" s="175"/>
      <c r="KJ119" s="175"/>
      <c r="KK119" s="175"/>
      <c r="KL119" s="175"/>
      <c r="KM119" s="175"/>
      <c r="KN119" s="175"/>
      <c r="KO119" s="175"/>
      <c r="KP119" s="175"/>
      <c r="KQ119" s="175"/>
      <c r="KR119" s="175"/>
      <c r="KS119" s="175"/>
      <c r="KT119" s="175"/>
      <c r="KU119" s="175"/>
      <c r="KV119" s="175"/>
      <c r="KW119" s="175"/>
      <c r="KX119" s="175"/>
      <c r="KY119" s="175"/>
      <c r="KZ119" s="175"/>
      <c r="LA119" s="175"/>
      <c r="LB119" s="175"/>
      <c r="LC119" s="175"/>
      <c r="LD119" s="175"/>
      <c r="LE119" s="175"/>
      <c r="LF119" s="175"/>
      <c r="LG119" s="175"/>
      <c r="LH119" s="175"/>
      <c r="LI119" s="175"/>
      <c r="LJ119" s="175"/>
      <c r="LK119" s="175"/>
      <c r="LL119" s="175"/>
      <c r="LM119" s="175"/>
      <c r="LN119" s="175"/>
      <c r="LO119" s="175"/>
      <c r="LP119" s="175"/>
      <c r="LQ119" s="175"/>
      <c r="LR119" s="175"/>
      <c r="LS119" s="175"/>
      <c r="LT119" s="175"/>
      <c r="LU119" s="175"/>
      <c r="LV119" s="175"/>
      <c r="LW119" s="175"/>
      <c r="LX119" s="175"/>
      <c r="LY119" s="175"/>
      <c r="LZ119" s="175"/>
      <c r="MA119" s="175"/>
      <c r="MB119" s="175"/>
      <c r="MC119" s="175"/>
      <c r="MD119" s="175"/>
      <c r="ME119" s="175"/>
      <c r="MF119" s="175"/>
      <c r="MG119" s="175"/>
      <c r="MH119" s="175"/>
      <c r="MI119" s="175"/>
      <c r="MJ119" s="175"/>
      <c r="MK119" s="175"/>
      <c r="ML119" s="175"/>
      <c r="MM119" s="175"/>
      <c r="MN119" s="175"/>
      <c r="MO119" s="175"/>
      <c r="MP119" s="175"/>
      <c r="MQ119" s="175"/>
      <c r="MR119" s="175"/>
      <c r="MS119" s="175"/>
      <c r="MT119" s="175"/>
      <c r="MU119" s="175"/>
      <c r="MV119" s="175"/>
      <c r="MW119" s="175"/>
      <c r="MX119" s="175"/>
      <c r="MY119" s="175"/>
      <c r="MZ119" s="175"/>
      <c r="NA119" s="175"/>
      <c r="NB119" s="175"/>
      <c r="NC119" s="175"/>
      <c r="ND119" s="175"/>
      <c r="NE119" s="175"/>
      <c r="NF119" s="175"/>
      <c r="NG119" s="175"/>
      <c r="NH119" s="175"/>
      <c r="NI119" s="175"/>
      <c r="NJ119" s="175"/>
      <c r="NK119" s="175"/>
      <c r="NL119" s="175"/>
      <c r="NM119" s="175"/>
      <c r="NN119" s="175"/>
      <c r="NO119" s="175"/>
      <c r="NP119" s="175"/>
      <c r="NQ119" s="175"/>
      <c r="NR119" s="175"/>
      <c r="NS119" s="175"/>
      <c r="NT119" s="175"/>
      <c r="NU119" s="175"/>
      <c r="NV119" s="175"/>
      <c r="NW119" s="175"/>
      <c r="NX119" s="175"/>
      <c r="NY119" s="175"/>
      <c r="NZ119" s="175"/>
      <c r="OA119" s="175"/>
      <c r="OB119" s="175"/>
      <c r="OC119" s="175"/>
      <c r="OD119" s="175"/>
      <c r="OE119" s="175"/>
      <c r="OF119" s="175"/>
      <c r="OG119" s="175"/>
      <c r="OH119" s="175"/>
      <c r="OI119" s="175"/>
      <c r="OJ119" s="175"/>
      <c r="OK119" s="175"/>
      <c r="OL119" s="175"/>
      <c r="OM119" s="175"/>
      <c r="ON119" s="175"/>
      <c r="OO119" s="175"/>
      <c r="OP119" s="175"/>
      <c r="OQ119" s="175"/>
      <c r="OR119" s="175"/>
      <c r="OS119" s="175"/>
      <c r="OT119" s="175"/>
      <c r="OU119" s="175"/>
      <c r="OV119" s="175"/>
      <c r="OW119" s="175"/>
      <c r="OX119" s="175"/>
      <c r="OY119" s="175"/>
      <c r="OZ119" s="175"/>
      <c r="PA119" s="175"/>
      <c r="PB119" s="175"/>
      <c r="PC119" s="175"/>
      <c r="PD119" s="175"/>
      <c r="PE119" s="175"/>
      <c r="PF119" s="175"/>
      <c r="PG119" s="175"/>
      <c r="PH119" s="175"/>
      <c r="PI119" s="175"/>
      <c r="PJ119" s="175"/>
      <c r="PK119" s="175"/>
      <c r="PL119" s="175"/>
      <c r="PM119" s="175"/>
      <c r="PN119" s="175"/>
      <c r="PO119" s="175"/>
      <c r="PP119" s="175"/>
      <c r="PQ119" s="175"/>
      <c r="PR119" s="175"/>
      <c r="PS119" s="175"/>
      <c r="PT119" s="175"/>
      <c r="PU119" s="175"/>
      <c r="PV119" s="175"/>
      <c r="PW119" s="175"/>
      <c r="PX119" s="175"/>
      <c r="PY119" s="175"/>
      <c r="PZ119" s="175"/>
      <c r="QA119" s="175"/>
      <c r="QB119" s="175"/>
      <c r="QC119" s="175"/>
      <c r="QD119" s="175"/>
      <c r="QE119" s="175"/>
      <c r="QF119" s="175"/>
      <c r="QG119" s="175"/>
      <c r="QH119" s="175"/>
      <c r="QI119" s="175"/>
      <c r="QJ119" s="175"/>
      <c r="QK119" s="175"/>
      <c r="QL119" s="175"/>
      <c r="QM119" s="175"/>
      <c r="QN119" s="175"/>
      <c r="QO119" s="175"/>
    </row>
    <row r="120" spans="122:457">
      <c r="DR120" s="175"/>
      <c r="DS120" s="175"/>
      <c r="DT120" s="175"/>
      <c r="DU120" s="175"/>
      <c r="DV120" s="175"/>
      <c r="DW120" s="175"/>
      <c r="DX120" s="175"/>
      <c r="DY120" s="175"/>
      <c r="DZ120" s="175"/>
      <c r="EA120" s="175"/>
      <c r="EB120" s="175"/>
      <c r="EC120" s="175"/>
      <c r="ED120" s="175"/>
      <c r="EE120" s="175"/>
      <c r="EF120" s="175"/>
      <c r="EG120" s="175"/>
      <c r="EH120" s="175"/>
      <c r="EI120" s="175"/>
      <c r="EJ120" s="175"/>
      <c r="EK120" s="175"/>
      <c r="EL120" s="175"/>
      <c r="EM120" s="175"/>
      <c r="EN120" s="175"/>
      <c r="EO120" s="175"/>
      <c r="EP120" s="175"/>
      <c r="EQ120" s="175"/>
      <c r="ER120" s="175"/>
      <c r="ES120" s="175"/>
      <c r="ET120" s="175"/>
      <c r="EU120" s="175"/>
      <c r="EV120" s="175"/>
      <c r="EW120" s="175"/>
      <c r="EX120" s="175"/>
      <c r="EY120" s="175"/>
      <c r="EZ120" s="175"/>
      <c r="FA120" s="175"/>
      <c r="FB120" s="175"/>
      <c r="FC120" s="175"/>
      <c r="FD120" s="175"/>
      <c r="FE120" s="175"/>
      <c r="FF120" s="175"/>
      <c r="FG120" s="175"/>
      <c r="FH120" s="175"/>
      <c r="FI120" s="175"/>
      <c r="FJ120" s="175"/>
      <c r="FK120" s="175"/>
      <c r="FL120" s="175"/>
      <c r="FM120" s="175"/>
      <c r="FN120" s="175"/>
      <c r="FO120" s="175"/>
      <c r="FP120" s="175"/>
      <c r="FQ120" s="175"/>
      <c r="FR120" s="175"/>
      <c r="FS120" s="175"/>
      <c r="FT120" s="175"/>
      <c r="FU120" s="175"/>
      <c r="FV120" s="175"/>
      <c r="FW120" s="175"/>
      <c r="FX120" s="175"/>
      <c r="FY120" s="175"/>
      <c r="FZ120" s="175"/>
      <c r="GA120" s="175"/>
      <c r="GB120" s="175"/>
      <c r="GC120" s="175"/>
      <c r="GD120" s="175"/>
      <c r="GE120" s="175"/>
      <c r="GF120" s="175"/>
      <c r="GG120" s="175"/>
      <c r="GH120" s="175"/>
      <c r="GI120" s="175"/>
      <c r="GJ120" s="175"/>
      <c r="GK120" s="175"/>
      <c r="GL120" s="175"/>
      <c r="GM120" s="175"/>
      <c r="GN120" s="175"/>
      <c r="GO120" s="175"/>
      <c r="GP120" s="175"/>
      <c r="GQ120" s="175"/>
      <c r="GR120" s="175"/>
      <c r="GS120" s="175"/>
      <c r="GT120" s="175"/>
      <c r="GU120" s="175"/>
      <c r="GV120" s="175"/>
      <c r="GW120" s="175"/>
      <c r="GX120" s="175"/>
      <c r="GY120" s="175"/>
      <c r="GZ120" s="175"/>
      <c r="HA120" s="175"/>
      <c r="HB120" s="175"/>
      <c r="HC120" s="175"/>
      <c r="HD120" s="175"/>
      <c r="HE120" s="175"/>
      <c r="HF120" s="175"/>
      <c r="HG120" s="175"/>
      <c r="HH120" s="175"/>
      <c r="HI120" s="175"/>
      <c r="HJ120" s="175"/>
      <c r="HK120" s="175"/>
      <c r="HL120" s="175"/>
      <c r="HM120" s="175"/>
      <c r="HN120" s="175"/>
      <c r="HO120" s="175"/>
      <c r="HP120" s="175"/>
      <c r="HQ120" s="175"/>
      <c r="HR120" s="175"/>
      <c r="HS120" s="175"/>
      <c r="HT120" s="175"/>
      <c r="HU120" s="175"/>
      <c r="HV120" s="175"/>
      <c r="HW120" s="175"/>
      <c r="HX120" s="175"/>
      <c r="HY120" s="175"/>
      <c r="HZ120" s="175"/>
      <c r="IA120" s="175"/>
      <c r="IB120" s="175"/>
      <c r="IC120" s="175"/>
      <c r="ID120" s="175"/>
      <c r="IE120" s="175"/>
      <c r="IF120" s="175"/>
      <c r="IG120" s="175"/>
      <c r="IH120" s="175"/>
      <c r="II120" s="175"/>
      <c r="IJ120" s="175"/>
      <c r="IK120" s="175"/>
      <c r="IL120" s="175"/>
      <c r="IM120" s="175"/>
      <c r="IN120" s="175"/>
      <c r="IO120" s="175"/>
      <c r="IP120" s="175"/>
      <c r="IQ120" s="175"/>
      <c r="IR120" s="175"/>
      <c r="IS120" s="175"/>
      <c r="IT120" s="175"/>
      <c r="IU120" s="175"/>
      <c r="IV120" s="175"/>
      <c r="IW120" s="175"/>
      <c r="IX120" s="175"/>
      <c r="IY120" s="175"/>
      <c r="IZ120" s="175"/>
      <c r="JA120" s="175"/>
      <c r="JB120" s="175"/>
      <c r="JC120" s="175"/>
      <c r="JD120" s="175"/>
      <c r="JE120" s="175"/>
      <c r="JF120" s="175"/>
      <c r="JG120" s="175"/>
      <c r="JH120" s="175"/>
      <c r="JI120" s="175"/>
      <c r="JJ120" s="175"/>
      <c r="JK120" s="175"/>
      <c r="JL120" s="175"/>
      <c r="JM120" s="175"/>
      <c r="JN120" s="175"/>
      <c r="JO120" s="175"/>
      <c r="JP120" s="175"/>
      <c r="JQ120" s="175"/>
      <c r="JR120" s="175"/>
      <c r="JS120" s="175"/>
      <c r="JT120" s="175"/>
      <c r="JU120" s="175"/>
      <c r="JV120" s="175"/>
      <c r="JW120" s="175"/>
      <c r="JX120" s="175"/>
      <c r="JY120" s="175"/>
      <c r="JZ120" s="175"/>
      <c r="KA120" s="175"/>
      <c r="KB120" s="175"/>
      <c r="KC120" s="175"/>
      <c r="KD120" s="175"/>
      <c r="KE120" s="175"/>
      <c r="KF120" s="175"/>
      <c r="KG120" s="175"/>
      <c r="KH120" s="175"/>
      <c r="KI120" s="175"/>
      <c r="KJ120" s="175"/>
      <c r="KK120" s="175"/>
      <c r="KL120" s="175"/>
      <c r="KM120" s="175"/>
      <c r="KN120" s="175"/>
      <c r="KO120" s="175"/>
      <c r="KP120" s="175"/>
      <c r="KQ120" s="175"/>
      <c r="KR120" s="175"/>
      <c r="KS120" s="175"/>
      <c r="KT120" s="175"/>
      <c r="KU120" s="175"/>
      <c r="KV120" s="175"/>
      <c r="KW120" s="175"/>
      <c r="KX120" s="175"/>
      <c r="KY120" s="175"/>
      <c r="KZ120" s="175"/>
      <c r="LA120" s="175"/>
      <c r="LB120" s="175"/>
      <c r="LC120" s="175"/>
      <c r="LD120" s="175"/>
      <c r="LE120" s="175"/>
      <c r="LF120" s="175"/>
      <c r="LG120" s="175"/>
      <c r="LH120" s="175"/>
      <c r="LI120" s="175"/>
      <c r="LJ120" s="175"/>
      <c r="LK120" s="175"/>
      <c r="LL120" s="175"/>
      <c r="LM120" s="175"/>
      <c r="LN120" s="175"/>
      <c r="LO120" s="175"/>
      <c r="LP120" s="175"/>
      <c r="LQ120" s="175"/>
      <c r="LR120" s="175"/>
      <c r="LS120" s="175"/>
      <c r="LT120" s="175"/>
      <c r="LU120" s="175"/>
      <c r="LV120" s="175"/>
      <c r="LW120" s="175"/>
      <c r="LX120" s="175"/>
      <c r="LY120" s="175"/>
      <c r="LZ120" s="175"/>
      <c r="MA120" s="175"/>
      <c r="MB120" s="175"/>
      <c r="MC120" s="175"/>
      <c r="MD120" s="175"/>
      <c r="ME120" s="175"/>
      <c r="MF120" s="175"/>
      <c r="MG120" s="175"/>
      <c r="MH120" s="175"/>
      <c r="MI120" s="175"/>
      <c r="MJ120" s="175"/>
      <c r="MK120" s="175"/>
      <c r="ML120" s="175"/>
      <c r="MM120" s="175"/>
      <c r="MN120" s="175"/>
      <c r="MO120" s="175"/>
      <c r="MP120" s="175"/>
      <c r="MQ120" s="175"/>
      <c r="MR120" s="175"/>
      <c r="MS120" s="175"/>
      <c r="MT120" s="175"/>
      <c r="MU120" s="175"/>
      <c r="MV120" s="175"/>
      <c r="MW120" s="175"/>
      <c r="MX120" s="175"/>
      <c r="MY120" s="175"/>
      <c r="MZ120" s="175"/>
      <c r="NA120" s="175"/>
      <c r="NB120" s="175"/>
      <c r="NC120" s="175"/>
      <c r="ND120" s="175"/>
      <c r="NE120" s="175"/>
      <c r="NF120" s="175"/>
      <c r="NG120" s="175"/>
      <c r="NH120" s="175"/>
      <c r="NI120" s="175"/>
      <c r="NJ120" s="175"/>
      <c r="NK120" s="175"/>
      <c r="NL120" s="175"/>
      <c r="NM120" s="175"/>
      <c r="NN120" s="175"/>
      <c r="NO120" s="175"/>
      <c r="NP120" s="175"/>
      <c r="NQ120" s="175"/>
      <c r="NR120" s="175"/>
      <c r="NS120" s="175"/>
      <c r="NT120" s="175"/>
      <c r="NU120" s="175"/>
      <c r="NV120" s="175"/>
      <c r="NW120" s="175"/>
      <c r="NX120" s="175"/>
      <c r="NY120" s="175"/>
      <c r="NZ120" s="175"/>
      <c r="OA120" s="175"/>
      <c r="OB120" s="175"/>
      <c r="OC120" s="175"/>
      <c r="OD120" s="175"/>
      <c r="OE120" s="175"/>
      <c r="OF120" s="175"/>
      <c r="OG120" s="175"/>
      <c r="OH120" s="175"/>
      <c r="OI120" s="175"/>
      <c r="OJ120" s="175"/>
      <c r="OK120" s="175"/>
      <c r="OL120" s="175"/>
      <c r="OM120" s="175"/>
      <c r="ON120" s="175"/>
      <c r="OO120" s="175"/>
      <c r="OP120" s="175"/>
      <c r="OQ120" s="175"/>
      <c r="OR120" s="175"/>
      <c r="OS120" s="175"/>
      <c r="OT120" s="175"/>
      <c r="OU120" s="175"/>
      <c r="OV120" s="175"/>
      <c r="OW120" s="175"/>
      <c r="OX120" s="175"/>
      <c r="OY120" s="175"/>
      <c r="OZ120" s="175"/>
      <c r="PA120" s="175"/>
      <c r="PB120" s="175"/>
      <c r="PC120" s="175"/>
      <c r="PD120" s="175"/>
      <c r="PE120" s="175"/>
      <c r="PF120" s="175"/>
      <c r="PG120" s="175"/>
      <c r="PH120" s="175"/>
      <c r="PI120" s="175"/>
      <c r="PJ120" s="175"/>
      <c r="PK120" s="175"/>
      <c r="PL120" s="175"/>
      <c r="PM120" s="175"/>
      <c r="PN120" s="175"/>
      <c r="PO120" s="175"/>
      <c r="PP120" s="175"/>
      <c r="PQ120" s="175"/>
      <c r="PR120" s="175"/>
      <c r="PS120" s="175"/>
      <c r="PT120" s="175"/>
      <c r="PU120" s="175"/>
      <c r="PV120" s="175"/>
      <c r="PW120" s="175"/>
      <c r="PX120" s="175"/>
      <c r="PY120" s="175"/>
      <c r="PZ120" s="175"/>
      <c r="QA120" s="175"/>
      <c r="QB120" s="175"/>
      <c r="QC120" s="175"/>
      <c r="QD120" s="175"/>
      <c r="QE120" s="175"/>
      <c r="QF120" s="175"/>
      <c r="QG120" s="175"/>
      <c r="QH120" s="175"/>
      <c r="QI120" s="175"/>
      <c r="QJ120" s="175"/>
      <c r="QK120" s="175"/>
      <c r="QL120" s="175"/>
      <c r="QM120" s="175"/>
      <c r="QN120" s="175"/>
      <c r="QO120" s="175"/>
    </row>
    <row r="121" spans="122:457">
      <c r="DR121" s="175"/>
      <c r="DS121" s="175"/>
      <c r="DT121" s="175"/>
      <c r="DU121" s="175"/>
      <c r="DV121" s="175"/>
      <c r="DW121" s="175"/>
      <c r="DX121" s="175"/>
      <c r="DY121" s="175"/>
      <c r="DZ121" s="175"/>
      <c r="EA121" s="175"/>
      <c r="EB121" s="175"/>
      <c r="EC121" s="175"/>
      <c r="ED121" s="175"/>
      <c r="EE121" s="175"/>
      <c r="EF121" s="175"/>
      <c r="EG121" s="175"/>
      <c r="EH121" s="175"/>
      <c r="EI121" s="175"/>
      <c r="EJ121" s="175"/>
      <c r="EK121" s="175"/>
      <c r="EL121" s="175"/>
      <c r="EM121" s="175"/>
      <c r="EN121" s="175"/>
      <c r="EO121" s="175"/>
      <c r="EP121" s="175"/>
      <c r="EQ121" s="175"/>
      <c r="ER121" s="175"/>
      <c r="ES121" s="175"/>
      <c r="ET121" s="175"/>
      <c r="EU121" s="175"/>
      <c r="EV121" s="175"/>
      <c r="EW121" s="175"/>
      <c r="EX121" s="175"/>
      <c r="EY121" s="175"/>
      <c r="EZ121" s="175"/>
      <c r="FA121" s="175"/>
      <c r="FB121" s="175"/>
      <c r="FC121" s="175"/>
      <c r="FD121" s="175"/>
      <c r="FE121" s="175"/>
      <c r="FF121" s="175"/>
      <c r="FG121" s="175"/>
      <c r="FH121" s="175"/>
      <c r="FI121" s="175"/>
      <c r="FJ121" s="175"/>
      <c r="FK121" s="175"/>
      <c r="FL121" s="175"/>
      <c r="FM121" s="175"/>
      <c r="FN121" s="175"/>
      <c r="FO121" s="175"/>
      <c r="FP121" s="175"/>
      <c r="FQ121" s="175"/>
      <c r="FR121" s="175"/>
      <c r="FS121" s="175"/>
      <c r="FT121" s="175"/>
      <c r="FU121" s="175"/>
      <c r="FV121" s="175"/>
      <c r="FW121" s="175"/>
      <c r="FX121" s="175"/>
      <c r="FY121" s="175"/>
      <c r="FZ121" s="175"/>
      <c r="GA121" s="175"/>
      <c r="GB121" s="175"/>
      <c r="GC121" s="175"/>
      <c r="GD121" s="175"/>
      <c r="GE121" s="175"/>
      <c r="GF121" s="175"/>
      <c r="GG121" s="175"/>
      <c r="GH121" s="175"/>
      <c r="GI121" s="175"/>
      <c r="GJ121" s="175"/>
      <c r="GK121" s="175"/>
      <c r="GL121" s="175"/>
      <c r="GM121" s="175"/>
      <c r="GN121" s="175"/>
      <c r="GO121" s="175"/>
      <c r="GP121" s="175"/>
      <c r="GQ121" s="175"/>
      <c r="GR121" s="175"/>
      <c r="GS121" s="175"/>
      <c r="GT121" s="175"/>
      <c r="GU121" s="175"/>
      <c r="GV121" s="175"/>
      <c r="GW121" s="175"/>
      <c r="GX121" s="175"/>
      <c r="GY121" s="175"/>
      <c r="GZ121" s="175"/>
      <c r="HA121" s="175"/>
      <c r="HB121" s="175"/>
      <c r="HC121" s="175"/>
      <c r="HD121" s="175"/>
      <c r="HE121" s="175"/>
      <c r="HF121" s="175"/>
      <c r="HG121" s="175"/>
      <c r="HH121" s="175"/>
      <c r="HI121" s="175"/>
      <c r="HJ121" s="175"/>
      <c r="HK121" s="175"/>
      <c r="HL121" s="175"/>
      <c r="HM121" s="175"/>
      <c r="HN121" s="175"/>
      <c r="HO121" s="175"/>
      <c r="HP121" s="175"/>
      <c r="HQ121" s="175"/>
      <c r="HR121" s="175"/>
      <c r="HS121" s="175"/>
      <c r="HT121" s="175"/>
      <c r="HU121" s="175"/>
      <c r="HV121" s="175"/>
      <c r="HW121" s="175"/>
      <c r="HX121" s="175"/>
      <c r="HY121" s="175"/>
      <c r="HZ121" s="175"/>
      <c r="IA121" s="175"/>
      <c r="IB121" s="175"/>
      <c r="IC121" s="175"/>
      <c r="ID121" s="175"/>
      <c r="IE121" s="175"/>
      <c r="IF121" s="175"/>
      <c r="IG121" s="175"/>
      <c r="IH121" s="175"/>
      <c r="II121" s="175"/>
      <c r="IJ121" s="175"/>
      <c r="IK121" s="175"/>
      <c r="IL121" s="175"/>
      <c r="IM121" s="175"/>
      <c r="IN121" s="175"/>
      <c r="IO121" s="175"/>
      <c r="IP121" s="175"/>
      <c r="IQ121" s="175"/>
      <c r="IR121" s="175"/>
      <c r="IS121" s="175"/>
      <c r="IT121" s="175"/>
      <c r="IU121" s="175"/>
      <c r="IV121" s="175"/>
      <c r="IW121" s="175"/>
      <c r="IX121" s="175"/>
      <c r="IY121" s="175"/>
      <c r="IZ121" s="175"/>
      <c r="JA121" s="175"/>
      <c r="JB121" s="175"/>
      <c r="JC121" s="175"/>
      <c r="JD121" s="175"/>
      <c r="JE121" s="175"/>
      <c r="JF121" s="175"/>
      <c r="JG121" s="175"/>
      <c r="JH121" s="175"/>
      <c r="JI121" s="175"/>
      <c r="JJ121" s="175"/>
      <c r="JK121" s="175"/>
      <c r="JL121" s="175"/>
      <c r="JM121" s="175"/>
      <c r="JN121" s="175"/>
      <c r="JO121" s="175"/>
      <c r="JP121" s="175"/>
      <c r="JQ121" s="175"/>
      <c r="JR121" s="175"/>
      <c r="JS121" s="175"/>
      <c r="JT121" s="175"/>
      <c r="JU121" s="175"/>
      <c r="JV121" s="175"/>
      <c r="JW121" s="175"/>
      <c r="JX121" s="175"/>
      <c r="JY121" s="175"/>
      <c r="JZ121" s="175"/>
      <c r="KA121" s="175"/>
      <c r="KB121" s="175"/>
      <c r="KC121" s="175"/>
      <c r="KD121" s="175"/>
      <c r="KE121" s="175"/>
      <c r="KF121" s="175"/>
      <c r="KG121" s="175"/>
      <c r="KH121" s="175"/>
      <c r="KI121" s="175"/>
      <c r="KJ121" s="175"/>
      <c r="KK121" s="175"/>
      <c r="KL121" s="175"/>
      <c r="KM121" s="175"/>
      <c r="KN121" s="175"/>
      <c r="KO121" s="175"/>
      <c r="KP121" s="175"/>
      <c r="KQ121" s="175"/>
      <c r="KR121" s="175"/>
      <c r="KS121" s="175"/>
      <c r="KT121" s="175"/>
      <c r="KU121" s="175"/>
      <c r="KV121" s="175"/>
      <c r="KW121" s="175"/>
      <c r="KX121" s="175"/>
      <c r="KY121" s="175"/>
      <c r="KZ121" s="175"/>
      <c r="LA121" s="175"/>
      <c r="LB121" s="175"/>
      <c r="LC121" s="175"/>
      <c r="LD121" s="175"/>
      <c r="LE121" s="175"/>
      <c r="LF121" s="175"/>
      <c r="LG121" s="175"/>
      <c r="LH121" s="175"/>
      <c r="LI121" s="175"/>
      <c r="LJ121" s="175"/>
      <c r="LK121" s="175"/>
      <c r="LL121" s="175"/>
      <c r="LM121" s="175"/>
      <c r="LN121" s="175"/>
      <c r="LO121" s="175"/>
      <c r="LP121" s="175"/>
      <c r="LQ121" s="175"/>
      <c r="LR121" s="175"/>
      <c r="LS121" s="175"/>
      <c r="LT121" s="175"/>
      <c r="LU121" s="175"/>
      <c r="LV121" s="175"/>
      <c r="LW121" s="175"/>
      <c r="LX121" s="175"/>
      <c r="LY121" s="175"/>
      <c r="LZ121" s="175"/>
      <c r="MA121" s="175"/>
      <c r="MB121" s="175"/>
      <c r="MC121" s="175"/>
      <c r="MD121" s="175"/>
      <c r="ME121" s="175"/>
      <c r="MF121" s="175"/>
      <c r="MG121" s="175"/>
      <c r="MH121" s="175"/>
      <c r="MI121" s="175"/>
      <c r="MJ121" s="175"/>
      <c r="MK121" s="175"/>
      <c r="ML121" s="175"/>
      <c r="MM121" s="175"/>
      <c r="MN121" s="175"/>
      <c r="MO121" s="175"/>
      <c r="MP121" s="175"/>
      <c r="MQ121" s="175"/>
      <c r="MR121" s="175"/>
      <c r="MS121" s="175"/>
      <c r="MT121" s="175"/>
      <c r="MU121" s="175"/>
      <c r="MV121" s="175"/>
      <c r="MW121" s="175"/>
      <c r="MX121" s="175"/>
      <c r="MY121" s="175"/>
      <c r="MZ121" s="175"/>
      <c r="NA121" s="175"/>
      <c r="NB121" s="175"/>
      <c r="NC121" s="175"/>
      <c r="ND121" s="175"/>
      <c r="NE121" s="175"/>
      <c r="NF121" s="175"/>
      <c r="NG121" s="175"/>
      <c r="NH121" s="175"/>
      <c r="NI121" s="175"/>
      <c r="NJ121" s="175"/>
      <c r="NK121" s="175"/>
      <c r="NL121" s="175"/>
      <c r="NM121" s="175"/>
      <c r="NN121" s="175"/>
      <c r="NO121" s="175"/>
      <c r="NP121" s="175"/>
      <c r="NQ121" s="175"/>
      <c r="NR121" s="175"/>
      <c r="NS121" s="175"/>
      <c r="NT121" s="175"/>
      <c r="NU121" s="175"/>
      <c r="NV121" s="175"/>
      <c r="NW121" s="175"/>
      <c r="NX121" s="175"/>
      <c r="NY121" s="175"/>
      <c r="NZ121" s="175"/>
      <c r="OA121" s="175"/>
      <c r="OB121" s="175"/>
      <c r="OC121" s="175"/>
      <c r="OD121" s="175"/>
      <c r="OE121" s="175"/>
      <c r="OF121" s="175"/>
      <c r="OG121" s="175"/>
      <c r="OH121" s="175"/>
      <c r="OI121" s="175"/>
      <c r="OJ121" s="175"/>
      <c r="OK121" s="175"/>
      <c r="OL121" s="175"/>
      <c r="OM121" s="175"/>
      <c r="ON121" s="175"/>
      <c r="OO121" s="175"/>
      <c r="OP121" s="175"/>
      <c r="OQ121" s="175"/>
      <c r="OR121" s="175"/>
      <c r="OS121" s="175"/>
      <c r="OT121" s="175"/>
      <c r="OU121" s="175"/>
      <c r="OV121" s="175"/>
      <c r="OW121" s="175"/>
      <c r="OX121" s="175"/>
      <c r="OY121" s="175"/>
      <c r="OZ121" s="175"/>
      <c r="PA121" s="175"/>
      <c r="PB121" s="175"/>
      <c r="PC121" s="175"/>
      <c r="PD121" s="175"/>
      <c r="PE121" s="175"/>
      <c r="PF121" s="175"/>
      <c r="PG121" s="175"/>
      <c r="PH121" s="175"/>
      <c r="PI121" s="175"/>
      <c r="PJ121" s="175"/>
      <c r="PK121" s="175"/>
      <c r="PL121" s="175"/>
      <c r="PM121" s="175"/>
      <c r="PN121" s="175"/>
      <c r="PO121" s="175"/>
      <c r="PP121" s="175"/>
      <c r="PQ121" s="175"/>
      <c r="PR121" s="175"/>
      <c r="PS121" s="175"/>
      <c r="PT121" s="175"/>
      <c r="PU121" s="175"/>
      <c r="PV121" s="175"/>
      <c r="PW121" s="175"/>
      <c r="PX121" s="175"/>
      <c r="PY121" s="175"/>
      <c r="PZ121" s="175"/>
      <c r="QA121" s="175"/>
      <c r="QB121" s="175"/>
      <c r="QC121" s="175"/>
      <c r="QD121" s="175"/>
      <c r="QE121" s="175"/>
      <c r="QF121" s="175"/>
      <c r="QG121" s="175"/>
      <c r="QH121" s="175"/>
      <c r="QI121" s="175"/>
      <c r="QJ121" s="175"/>
      <c r="QK121" s="175"/>
      <c r="QL121" s="175"/>
      <c r="QM121" s="175"/>
      <c r="QN121" s="175"/>
      <c r="QO121" s="175"/>
    </row>
    <row r="122" spans="122:457">
      <c r="DR122" s="175"/>
      <c r="DS122" s="175"/>
      <c r="DT122" s="175"/>
      <c r="DU122" s="175"/>
      <c r="DV122" s="175"/>
      <c r="DW122" s="175"/>
      <c r="DX122" s="175"/>
      <c r="DY122" s="175"/>
      <c r="DZ122" s="175"/>
      <c r="EA122" s="175"/>
      <c r="EB122" s="175"/>
      <c r="EC122" s="175"/>
      <c r="ED122" s="175"/>
      <c r="EE122" s="175"/>
      <c r="EF122" s="175"/>
      <c r="EG122" s="175"/>
      <c r="EH122" s="175"/>
      <c r="EI122" s="175"/>
      <c r="EJ122" s="175"/>
      <c r="EK122" s="175"/>
      <c r="EL122" s="175"/>
      <c r="EM122" s="175"/>
      <c r="EN122" s="175"/>
      <c r="EO122" s="175"/>
      <c r="EP122" s="175"/>
      <c r="EQ122" s="175"/>
      <c r="ER122" s="175"/>
      <c r="ES122" s="175"/>
      <c r="ET122" s="175"/>
      <c r="EU122" s="175"/>
      <c r="EV122" s="175"/>
      <c r="EW122" s="175"/>
      <c r="EX122" s="175"/>
      <c r="EY122" s="175"/>
      <c r="EZ122" s="175"/>
      <c r="FA122" s="175"/>
      <c r="FB122" s="175"/>
      <c r="FC122" s="175"/>
      <c r="FD122" s="175"/>
      <c r="FE122" s="175"/>
      <c r="FF122" s="175"/>
      <c r="FG122" s="175"/>
      <c r="FH122" s="175"/>
      <c r="FI122" s="175"/>
      <c r="FJ122" s="175"/>
      <c r="FK122" s="175"/>
      <c r="FL122" s="175"/>
      <c r="FM122" s="175"/>
      <c r="FN122" s="175"/>
      <c r="FO122" s="175"/>
      <c r="FP122" s="175"/>
      <c r="FQ122" s="175"/>
      <c r="FR122" s="175"/>
      <c r="FS122" s="175"/>
      <c r="FT122" s="175"/>
      <c r="FU122" s="175"/>
      <c r="FV122" s="175"/>
      <c r="FW122" s="175"/>
      <c r="FX122" s="175"/>
      <c r="FY122" s="175"/>
      <c r="FZ122" s="175"/>
      <c r="GA122" s="175"/>
      <c r="GB122" s="175"/>
      <c r="GC122" s="175"/>
      <c r="GD122" s="175"/>
      <c r="GE122" s="175"/>
      <c r="GF122" s="175"/>
      <c r="GG122" s="175"/>
      <c r="GH122" s="175"/>
      <c r="GI122" s="175"/>
      <c r="GJ122" s="175"/>
      <c r="GK122" s="175"/>
      <c r="GL122" s="175"/>
      <c r="GM122" s="175"/>
      <c r="GN122" s="175"/>
      <c r="GO122" s="175"/>
      <c r="GP122" s="175"/>
      <c r="GQ122" s="175"/>
      <c r="GR122" s="175"/>
      <c r="GS122" s="175"/>
      <c r="GT122" s="175"/>
      <c r="GU122" s="175"/>
      <c r="GV122" s="175"/>
      <c r="GW122" s="175"/>
      <c r="GX122" s="175"/>
      <c r="GY122" s="175"/>
      <c r="GZ122" s="175"/>
      <c r="HA122" s="175"/>
      <c r="HB122" s="175"/>
      <c r="HC122" s="175"/>
      <c r="HD122" s="175"/>
      <c r="HE122" s="175"/>
      <c r="HF122" s="175"/>
      <c r="HG122" s="175"/>
      <c r="HH122" s="175"/>
      <c r="HI122" s="175"/>
      <c r="HJ122" s="175"/>
      <c r="HK122" s="175"/>
      <c r="HL122" s="175"/>
      <c r="HM122" s="175"/>
      <c r="HN122" s="175"/>
      <c r="HO122" s="175"/>
      <c r="HP122" s="175"/>
      <c r="HQ122" s="175"/>
      <c r="HR122" s="175"/>
      <c r="HS122" s="175"/>
      <c r="HT122" s="175"/>
      <c r="HU122" s="175"/>
      <c r="HV122" s="175"/>
      <c r="HW122" s="175"/>
      <c r="HX122" s="175"/>
      <c r="HY122" s="175"/>
      <c r="HZ122" s="175"/>
      <c r="IA122" s="175"/>
      <c r="IB122" s="175"/>
      <c r="IC122" s="175"/>
      <c r="ID122" s="175"/>
      <c r="IE122" s="175"/>
      <c r="IF122" s="175"/>
      <c r="IG122" s="175"/>
      <c r="IH122" s="175"/>
      <c r="II122" s="175"/>
      <c r="IJ122" s="175"/>
      <c r="IK122" s="175"/>
      <c r="IL122" s="175"/>
      <c r="IM122" s="175"/>
      <c r="IN122" s="175"/>
      <c r="IO122" s="175"/>
      <c r="IP122" s="175"/>
      <c r="IQ122" s="175"/>
      <c r="IR122" s="175"/>
      <c r="IS122" s="175"/>
      <c r="IT122" s="175"/>
      <c r="IU122" s="175"/>
      <c r="IV122" s="175"/>
      <c r="IW122" s="175"/>
      <c r="IX122" s="175"/>
      <c r="IY122" s="175"/>
      <c r="IZ122" s="175"/>
      <c r="JA122" s="175"/>
      <c r="JB122" s="175"/>
      <c r="JC122" s="175"/>
      <c r="JD122" s="175"/>
      <c r="JE122" s="175"/>
      <c r="JF122" s="175"/>
      <c r="JG122" s="175"/>
      <c r="JH122" s="175"/>
      <c r="JI122" s="175"/>
      <c r="JJ122" s="175"/>
      <c r="JK122" s="175"/>
      <c r="JL122" s="175"/>
      <c r="JM122" s="175"/>
      <c r="JN122" s="175"/>
      <c r="JO122" s="175"/>
      <c r="JP122" s="175"/>
      <c r="JQ122" s="175"/>
      <c r="JR122" s="175"/>
      <c r="JS122" s="175"/>
      <c r="JT122" s="175"/>
      <c r="JU122" s="175"/>
      <c r="JV122" s="175"/>
      <c r="JW122" s="175"/>
      <c r="JX122" s="175"/>
      <c r="JY122" s="175"/>
      <c r="JZ122" s="175"/>
      <c r="KA122" s="175"/>
      <c r="KB122" s="175"/>
      <c r="KC122" s="175"/>
      <c r="KD122" s="175"/>
      <c r="KE122" s="175"/>
      <c r="KF122" s="175"/>
      <c r="KG122" s="175"/>
      <c r="KH122" s="175"/>
      <c r="KI122" s="175"/>
      <c r="KJ122" s="175"/>
      <c r="KK122" s="175"/>
      <c r="KL122" s="175"/>
      <c r="KM122" s="175"/>
      <c r="KN122" s="175"/>
      <c r="KO122" s="175"/>
      <c r="KP122" s="175"/>
      <c r="KQ122" s="175"/>
      <c r="KR122" s="175"/>
      <c r="KS122" s="175"/>
      <c r="KT122" s="175"/>
      <c r="KU122" s="175"/>
      <c r="KV122" s="175"/>
      <c r="KW122" s="175"/>
      <c r="KX122" s="175"/>
      <c r="KY122" s="175"/>
      <c r="KZ122" s="175"/>
      <c r="LA122" s="175"/>
      <c r="LB122" s="175"/>
      <c r="LC122" s="175"/>
      <c r="LD122" s="175"/>
      <c r="LE122" s="175"/>
      <c r="LF122" s="175"/>
      <c r="LG122" s="175"/>
      <c r="LH122" s="175"/>
      <c r="LI122" s="175"/>
      <c r="LJ122" s="175"/>
      <c r="LK122" s="175"/>
      <c r="LL122" s="175"/>
      <c r="LM122" s="175"/>
      <c r="LN122" s="175"/>
      <c r="LO122" s="175"/>
      <c r="LP122" s="175"/>
      <c r="LQ122" s="175"/>
      <c r="LR122" s="175"/>
      <c r="LS122" s="175"/>
      <c r="LT122" s="175"/>
      <c r="LU122" s="175"/>
      <c r="LV122" s="175"/>
      <c r="LW122" s="175"/>
      <c r="LX122" s="175"/>
      <c r="LY122" s="175"/>
      <c r="LZ122" s="175"/>
      <c r="MA122" s="175"/>
      <c r="MB122" s="175"/>
      <c r="MC122" s="175"/>
      <c r="MD122" s="175"/>
      <c r="ME122" s="175"/>
      <c r="MF122" s="175"/>
      <c r="MG122" s="175"/>
      <c r="MH122" s="175"/>
      <c r="MI122" s="175"/>
      <c r="MJ122" s="175"/>
      <c r="MK122" s="175"/>
      <c r="ML122" s="175"/>
      <c r="MM122" s="175"/>
      <c r="MN122" s="175"/>
      <c r="MO122" s="175"/>
      <c r="MP122" s="175"/>
      <c r="MQ122" s="175"/>
      <c r="MR122" s="175"/>
      <c r="MS122" s="175"/>
      <c r="MT122" s="175"/>
      <c r="MU122" s="175"/>
      <c r="MV122" s="175"/>
      <c r="MW122" s="175"/>
      <c r="MX122" s="175"/>
      <c r="MY122" s="175"/>
      <c r="MZ122" s="175"/>
      <c r="NA122" s="175"/>
      <c r="NB122" s="175"/>
      <c r="NC122" s="175"/>
      <c r="ND122" s="175"/>
      <c r="NE122" s="175"/>
      <c r="NF122" s="175"/>
      <c r="NG122" s="175"/>
      <c r="NH122" s="175"/>
      <c r="NI122" s="175"/>
      <c r="NJ122" s="175"/>
      <c r="NK122" s="175"/>
      <c r="NL122" s="175"/>
      <c r="NM122" s="175"/>
      <c r="NN122" s="175"/>
      <c r="NO122" s="175"/>
      <c r="NP122" s="175"/>
      <c r="NQ122" s="175"/>
      <c r="NR122" s="175"/>
      <c r="NS122" s="175"/>
      <c r="NT122" s="175"/>
      <c r="NU122" s="175"/>
      <c r="NV122" s="175"/>
      <c r="NW122" s="175"/>
      <c r="NX122" s="175"/>
      <c r="NY122" s="175"/>
      <c r="NZ122" s="175"/>
      <c r="OA122" s="175"/>
      <c r="OB122" s="175"/>
      <c r="OC122" s="175"/>
      <c r="OD122" s="175"/>
      <c r="OE122" s="175"/>
      <c r="OF122" s="175"/>
      <c r="OG122" s="175"/>
      <c r="OH122" s="175"/>
      <c r="OI122" s="175"/>
      <c r="OJ122" s="175"/>
      <c r="OK122" s="175"/>
      <c r="OL122" s="175"/>
      <c r="OM122" s="175"/>
      <c r="ON122" s="175"/>
      <c r="OO122" s="175"/>
      <c r="OP122" s="175"/>
      <c r="OQ122" s="175"/>
      <c r="OR122" s="175"/>
      <c r="OS122" s="175"/>
      <c r="OT122" s="175"/>
      <c r="OU122" s="175"/>
      <c r="OV122" s="175"/>
      <c r="OW122" s="175"/>
      <c r="OX122" s="175"/>
      <c r="OY122" s="175"/>
      <c r="OZ122" s="175"/>
      <c r="PA122" s="175"/>
      <c r="PB122" s="175"/>
      <c r="PC122" s="175"/>
      <c r="PD122" s="175"/>
      <c r="PE122" s="175"/>
      <c r="PF122" s="175"/>
      <c r="PG122" s="175"/>
      <c r="PH122" s="175"/>
      <c r="PI122" s="175"/>
      <c r="PJ122" s="175"/>
      <c r="PK122" s="175"/>
      <c r="PL122" s="175"/>
      <c r="PM122" s="175"/>
      <c r="PN122" s="175"/>
      <c r="PO122" s="175"/>
      <c r="PP122" s="175"/>
      <c r="PQ122" s="175"/>
      <c r="PR122" s="175"/>
      <c r="PS122" s="175"/>
      <c r="PT122" s="175"/>
      <c r="PU122" s="175"/>
      <c r="PV122" s="175"/>
      <c r="PW122" s="175"/>
      <c r="PX122" s="175"/>
      <c r="PY122" s="175"/>
      <c r="PZ122" s="175"/>
      <c r="QA122" s="175"/>
      <c r="QB122" s="175"/>
      <c r="QC122" s="175"/>
      <c r="QD122" s="175"/>
      <c r="QE122" s="175"/>
      <c r="QF122" s="175"/>
      <c r="QG122" s="175"/>
      <c r="QH122" s="175"/>
      <c r="QI122" s="175"/>
      <c r="QJ122" s="175"/>
      <c r="QK122" s="175"/>
      <c r="QL122" s="175"/>
      <c r="QM122" s="175"/>
      <c r="QN122" s="175"/>
      <c r="QO122" s="175"/>
    </row>
    <row r="123" spans="122:457">
      <c r="DR123" s="175"/>
      <c r="DS123" s="175"/>
      <c r="DT123" s="175"/>
      <c r="DU123" s="175"/>
      <c r="DV123" s="175"/>
      <c r="DW123" s="175"/>
      <c r="DX123" s="175"/>
      <c r="DY123" s="175"/>
      <c r="DZ123" s="175"/>
      <c r="EA123" s="175"/>
      <c r="EB123" s="175"/>
      <c r="EC123" s="175"/>
      <c r="ED123" s="175"/>
      <c r="EE123" s="175"/>
      <c r="EF123" s="175"/>
      <c r="EG123" s="175"/>
      <c r="EH123" s="175"/>
      <c r="EI123" s="175"/>
      <c r="EJ123" s="175"/>
      <c r="EK123" s="175"/>
      <c r="EL123" s="175"/>
      <c r="EM123" s="175"/>
      <c r="EN123" s="175"/>
      <c r="EO123" s="175"/>
      <c r="EP123" s="175"/>
      <c r="EQ123" s="175"/>
      <c r="ER123" s="175"/>
      <c r="ES123" s="175"/>
      <c r="ET123" s="175"/>
      <c r="EU123" s="175"/>
      <c r="EV123" s="175"/>
      <c r="EW123" s="175"/>
      <c r="EX123" s="175"/>
      <c r="EY123" s="175"/>
      <c r="EZ123" s="175"/>
      <c r="FA123" s="175"/>
      <c r="FB123" s="175"/>
      <c r="FC123" s="175"/>
      <c r="FD123" s="175"/>
      <c r="FE123" s="175"/>
      <c r="FF123" s="175"/>
      <c r="FG123" s="175"/>
      <c r="FH123" s="175"/>
      <c r="FI123" s="175"/>
      <c r="FJ123" s="175"/>
      <c r="FK123" s="175"/>
      <c r="FL123" s="175"/>
      <c r="FM123" s="175"/>
      <c r="FN123" s="175"/>
      <c r="FO123" s="175"/>
      <c r="FP123" s="175"/>
      <c r="FQ123" s="175"/>
      <c r="FR123" s="175"/>
      <c r="FS123" s="175"/>
      <c r="FT123" s="175"/>
      <c r="FU123" s="175"/>
      <c r="FV123" s="175"/>
      <c r="FW123" s="175"/>
      <c r="FX123" s="175"/>
      <c r="FY123" s="175"/>
      <c r="FZ123" s="175"/>
      <c r="GA123" s="175"/>
      <c r="GB123" s="175"/>
      <c r="GC123" s="175"/>
      <c r="GD123" s="175"/>
      <c r="GE123" s="175"/>
      <c r="GF123" s="175"/>
      <c r="GG123" s="175"/>
      <c r="GH123" s="175"/>
      <c r="GI123" s="175"/>
      <c r="GJ123" s="175"/>
      <c r="GK123" s="175"/>
      <c r="GL123" s="175"/>
      <c r="GM123" s="175"/>
      <c r="GN123" s="175"/>
      <c r="GO123" s="175"/>
      <c r="GP123" s="175"/>
      <c r="GQ123" s="175"/>
      <c r="GR123" s="175"/>
      <c r="GS123" s="175"/>
      <c r="GT123" s="175"/>
      <c r="GU123" s="175"/>
      <c r="GV123" s="175"/>
      <c r="GW123" s="175"/>
      <c r="GX123" s="175"/>
      <c r="GY123" s="175"/>
      <c r="GZ123" s="175"/>
      <c r="HA123" s="175"/>
      <c r="HB123" s="175"/>
      <c r="HC123" s="175"/>
      <c r="HD123" s="175"/>
      <c r="HE123" s="175"/>
      <c r="HF123" s="175"/>
      <c r="HG123" s="175"/>
      <c r="HH123" s="175"/>
      <c r="HI123" s="175"/>
      <c r="HJ123" s="175"/>
      <c r="HK123" s="175"/>
      <c r="HL123" s="175"/>
      <c r="HM123" s="175"/>
      <c r="HN123" s="175"/>
      <c r="HO123" s="175"/>
      <c r="HP123" s="175"/>
      <c r="HQ123" s="175"/>
      <c r="HR123" s="175"/>
      <c r="HS123" s="175"/>
      <c r="HT123" s="175"/>
      <c r="HU123" s="175"/>
      <c r="HV123" s="175"/>
      <c r="HW123" s="175"/>
      <c r="HX123" s="175"/>
      <c r="HY123" s="175"/>
      <c r="HZ123" s="175"/>
      <c r="IA123" s="175"/>
      <c r="IB123" s="175"/>
      <c r="IC123" s="175"/>
      <c r="ID123" s="175"/>
      <c r="IE123" s="175"/>
      <c r="IF123" s="175"/>
      <c r="IG123" s="175"/>
      <c r="IH123" s="175"/>
      <c r="II123" s="175"/>
      <c r="IJ123" s="175"/>
      <c r="IK123" s="175"/>
      <c r="IL123" s="175"/>
      <c r="IM123" s="175"/>
      <c r="IN123" s="175"/>
      <c r="IO123" s="175"/>
      <c r="IP123" s="175"/>
      <c r="IQ123" s="175"/>
      <c r="IR123" s="175"/>
      <c r="IS123" s="175"/>
      <c r="IT123" s="175"/>
      <c r="IU123" s="175"/>
      <c r="IV123" s="175"/>
      <c r="IW123" s="175"/>
      <c r="IX123" s="175"/>
      <c r="IY123" s="175"/>
      <c r="IZ123" s="175"/>
      <c r="JA123" s="175"/>
      <c r="JB123" s="175"/>
      <c r="JC123" s="175"/>
      <c r="JD123" s="175"/>
      <c r="JE123" s="175"/>
      <c r="JF123" s="175"/>
      <c r="JG123" s="175"/>
      <c r="JH123" s="175"/>
      <c r="JI123" s="175"/>
      <c r="JJ123" s="175"/>
      <c r="JK123" s="175"/>
      <c r="JL123" s="175"/>
      <c r="JM123" s="175"/>
      <c r="JN123" s="175"/>
      <c r="JO123" s="175"/>
      <c r="JP123" s="175"/>
      <c r="JQ123" s="175"/>
      <c r="JR123" s="175"/>
      <c r="JS123" s="175"/>
      <c r="JT123" s="175"/>
      <c r="JU123" s="175"/>
      <c r="JV123" s="175"/>
      <c r="JW123" s="175"/>
      <c r="JX123" s="175"/>
      <c r="JY123" s="175"/>
      <c r="JZ123" s="175"/>
      <c r="KA123" s="175"/>
      <c r="KB123" s="175"/>
      <c r="KC123" s="175"/>
      <c r="KD123" s="175"/>
      <c r="KE123" s="175"/>
      <c r="KF123" s="175"/>
      <c r="KG123" s="175"/>
      <c r="KH123" s="175"/>
      <c r="KI123" s="175"/>
      <c r="KJ123" s="175"/>
      <c r="KK123" s="175"/>
      <c r="KL123" s="175"/>
      <c r="KM123" s="175"/>
      <c r="KN123" s="175"/>
      <c r="KO123" s="175"/>
      <c r="KP123" s="175"/>
      <c r="KQ123" s="175"/>
      <c r="KR123" s="175"/>
      <c r="KS123" s="175"/>
      <c r="KT123" s="175"/>
      <c r="KU123" s="175"/>
      <c r="KV123" s="175"/>
      <c r="KW123" s="175"/>
      <c r="KX123" s="175"/>
      <c r="KY123" s="175"/>
      <c r="KZ123" s="175"/>
      <c r="LA123" s="175"/>
      <c r="LB123" s="175"/>
      <c r="LC123" s="175"/>
      <c r="LD123" s="175"/>
      <c r="LE123" s="175"/>
      <c r="LF123" s="175"/>
      <c r="LG123" s="175"/>
      <c r="LH123" s="175"/>
      <c r="LI123" s="175"/>
      <c r="LJ123" s="175"/>
      <c r="LK123" s="175"/>
      <c r="LL123" s="175"/>
      <c r="LM123" s="175"/>
      <c r="LN123" s="175"/>
      <c r="LO123" s="175"/>
      <c r="LP123" s="175"/>
      <c r="LQ123" s="175"/>
      <c r="LR123" s="175"/>
      <c r="LS123" s="175"/>
      <c r="LT123" s="175"/>
      <c r="LU123" s="175"/>
      <c r="LV123" s="175"/>
      <c r="LW123" s="175"/>
      <c r="LX123" s="175"/>
      <c r="LY123" s="175"/>
      <c r="LZ123" s="175"/>
      <c r="MA123" s="175"/>
      <c r="MB123" s="175"/>
      <c r="MC123" s="175"/>
      <c r="MD123" s="175"/>
      <c r="ME123" s="175"/>
      <c r="MF123" s="175"/>
      <c r="MG123" s="175"/>
      <c r="MH123" s="175"/>
      <c r="MI123" s="175"/>
      <c r="MJ123" s="175"/>
      <c r="MK123" s="175"/>
      <c r="ML123" s="175"/>
      <c r="MM123" s="175"/>
      <c r="MN123" s="175"/>
      <c r="MO123" s="175"/>
      <c r="MP123" s="175"/>
      <c r="MQ123" s="175"/>
      <c r="MR123" s="175"/>
      <c r="MS123" s="175"/>
      <c r="MT123" s="175"/>
      <c r="MU123" s="175"/>
      <c r="MV123" s="175"/>
      <c r="MW123" s="175"/>
      <c r="MX123" s="175"/>
      <c r="MY123" s="175"/>
      <c r="MZ123" s="175"/>
      <c r="NA123" s="175"/>
      <c r="NB123" s="175"/>
      <c r="NC123" s="175"/>
      <c r="ND123" s="175"/>
      <c r="NE123" s="175"/>
      <c r="NF123" s="175"/>
      <c r="NG123" s="175"/>
      <c r="NH123" s="175"/>
      <c r="NI123" s="175"/>
      <c r="NJ123" s="175"/>
      <c r="NK123" s="175"/>
      <c r="NL123" s="175"/>
      <c r="NM123" s="175"/>
      <c r="NN123" s="175"/>
      <c r="NO123" s="175"/>
      <c r="NP123" s="175"/>
      <c r="NQ123" s="175"/>
      <c r="NR123" s="175"/>
      <c r="NS123" s="175"/>
      <c r="NT123" s="175"/>
      <c r="NU123" s="175"/>
      <c r="NV123" s="175"/>
      <c r="NW123" s="175"/>
      <c r="NX123" s="175"/>
      <c r="NY123" s="175"/>
      <c r="NZ123" s="175"/>
      <c r="OA123" s="175"/>
      <c r="OB123" s="175"/>
      <c r="OC123" s="175"/>
      <c r="OD123" s="175"/>
      <c r="OE123" s="175"/>
      <c r="OF123" s="175"/>
      <c r="OG123" s="175"/>
      <c r="OH123" s="175"/>
      <c r="OI123" s="175"/>
      <c r="OJ123" s="175"/>
      <c r="OK123" s="175"/>
      <c r="OL123" s="175"/>
      <c r="OM123" s="175"/>
      <c r="ON123" s="175"/>
      <c r="OO123" s="175"/>
      <c r="OP123" s="175"/>
      <c r="OQ123" s="175"/>
      <c r="OR123" s="175"/>
      <c r="OS123" s="175"/>
      <c r="OT123" s="175"/>
      <c r="OU123" s="175"/>
      <c r="OV123" s="175"/>
      <c r="OW123" s="175"/>
      <c r="OX123" s="175"/>
      <c r="OY123" s="175"/>
      <c r="OZ123" s="175"/>
      <c r="PA123" s="175"/>
      <c r="PB123" s="175"/>
      <c r="PC123" s="175"/>
      <c r="PD123" s="175"/>
      <c r="PE123" s="175"/>
      <c r="PF123" s="175"/>
      <c r="PG123" s="175"/>
      <c r="PH123" s="175"/>
      <c r="PI123" s="175"/>
      <c r="PJ123" s="175"/>
      <c r="PK123" s="175"/>
      <c r="PL123" s="175"/>
      <c r="PM123" s="175"/>
      <c r="PN123" s="175"/>
      <c r="PO123" s="175"/>
      <c r="PP123" s="175"/>
      <c r="PQ123" s="175"/>
      <c r="PR123" s="175"/>
      <c r="PS123" s="175"/>
      <c r="PT123" s="175"/>
      <c r="PU123" s="175"/>
      <c r="PV123" s="175"/>
      <c r="PW123" s="175"/>
      <c r="PX123" s="175"/>
      <c r="PY123" s="175"/>
      <c r="PZ123" s="175"/>
      <c r="QA123" s="175"/>
      <c r="QB123" s="175"/>
      <c r="QC123" s="175"/>
      <c r="QD123" s="175"/>
      <c r="QE123" s="175"/>
      <c r="QF123" s="175"/>
      <c r="QG123" s="175"/>
      <c r="QH123" s="175"/>
      <c r="QI123" s="175"/>
      <c r="QJ123" s="175"/>
      <c r="QK123" s="175"/>
      <c r="QL123" s="175"/>
      <c r="QM123" s="175"/>
      <c r="QN123" s="175"/>
      <c r="QO123" s="175"/>
    </row>
    <row r="124" spans="122:457">
      <c r="DR124" s="175"/>
      <c r="DS124" s="175"/>
      <c r="DT124" s="175"/>
      <c r="DU124" s="175"/>
      <c r="DV124" s="175"/>
      <c r="DW124" s="175"/>
      <c r="DX124" s="175"/>
      <c r="DY124" s="175"/>
      <c r="DZ124" s="175"/>
      <c r="EA124" s="175"/>
      <c r="EB124" s="175"/>
      <c r="EC124" s="175"/>
      <c r="ED124" s="175"/>
      <c r="EE124" s="175"/>
      <c r="EF124" s="175"/>
      <c r="EG124" s="175"/>
      <c r="EH124" s="175"/>
      <c r="EI124" s="175"/>
      <c r="EJ124" s="175"/>
      <c r="EK124" s="175"/>
      <c r="EL124" s="175"/>
      <c r="EM124" s="175"/>
      <c r="EN124" s="175"/>
      <c r="EO124" s="175"/>
      <c r="EP124" s="175"/>
      <c r="EQ124" s="175"/>
      <c r="ER124" s="175"/>
      <c r="ES124" s="175"/>
      <c r="ET124" s="175"/>
      <c r="EU124" s="175"/>
      <c r="EV124" s="175"/>
      <c r="EW124" s="175"/>
      <c r="EX124" s="175"/>
      <c r="EY124" s="175"/>
      <c r="EZ124" s="175"/>
      <c r="FA124" s="175"/>
      <c r="FB124" s="175"/>
      <c r="FC124" s="175"/>
      <c r="FD124" s="175"/>
      <c r="FE124" s="175"/>
      <c r="FF124" s="175"/>
      <c r="FG124" s="175"/>
      <c r="FH124" s="175"/>
      <c r="FI124" s="175"/>
      <c r="FJ124" s="175"/>
      <c r="FK124" s="175"/>
      <c r="FL124" s="175"/>
      <c r="FM124" s="175"/>
      <c r="FN124" s="175"/>
      <c r="FO124" s="175"/>
      <c r="FP124" s="175"/>
      <c r="FQ124" s="175"/>
      <c r="FR124" s="175"/>
      <c r="FS124" s="175"/>
      <c r="FT124" s="175"/>
      <c r="FU124" s="175"/>
      <c r="FV124" s="175"/>
      <c r="FW124" s="175"/>
      <c r="FX124" s="175"/>
      <c r="FY124" s="175"/>
      <c r="FZ124" s="175"/>
      <c r="GA124" s="175"/>
      <c r="GB124" s="175"/>
      <c r="GC124" s="175"/>
      <c r="GD124" s="175"/>
      <c r="GE124" s="175"/>
      <c r="GF124" s="175"/>
      <c r="GG124" s="175"/>
      <c r="GH124" s="175"/>
      <c r="GI124" s="175"/>
      <c r="GJ124" s="175"/>
      <c r="GK124" s="175"/>
      <c r="GL124" s="175"/>
      <c r="GM124" s="175"/>
      <c r="GN124" s="175"/>
      <c r="GO124" s="175"/>
      <c r="GP124" s="175"/>
      <c r="GQ124" s="175"/>
      <c r="GR124" s="175"/>
      <c r="GS124" s="175"/>
      <c r="GT124" s="175"/>
      <c r="GU124" s="175"/>
      <c r="GV124" s="175"/>
      <c r="GW124" s="175"/>
      <c r="GX124" s="175"/>
      <c r="GY124" s="175"/>
      <c r="GZ124" s="175"/>
      <c r="HA124" s="175"/>
      <c r="HB124" s="175"/>
      <c r="HC124" s="175"/>
      <c r="HD124" s="175"/>
      <c r="HE124" s="175"/>
      <c r="HF124" s="175"/>
      <c r="HG124" s="175"/>
      <c r="HH124" s="175"/>
      <c r="HI124" s="175"/>
      <c r="HJ124" s="175"/>
      <c r="HK124" s="175"/>
      <c r="HL124" s="175"/>
      <c r="HM124" s="175"/>
      <c r="HN124" s="175"/>
      <c r="HO124" s="175"/>
      <c r="HP124" s="175"/>
      <c r="HQ124" s="175"/>
      <c r="HR124" s="175"/>
      <c r="HS124" s="175"/>
      <c r="HT124" s="175"/>
      <c r="HU124" s="175"/>
      <c r="HV124" s="175"/>
      <c r="HW124" s="175"/>
      <c r="HX124" s="175"/>
      <c r="HY124" s="175"/>
      <c r="HZ124" s="175"/>
      <c r="IA124" s="175"/>
      <c r="IB124" s="175"/>
      <c r="IC124" s="175"/>
      <c r="ID124" s="175"/>
      <c r="IE124" s="175"/>
      <c r="IF124" s="175"/>
      <c r="IG124" s="175"/>
      <c r="IH124" s="175"/>
      <c r="II124" s="175"/>
      <c r="IJ124" s="175"/>
      <c r="IK124" s="175"/>
      <c r="IL124" s="175"/>
      <c r="IM124" s="175"/>
      <c r="IN124" s="175"/>
      <c r="IO124" s="175"/>
      <c r="IP124" s="175"/>
      <c r="IQ124" s="175"/>
      <c r="IR124" s="175"/>
      <c r="IS124" s="175"/>
      <c r="IT124" s="175"/>
      <c r="IU124" s="175"/>
      <c r="IV124" s="175"/>
      <c r="IW124" s="175"/>
      <c r="IX124" s="175"/>
      <c r="IY124" s="175"/>
      <c r="IZ124" s="175"/>
      <c r="JA124" s="175"/>
      <c r="JB124" s="175"/>
      <c r="JC124" s="175"/>
      <c r="JD124" s="175"/>
      <c r="JE124" s="175"/>
      <c r="JF124" s="175"/>
      <c r="JG124" s="175"/>
      <c r="JH124" s="175"/>
      <c r="JI124" s="175"/>
      <c r="JJ124" s="175"/>
      <c r="JK124" s="175"/>
      <c r="JL124" s="175"/>
      <c r="JM124" s="175"/>
      <c r="JN124" s="175"/>
      <c r="JO124" s="175"/>
      <c r="JP124" s="175"/>
      <c r="JQ124" s="175"/>
      <c r="JR124" s="175"/>
      <c r="JS124" s="175"/>
      <c r="JT124" s="175"/>
      <c r="JU124" s="175"/>
      <c r="JV124" s="175"/>
      <c r="JW124" s="175"/>
      <c r="JX124" s="175"/>
      <c r="JY124" s="175"/>
      <c r="JZ124" s="175"/>
      <c r="KA124" s="175"/>
      <c r="KB124" s="175"/>
      <c r="KC124" s="175"/>
      <c r="KD124" s="175"/>
      <c r="KE124" s="175"/>
      <c r="KF124" s="175"/>
      <c r="KG124" s="175"/>
      <c r="KH124" s="175"/>
      <c r="KI124" s="175"/>
      <c r="KJ124" s="175"/>
      <c r="KK124" s="175"/>
      <c r="KL124" s="175"/>
      <c r="KM124" s="175"/>
      <c r="KN124" s="175"/>
      <c r="KO124" s="175"/>
      <c r="KP124" s="175"/>
      <c r="KQ124" s="175"/>
      <c r="KR124" s="175"/>
      <c r="KS124" s="175"/>
      <c r="KT124" s="175"/>
      <c r="KU124" s="175"/>
      <c r="KV124" s="175"/>
      <c r="KW124" s="175"/>
      <c r="KX124" s="175"/>
      <c r="KY124" s="175"/>
      <c r="KZ124" s="175"/>
      <c r="LA124" s="175"/>
      <c r="LB124" s="175"/>
      <c r="LC124" s="175"/>
      <c r="LD124" s="175"/>
      <c r="LE124" s="175"/>
      <c r="LF124" s="175"/>
      <c r="LG124" s="175"/>
      <c r="LH124" s="175"/>
      <c r="LI124" s="175"/>
      <c r="LJ124" s="175"/>
      <c r="LK124" s="175"/>
      <c r="LL124" s="175"/>
      <c r="LM124" s="175"/>
      <c r="LN124" s="175"/>
      <c r="LO124" s="175"/>
      <c r="LP124" s="175"/>
      <c r="LQ124" s="175"/>
      <c r="LR124" s="175"/>
      <c r="LS124" s="175"/>
      <c r="LT124" s="175"/>
      <c r="LU124" s="175"/>
      <c r="LV124" s="175"/>
      <c r="LW124" s="175"/>
      <c r="LX124" s="175"/>
      <c r="LY124" s="175"/>
      <c r="LZ124" s="175"/>
      <c r="MA124" s="175"/>
      <c r="MB124" s="175"/>
      <c r="MC124" s="175"/>
      <c r="MD124" s="175"/>
      <c r="ME124" s="175"/>
      <c r="MF124" s="175"/>
      <c r="MG124" s="175"/>
      <c r="MH124" s="175"/>
      <c r="MI124" s="175"/>
      <c r="MJ124" s="175"/>
      <c r="MK124" s="175"/>
      <c r="ML124" s="175"/>
      <c r="MM124" s="175"/>
      <c r="MN124" s="175"/>
      <c r="MO124" s="175"/>
      <c r="MP124" s="175"/>
      <c r="MQ124" s="175"/>
      <c r="MR124" s="175"/>
      <c r="MS124" s="175"/>
      <c r="MT124" s="175"/>
      <c r="MU124" s="175"/>
      <c r="MV124" s="175"/>
      <c r="MW124" s="175"/>
      <c r="MX124" s="175"/>
      <c r="MY124" s="175"/>
      <c r="MZ124" s="175"/>
      <c r="NA124" s="175"/>
      <c r="NB124" s="175"/>
      <c r="NC124" s="175"/>
      <c r="ND124" s="175"/>
      <c r="NE124" s="175"/>
      <c r="NF124" s="175"/>
      <c r="NG124" s="175"/>
      <c r="NH124" s="175"/>
      <c r="NI124" s="175"/>
      <c r="NJ124" s="175"/>
      <c r="NK124" s="175"/>
      <c r="NL124" s="175"/>
      <c r="NM124" s="175"/>
      <c r="NN124" s="175"/>
      <c r="NO124" s="175"/>
      <c r="NP124" s="175"/>
      <c r="NQ124" s="175"/>
      <c r="NR124" s="175"/>
      <c r="NS124" s="175"/>
      <c r="NT124" s="175"/>
      <c r="NU124" s="175"/>
      <c r="NV124" s="175"/>
      <c r="NW124" s="175"/>
      <c r="NX124" s="175"/>
      <c r="NY124" s="175"/>
      <c r="NZ124" s="175"/>
      <c r="OA124" s="175"/>
      <c r="OB124" s="175"/>
      <c r="OC124" s="175"/>
      <c r="OD124" s="175"/>
      <c r="OE124" s="175"/>
      <c r="OF124" s="175"/>
      <c r="OG124" s="175"/>
      <c r="OH124" s="175"/>
      <c r="OI124" s="175"/>
      <c r="OJ124" s="175"/>
      <c r="OK124" s="175"/>
      <c r="OL124" s="175"/>
      <c r="OM124" s="175"/>
      <c r="ON124" s="175"/>
      <c r="OO124" s="175"/>
      <c r="OP124" s="175"/>
      <c r="OQ124" s="175"/>
      <c r="OR124" s="175"/>
      <c r="OS124" s="175"/>
      <c r="OT124" s="175"/>
      <c r="OU124" s="175"/>
      <c r="OV124" s="175"/>
      <c r="OW124" s="175"/>
      <c r="OX124" s="175"/>
      <c r="OY124" s="175"/>
      <c r="OZ124" s="175"/>
      <c r="PA124" s="175"/>
      <c r="PB124" s="175"/>
      <c r="PC124" s="175"/>
      <c r="PD124" s="175"/>
      <c r="PE124" s="175"/>
      <c r="PF124" s="175"/>
      <c r="PG124" s="175"/>
      <c r="PH124" s="175"/>
      <c r="PI124" s="175"/>
      <c r="PJ124" s="175"/>
      <c r="PK124" s="175"/>
      <c r="PL124" s="175"/>
      <c r="PM124" s="175"/>
      <c r="PN124" s="175"/>
      <c r="PO124" s="175"/>
      <c r="PP124" s="175"/>
      <c r="PQ124" s="175"/>
      <c r="PR124" s="175"/>
      <c r="PS124" s="175"/>
      <c r="PT124" s="175"/>
      <c r="PU124" s="175"/>
      <c r="PV124" s="175"/>
      <c r="PW124" s="175"/>
      <c r="PX124" s="175"/>
      <c r="PY124" s="175"/>
      <c r="PZ124" s="175"/>
      <c r="QA124" s="175"/>
      <c r="QB124" s="175"/>
      <c r="QC124" s="175"/>
      <c r="QD124" s="175"/>
      <c r="QE124" s="175"/>
      <c r="QF124" s="175"/>
      <c r="QG124" s="175"/>
      <c r="QH124" s="175"/>
      <c r="QI124" s="175"/>
      <c r="QJ124" s="175"/>
      <c r="QK124" s="175"/>
      <c r="QL124" s="175"/>
      <c r="QM124" s="175"/>
      <c r="QN124" s="175"/>
      <c r="QO124" s="175"/>
    </row>
    <row r="125" spans="122:457">
      <c r="DR125" s="175"/>
      <c r="DS125" s="175"/>
      <c r="DT125" s="175"/>
      <c r="DU125" s="175"/>
      <c r="DV125" s="175"/>
      <c r="DW125" s="175"/>
      <c r="DX125" s="175"/>
      <c r="DY125" s="175"/>
      <c r="DZ125" s="175"/>
      <c r="EA125" s="175"/>
      <c r="EB125" s="175"/>
      <c r="EC125" s="175"/>
      <c r="ED125" s="175"/>
      <c r="EE125" s="175"/>
      <c r="EF125" s="175"/>
      <c r="EG125" s="175"/>
      <c r="EH125" s="175"/>
      <c r="EI125" s="175"/>
      <c r="EJ125" s="175"/>
      <c r="EK125" s="175"/>
      <c r="EL125" s="175"/>
      <c r="EM125" s="175"/>
      <c r="EN125" s="175"/>
      <c r="EO125" s="175"/>
      <c r="EP125" s="175"/>
      <c r="EQ125" s="175"/>
      <c r="ER125" s="175"/>
      <c r="ES125" s="175"/>
      <c r="ET125" s="175"/>
      <c r="EU125" s="175"/>
      <c r="EV125" s="175"/>
      <c r="EW125" s="175"/>
      <c r="EX125" s="175"/>
      <c r="EY125" s="175"/>
      <c r="EZ125" s="175"/>
      <c r="FA125" s="175"/>
      <c r="FB125" s="175"/>
      <c r="FC125" s="175"/>
      <c r="FD125" s="175"/>
      <c r="FE125" s="175"/>
      <c r="FF125" s="175"/>
      <c r="FG125" s="175"/>
      <c r="FH125" s="175"/>
      <c r="FI125" s="175"/>
      <c r="FJ125" s="175"/>
      <c r="FK125" s="175"/>
      <c r="FL125" s="175"/>
      <c r="FM125" s="175"/>
      <c r="FN125" s="175"/>
      <c r="FO125" s="175"/>
      <c r="FP125" s="175"/>
      <c r="FQ125" s="175"/>
      <c r="FR125" s="175"/>
      <c r="FS125" s="175"/>
      <c r="FT125" s="175"/>
      <c r="FU125" s="175"/>
      <c r="FV125" s="175"/>
      <c r="FW125" s="175"/>
      <c r="FX125" s="175"/>
      <c r="FY125" s="175"/>
      <c r="FZ125" s="175"/>
      <c r="GA125" s="175"/>
      <c r="GB125" s="175"/>
      <c r="GC125" s="175"/>
      <c r="GD125" s="175"/>
      <c r="GE125" s="175"/>
      <c r="GF125" s="175"/>
      <c r="GG125" s="175"/>
      <c r="GH125" s="175"/>
      <c r="GI125" s="175"/>
      <c r="GJ125" s="175"/>
      <c r="GK125" s="175"/>
      <c r="GL125" s="175"/>
      <c r="GM125" s="175"/>
      <c r="GN125" s="175"/>
      <c r="GO125" s="175"/>
      <c r="GP125" s="175"/>
      <c r="GQ125" s="175"/>
      <c r="GR125" s="175"/>
      <c r="GS125" s="175"/>
      <c r="GT125" s="175"/>
      <c r="GU125" s="175"/>
      <c r="GV125" s="175"/>
      <c r="GW125" s="175"/>
      <c r="GX125" s="175"/>
      <c r="GY125" s="175"/>
      <c r="GZ125" s="175"/>
      <c r="HA125" s="175"/>
      <c r="HB125" s="175"/>
      <c r="HC125" s="175"/>
      <c r="HD125" s="175"/>
      <c r="HE125" s="175"/>
      <c r="HF125" s="175"/>
      <c r="HG125" s="175"/>
      <c r="HH125" s="175"/>
      <c r="HI125" s="175"/>
      <c r="HJ125" s="175"/>
      <c r="HK125" s="175"/>
      <c r="HL125" s="175"/>
      <c r="HM125" s="175"/>
      <c r="HN125" s="175"/>
      <c r="HO125" s="175"/>
      <c r="HP125" s="175"/>
      <c r="HQ125" s="175"/>
      <c r="HR125" s="175"/>
      <c r="HS125" s="175"/>
      <c r="HT125" s="175"/>
      <c r="HU125" s="175"/>
      <c r="HV125" s="175"/>
      <c r="HW125" s="175"/>
      <c r="HX125" s="175"/>
      <c r="HY125" s="175"/>
      <c r="HZ125" s="175"/>
      <c r="IA125" s="175"/>
      <c r="IB125" s="175"/>
      <c r="IC125" s="175"/>
      <c r="ID125" s="175"/>
      <c r="IE125" s="175"/>
      <c r="IF125" s="175"/>
      <c r="IG125" s="175"/>
      <c r="IH125" s="175"/>
      <c r="II125" s="175"/>
      <c r="IJ125" s="175"/>
      <c r="IK125" s="175"/>
      <c r="IL125" s="175"/>
      <c r="IM125" s="175"/>
      <c r="IN125" s="175"/>
      <c r="IO125" s="175"/>
      <c r="IP125" s="175"/>
      <c r="IQ125" s="175"/>
      <c r="IR125" s="175"/>
      <c r="IS125" s="175"/>
      <c r="IT125" s="175"/>
      <c r="IU125" s="175"/>
      <c r="IV125" s="175"/>
      <c r="IW125" s="175"/>
      <c r="IX125" s="175"/>
      <c r="IY125" s="175"/>
      <c r="IZ125" s="175"/>
      <c r="JA125" s="175"/>
      <c r="JB125" s="175"/>
      <c r="JC125" s="175"/>
      <c r="JD125" s="175"/>
      <c r="JE125" s="175"/>
      <c r="JF125" s="175"/>
      <c r="JG125" s="175"/>
      <c r="JH125" s="175"/>
      <c r="JI125" s="175"/>
      <c r="JJ125" s="175"/>
      <c r="JK125" s="175"/>
      <c r="JL125" s="175"/>
      <c r="JM125" s="175"/>
      <c r="JN125" s="175"/>
      <c r="JO125" s="175"/>
      <c r="JP125" s="175"/>
      <c r="JQ125" s="175"/>
      <c r="JR125" s="175"/>
      <c r="JS125" s="175"/>
      <c r="JT125" s="175"/>
      <c r="JU125" s="175"/>
      <c r="JV125" s="175"/>
      <c r="JW125" s="175"/>
      <c r="JX125" s="175"/>
      <c r="JY125" s="175"/>
      <c r="JZ125" s="175"/>
      <c r="KA125" s="175"/>
      <c r="KB125" s="175"/>
      <c r="KC125" s="175"/>
      <c r="KD125" s="175"/>
      <c r="KE125" s="175"/>
      <c r="KF125" s="175"/>
      <c r="KG125" s="175"/>
      <c r="KH125" s="175"/>
      <c r="KI125" s="175"/>
      <c r="KJ125" s="175"/>
      <c r="KK125" s="175"/>
      <c r="KL125" s="175"/>
      <c r="KM125" s="175"/>
      <c r="KN125" s="175"/>
      <c r="KO125" s="175"/>
      <c r="KP125" s="175"/>
      <c r="KQ125" s="175"/>
      <c r="KR125" s="175"/>
      <c r="KS125" s="175"/>
      <c r="KT125" s="175"/>
      <c r="KU125" s="175"/>
      <c r="KV125" s="175"/>
      <c r="KW125" s="175"/>
      <c r="KX125" s="175"/>
      <c r="KY125" s="175"/>
      <c r="KZ125" s="175"/>
      <c r="LA125" s="175"/>
      <c r="LB125" s="175"/>
      <c r="LC125" s="175"/>
      <c r="LD125" s="175"/>
      <c r="LE125" s="175"/>
      <c r="LF125" s="175"/>
      <c r="LG125" s="175"/>
      <c r="LH125" s="175"/>
      <c r="LI125" s="175"/>
      <c r="LJ125" s="175"/>
      <c r="LK125" s="175"/>
      <c r="LL125" s="175"/>
      <c r="LM125" s="175"/>
      <c r="LN125" s="175"/>
      <c r="LO125" s="175"/>
      <c r="LP125" s="175"/>
      <c r="LQ125" s="175"/>
      <c r="LR125" s="175"/>
      <c r="LS125" s="175"/>
      <c r="LT125" s="175"/>
      <c r="LU125" s="175"/>
      <c r="LV125" s="175"/>
      <c r="LW125" s="175"/>
      <c r="LX125" s="175"/>
      <c r="LY125" s="175"/>
      <c r="LZ125" s="175"/>
      <c r="MA125" s="175"/>
      <c r="MB125" s="175"/>
      <c r="MC125" s="175"/>
      <c r="MD125" s="175"/>
      <c r="ME125" s="175"/>
      <c r="MF125" s="175"/>
      <c r="MG125" s="175"/>
      <c r="MH125" s="175"/>
      <c r="MI125" s="175"/>
      <c r="MJ125" s="175"/>
      <c r="MK125" s="175"/>
      <c r="ML125" s="175"/>
      <c r="MM125" s="175"/>
      <c r="MN125" s="175"/>
      <c r="MO125" s="175"/>
      <c r="MP125" s="175"/>
      <c r="MQ125" s="175"/>
      <c r="MR125" s="175"/>
      <c r="MS125" s="175"/>
      <c r="MT125" s="175"/>
      <c r="MU125" s="175"/>
      <c r="MV125" s="175"/>
      <c r="MW125" s="175"/>
      <c r="MX125" s="175"/>
      <c r="MY125" s="175"/>
      <c r="MZ125" s="175"/>
      <c r="NA125" s="175"/>
      <c r="NB125" s="175"/>
      <c r="NC125" s="175"/>
      <c r="ND125" s="175"/>
      <c r="NE125" s="175"/>
      <c r="NF125" s="175"/>
      <c r="NG125" s="175"/>
      <c r="NH125" s="175"/>
      <c r="NI125" s="175"/>
      <c r="NJ125" s="175"/>
      <c r="NK125" s="175"/>
      <c r="NL125" s="175"/>
      <c r="NM125" s="175"/>
      <c r="NN125" s="175"/>
      <c r="NO125" s="175"/>
      <c r="NP125" s="175"/>
      <c r="NQ125" s="175"/>
      <c r="NR125" s="175"/>
      <c r="NS125" s="175"/>
      <c r="NT125" s="175"/>
      <c r="NU125" s="175"/>
      <c r="NV125" s="175"/>
      <c r="NW125" s="175"/>
      <c r="NX125" s="175"/>
      <c r="NY125" s="175"/>
      <c r="NZ125" s="175"/>
      <c r="OA125" s="175"/>
      <c r="OB125" s="175"/>
      <c r="OC125" s="175"/>
      <c r="OD125" s="175"/>
      <c r="OE125" s="175"/>
      <c r="OF125" s="175"/>
      <c r="OG125" s="175"/>
      <c r="OH125" s="175"/>
      <c r="OI125" s="175"/>
      <c r="OJ125" s="175"/>
      <c r="OK125" s="175"/>
      <c r="OL125" s="175"/>
      <c r="OM125" s="175"/>
      <c r="ON125" s="175"/>
      <c r="OO125" s="175"/>
      <c r="OP125" s="175"/>
      <c r="OQ125" s="175"/>
      <c r="OR125" s="175"/>
      <c r="OS125" s="175"/>
      <c r="OT125" s="175"/>
      <c r="OU125" s="175"/>
      <c r="OV125" s="175"/>
      <c r="OW125" s="175"/>
      <c r="OX125" s="175"/>
      <c r="OY125" s="175"/>
      <c r="OZ125" s="175"/>
      <c r="PA125" s="175"/>
      <c r="PB125" s="175"/>
      <c r="PC125" s="175"/>
      <c r="PD125" s="175"/>
      <c r="PE125" s="175"/>
      <c r="PF125" s="175"/>
      <c r="PG125" s="175"/>
      <c r="PH125" s="175"/>
      <c r="PI125" s="175"/>
      <c r="PJ125" s="175"/>
      <c r="PK125" s="175"/>
      <c r="PL125" s="175"/>
      <c r="PM125" s="175"/>
      <c r="PN125" s="175"/>
      <c r="PO125" s="175"/>
      <c r="PP125" s="175"/>
      <c r="PQ125" s="175"/>
      <c r="PR125" s="175"/>
      <c r="PS125" s="175"/>
      <c r="PT125" s="175"/>
      <c r="PU125" s="175"/>
      <c r="PV125" s="175"/>
      <c r="PW125" s="175"/>
      <c r="PX125" s="175"/>
      <c r="PY125" s="175"/>
      <c r="PZ125" s="175"/>
      <c r="QA125" s="175"/>
      <c r="QB125" s="175"/>
      <c r="QC125" s="175"/>
      <c r="QD125" s="175"/>
      <c r="QE125" s="175"/>
      <c r="QF125" s="175"/>
      <c r="QG125" s="175"/>
      <c r="QH125" s="175"/>
      <c r="QI125" s="175"/>
      <c r="QJ125" s="175"/>
      <c r="QK125" s="175"/>
      <c r="QL125" s="175"/>
      <c r="QM125" s="175"/>
      <c r="QN125" s="175"/>
      <c r="QO125" s="175"/>
    </row>
    <row r="126" spans="122:457">
      <c r="DR126" s="175"/>
      <c r="DS126" s="175"/>
      <c r="DT126" s="175"/>
      <c r="DU126" s="175"/>
      <c r="DV126" s="175"/>
      <c r="DW126" s="175"/>
      <c r="DX126" s="175"/>
      <c r="DY126" s="175"/>
      <c r="DZ126" s="175"/>
      <c r="EA126" s="175"/>
      <c r="EB126" s="175"/>
      <c r="EC126" s="175"/>
      <c r="ED126" s="175"/>
      <c r="EE126" s="175"/>
      <c r="EF126" s="175"/>
      <c r="EG126" s="175"/>
      <c r="EH126" s="175"/>
      <c r="EI126" s="175"/>
      <c r="EJ126" s="175"/>
      <c r="EK126" s="175"/>
      <c r="EL126" s="175"/>
      <c r="EM126" s="175"/>
      <c r="EN126" s="175"/>
      <c r="EO126" s="175"/>
      <c r="EP126" s="175"/>
      <c r="EQ126" s="175"/>
      <c r="ER126" s="175"/>
      <c r="ES126" s="175"/>
      <c r="ET126" s="175"/>
      <c r="EU126" s="175"/>
      <c r="EV126" s="175"/>
      <c r="EW126" s="175"/>
      <c r="EX126" s="175"/>
      <c r="EY126" s="175"/>
      <c r="EZ126" s="175"/>
      <c r="FA126" s="175"/>
      <c r="FB126" s="175"/>
      <c r="FC126" s="175"/>
      <c r="FD126" s="175"/>
      <c r="FE126" s="175"/>
      <c r="FF126" s="175"/>
      <c r="FG126" s="175"/>
      <c r="FH126" s="175"/>
      <c r="FI126" s="175"/>
      <c r="FJ126" s="175"/>
      <c r="FK126" s="175"/>
      <c r="FL126" s="175"/>
      <c r="FM126" s="175"/>
      <c r="FN126" s="175"/>
      <c r="FO126" s="175"/>
      <c r="FP126" s="175"/>
      <c r="FQ126" s="175"/>
      <c r="FR126" s="175"/>
      <c r="FS126" s="175"/>
      <c r="FT126" s="175"/>
      <c r="FU126" s="175"/>
      <c r="FV126" s="175"/>
      <c r="FW126" s="175"/>
      <c r="FX126" s="175"/>
      <c r="FY126" s="175"/>
      <c r="FZ126" s="175"/>
      <c r="GA126" s="175"/>
      <c r="GB126" s="175"/>
      <c r="GC126" s="175"/>
      <c r="GD126" s="175"/>
      <c r="GE126" s="175"/>
      <c r="GF126" s="175"/>
      <c r="GG126" s="175"/>
      <c r="GH126" s="175"/>
      <c r="GI126" s="175"/>
      <c r="GJ126" s="175"/>
      <c r="GK126" s="175"/>
      <c r="GL126" s="175"/>
      <c r="GM126" s="175"/>
      <c r="GN126" s="175"/>
      <c r="GO126" s="175"/>
      <c r="GP126" s="175"/>
      <c r="GQ126" s="175"/>
      <c r="GR126" s="175"/>
      <c r="GS126" s="175"/>
      <c r="GT126" s="175"/>
      <c r="GU126" s="175"/>
      <c r="GV126" s="175"/>
      <c r="GW126" s="175"/>
      <c r="GX126" s="175"/>
      <c r="GY126" s="175"/>
      <c r="GZ126" s="175"/>
      <c r="HA126" s="175"/>
      <c r="HB126" s="175"/>
      <c r="HC126" s="175"/>
      <c r="HD126" s="175"/>
      <c r="HE126" s="175"/>
      <c r="HF126" s="175"/>
      <c r="HG126" s="175"/>
      <c r="HH126" s="175"/>
      <c r="HI126" s="175"/>
      <c r="HJ126" s="175"/>
      <c r="HK126" s="175"/>
      <c r="HL126" s="175"/>
      <c r="HM126" s="175"/>
      <c r="HN126" s="175"/>
      <c r="HO126" s="175"/>
      <c r="HP126" s="175"/>
      <c r="HQ126" s="175"/>
      <c r="HR126" s="175"/>
      <c r="HS126" s="175"/>
      <c r="HT126" s="175"/>
      <c r="HU126" s="175"/>
      <c r="HV126" s="175"/>
      <c r="HW126" s="175"/>
      <c r="HX126" s="175"/>
      <c r="HY126" s="175"/>
      <c r="HZ126" s="175"/>
      <c r="IA126" s="175"/>
      <c r="IB126" s="175"/>
      <c r="IC126" s="175"/>
      <c r="ID126" s="175"/>
      <c r="IE126" s="175"/>
      <c r="IF126" s="175"/>
      <c r="IG126" s="175"/>
      <c r="IH126" s="175"/>
      <c r="II126" s="175"/>
      <c r="IJ126" s="175"/>
      <c r="IK126" s="175"/>
      <c r="IL126" s="175"/>
      <c r="IM126" s="175"/>
      <c r="IN126" s="175"/>
      <c r="IO126" s="175"/>
      <c r="IP126" s="175"/>
      <c r="IQ126" s="175"/>
      <c r="IR126" s="175"/>
      <c r="IS126" s="175"/>
      <c r="IT126" s="175"/>
      <c r="IU126" s="175"/>
      <c r="IV126" s="175"/>
      <c r="IW126" s="175"/>
      <c r="IX126" s="175"/>
      <c r="IY126" s="175"/>
      <c r="IZ126" s="175"/>
      <c r="JA126" s="175"/>
      <c r="JB126" s="175"/>
      <c r="JC126" s="175"/>
      <c r="JD126" s="175"/>
      <c r="JE126" s="175"/>
      <c r="JF126" s="175"/>
      <c r="JG126" s="175"/>
      <c r="JH126" s="175"/>
      <c r="JI126" s="175"/>
      <c r="JJ126" s="175"/>
      <c r="JK126" s="175"/>
      <c r="JL126" s="175"/>
      <c r="JM126" s="175"/>
      <c r="JN126" s="175"/>
      <c r="JO126" s="175"/>
      <c r="JP126" s="175"/>
      <c r="JQ126" s="175"/>
      <c r="JR126" s="175"/>
      <c r="JS126" s="175"/>
      <c r="JT126" s="175"/>
      <c r="JU126" s="175"/>
      <c r="JV126" s="175"/>
      <c r="JW126" s="175"/>
      <c r="JX126" s="175"/>
      <c r="JY126" s="175"/>
      <c r="JZ126" s="175"/>
      <c r="KA126" s="175"/>
      <c r="KB126" s="175"/>
      <c r="KC126" s="175"/>
      <c r="KD126" s="175"/>
      <c r="KE126" s="175"/>
      <c r="KF126" s="175"/>
      <c r="KG126" s="175"/>
      <c r="KH126" s="175"/>
      <c r="KI126" s="175"/>
      <c r="KJ126" s="175"/>
      <c r="KK126" s="175"/>
      <c r="KL126" s="175"/>
      <c r="KM126" s="175"/>
      <c r="KN126" s="175"/>
      <c r="KO126" s="175"/>
      <c r="KP126" s="175"/>
      <c r="KQ126" s="175"/>
      <c r="KR126" s="175"/>
      <c r="KS126" s="175"/>
      <c r="KT126" s="175"/>
      <c r="KU126" s="175"/>
      <c r="KV126" s="175"/>
      <c r="KW126" s="175"/>
      <c r="KX126" s="175"/>
      <c r="KY126" s="175"/>
      <c r="KZ126" s="175"/>
      <c r="LA126" s="175"/>
      <c r="LB126" s="175"/>
      <c r="LC126" s="175"/>
      <c r="LD126" s="175"/>
      <c r="LE126" s="175"/>
      <c r="LF126" s="175"/>
      <c r="LG126" s="175"/>
      <c r="LH126" s="175"/>
      <c r="LI126" s="175"/>
      <c r="LJ126" s="175"/>
      <c r="LK126" s="175"/>
      <c r="LL126" s="175"/>
      <c r="LM126" s="175"/>
      <c r="LN126" s="175"/>
      <c r="LO126" s="175"/>
      <c r="LP126" s="175"/>
      <c r="LQ126" s="175"/>
      <c r="LR126" s="175"/>
      <c r="LS126" s="175"/>
      <c r="LT126" s="175"/>
      <c r="LU126" s="175"/>
      <c r="LV126" s="175"/>
      <c r="LW126" s="175"/>
      <c r="LX126" s="175"/>
      <c r="LY126" s="175"/>
      <c r="LZ126" s="175"/>
      <c r="MA126" s="175"/>
      <c r="MB126" s="175"/>
      <c r="MC126" s="175"/>
      <c r="MD126" s="175"/>
      <c r="ME126" s="175"/>
      <c r="MF126" s="175"/>
      <c r="MG126" s="175"/>
      <c r="MH126" s="175"/>
      <c r="MI126" s="175"/>
      <c r="MJ126" s="175"/>
      <c r="MK126" s="175"/>
      <c r="ML126" s="175"/>
      <c r="MM126" s="175"/>
      <c r="MN126" s="175"/>
      <c r="MO126" s="175"/>
      <c r="MP126" s="175"/>
      <c r="MQ126" s="175"/>
      <c r="MR126" s="175"/>
      <c r="MS126" s="175"/>
      <c r="MT126" s="175"/>
      <c r="MU126" s="175"/>
      <c r="MV126" s="175"/>
      <c r="MW126" s="175"/>
      <c r="MX126" s="175"/>
      <c r="MY126" s="175"/>
      <c r="MZ126" s="175"/>
      <c r="NA126" s="175"/>
      <c r="NB126" s="175"/>
      <c r="NC126" s="175"/>
      <c r="ND126" s="175"/>
      <c r="NE126" s="175"/>
      <c r="NF126" s="175"/>
      <c r="NG126" s="175"/>
      <c r="NH126" s="175"/>
      <c r="NI126" s="175"/>
      <c r="NJ126" s="175"/>
      <c r="NK126" s="175"/>
      <c r="NL126" s="175"/>
      <c r="NM126" s="175"/>
      <c r="NN126" s="175"/>
      <c r="NO126" s="175"/>
      <c r="NP126" s="175"/>
      <c r="NQ126" s="175"/>
      <c r="NR126" s="175"/>
      <c r="NS126" s="175"/>
      <c r="NT126" s="175"/>
      <c r="NU126" s="175"/>
      <c r="NV126" s="175"/>
      <c r="NW126" s="175"/>
      <c r="NX126" s="175"/>
      <c r="NY126" s="175"/>
      <c r="NZ126" s="175"/>
      <c r="OA126" s="175"/>
      <c r="OB126" s="175"/>
      <c r="OC126" s="175"/>
      <c r="OD126" s="175"/>
      <c r="OE126" s="175"/>
      <c r="OF126" s="175"/>
      <c r="OG126" s="175"/>
      <c r="OH126" s="175"/>
      <c r="OI126" s="175"/>
      <c r="OJ126" s="175"/>
      <c r="OK126" s="175"/>
      <c r="OL126" s="175"/>
      <c r="OM126" s="175"/>
      <c r="ON126" s="175"/>
      <c r="OO126" s="175"/>
      <c r="OP126" s="175"/>
      <c r="OQ126" s="175"/>
      <c r="OR126" s="175"/>
      <c r="OS126" s="175"/>
      <c r="OT126" s="175"/>
      <c r="OU126" s="175"/>
      <c r="OV126" s="175"/>
      <c r="OW126" s="175"/>
      <c r="OX126" s="175"/>
      <c r="OY126" s="175"/>
      <c r="OZ126" s="175"/>
      <c r="PA126" s="175"/>
      <c r="PB126" s="175"/>
      <c r="PC126" s="175"/>
      <c r="PD126" s="175"/>
      <c r="PE126" s="175"/>
      <c r="PF126" s="175"/>
      <c r="PG126" s="175"/>
      <c r="PH126" s="175"/>
      <c r="PI126" s="175"/>
      <c r="PJ126" s="175"/>
      <c r="PK126" s="175"/>
      <c r="PL126" s="175"/>
      <c r="PM126" s="175"/>
      <c r="PN126" s="175"/>
      <c r="PO126" s="175"/>
      <c r="PP126" s="175"/>
      <c r="PQ126" s="175"/>
      <c r="PR126" s="175"/>
      <c r="PS126" s="175"/>
      <c r="PT126" s="175"/>
      <c r="PU126" s="175"/>
      <c r="PV126" s="175"/>
      <c r="PW126" s="175"/>
      <c r="PX126" s="175"/>
      <c r="PY126" s="175"/>
      <c r="PZ126" s="175"/>
      <c r="QA126" s="175"/>
      <c r="QB126" s="175"/>
      <c r="QC126" s="175"/>
      <c r="QD126" s="175"/>
      <c r="QE126" s="175"/>
      <c r="QF126" s="175"/>
      <c r="QG126" s="175"/>
      <c r="QH126" s="175"/>
      <c r="QI126" s="175"/>
      <c r="QJ126" s="175"/>
      <c r="QK126" s="175"/>
      <c r="QL126" s="175"/>
      <c r="QM126" s="175"/>
      <c r="QN126" s="175"/>
      <c r="QO126" s="175"/>
    </row>
    <row r="127" spans="122:457">
      <c r="DR127" s="175"/>
      <c r="DS127" s="175"/>
      <c r="DT127" s="175"/>
      <c r="DU127" s="175"/>
      <c r="DV127" s="175"/>
      <c r="DW127" s="175"/>
      <c r="DX127" s="175"/>
      <c r="DY127" s="175"/>
      <c r="DZ127" s="175"/>
      <c r="EA127" s="175"/>
      <c r="EB127" s="175"/>
      <c r="EC127" s="175"/>
      <c r="ED127" s="175"/>
      <c r="EE127" s="175"/>
      <c r="EF127" s="175"/>
      <c r="EG127" s="175"/>
      <c r="EH127" s="175"/>
      <c r="EI127" s="175"/>
      <c r="EJ127" s="175"/>
      <c r="EK127" s="175"/>
      <c r="EL127" s="175"/>
      <c r="EM127" s="175"/>
      <c r="EN127" s="175"/>
      <c r="EO127" s="175"/>
      <c r="EP127" s="175"/>
      <c r="EQ127" s="175"/>
      <c r="ER127" s="175"/>
      <c r="ES127" s="175"/>
      <c r="ET127" s="175"/>
      <c r="EU127" s="175"/>
      <c r="EV127" s="175"/>
      <c r="EW127" s="175"/>
      <c r="EX127" s="175"/>
      <c r="EY127" s="175"/>
      <c r="EZ127" s="175"/>
      <c r="FA127" s="175"/>
      <c r="FB127" s="175"/>
      <c r="FC127" s="175"/>
      <c r="FD127" s="175"/>
      <c r="FE127" s="175"/>
      <c r="FF127" s="175"/>
      <c r="FG127" s="175"/>
      <c r="FH127" s="175"/>
      <c r="FI127" s="175"/>
      <c r="FJ127" s="175"/>
      <c r="FK127" s="175"/>
      <c r="FL127" s="175"/>
      <c r="FM127" s="175"/>
      <c r="FN127" s="175"/>
      <c r="FO127" s="175"/>
      <c r="FP127" s="175"/>
      <c r="FQ127" s="175"/>
      <c r="FR127" s="175"/>
      <c r="FS127" s="175"/>
      <c r="FT127" s="175"/>
      <c r="FU127" s="175"/>
      <c r="FV127" s="175"/>
      <c r="FW127" s="175"/>
      <c r="FX127" s="175"/>
      <c r="FY127" s="175"/>
      <c r="FZ127" s="175"/>
      <c r="GA127" s="175"/>
      <c r="GB127" s="175"/>
      <c r="GC127" s="175"/>
      <c r="GD127" s="175"/>
      <c r="GE127" s="175"/>
      <c r="GF127" s="175"/>
      <c r="GG127" s="175"/>
      <c r="GH127" s="175"/>
      <c r="GI127" s="175"/>
      <c r="GJ127" s="175"/>
      <c r="GK127" s="175"/>
      <c r="GL127" s="175"/>
      <c r="GM127" s="175"/>
      <c r="GN127" s="175"/>
      <c r="GO127" s="175"/>
      <c r="GP127" s="175"/>
      <c r="GQ127" s="175"/>
      <c r="GR127" s="175"/>
      <c r="GS127" s="175"/>
      <c r="GT127" s="175"/>
      <c r="GU127" s="175"/>
      <c r="GV127" s="175"/>
      <c r="GW127" s="175"/>
      <c r="GX127" s="175"/>
      <c r="GY127" s="175"/>
      <c r="GZ127" s="175"/>
      <c r="HA127" s="175"/>
      <c r="HB127" s="175"/>
      <c r="HC127" s="175"/>
      <c r="HD127" s="175"/>
      <c r="HE127" s="175"/>
      <c r="HF127" s="175"/>
      <c r="HG127" s="175"/>
      <c r="HH127" s="175"/>
      <c r="HI127" s="175"/>
      <c r="HJ127" s="175"/>
      <c r="HK127" s="175"/>
      <c r="HL127" s="175"/>
      <c r="HM127" s="175"/>
      <c r="HN127" s="175"/>
      <c r="HO127" s="175"/>
      <c r="HP127" s="175"/>
      <c r="HQ127" s="175"/>
      <c r="HR127" s="175"/>
      <c r="HS127" s="175"/>
      <c r="HT127" s="175"/>
      <c r="HU127" s="175"/>
      <c r="HV127" s="175"/>
      <c r="HW127" s="175"/>
      <c r="HX127" s="175"/>
      <c r="HY127" s="175"/>
      <c r="HZ127" s="175"/>
      <c r="IA127" s="175"/>
      <c r="IB127" s="175"/>
      <c r="IC127" s="175"/>
      <c r="ID127" s="175"/>
      <c r="IE127" s="175"/>
      <c r="IF127" s="175"/>
      <c r="IG127" s="175"/>
      <c r="IH127" s="175"/>
      <c r="II127" s="175"/>
      <c r="IJ127" s="175"/>
      <c r="IK127" s="175"/>
      <c r="IL127" s="175"/>
      <c r="IM127" s="175"/>
      <c r="IN127" s="175"/>
      <c r="IO127" s="175"/>
      <c r="IP127" s="175"/>
      <c r="IQ127" s="175"/>
      <c r="IR127" s="175"/>
      <c r="IS127" s="175"/>
      <c r="IT127" s="175"/>
      <c r="IU127" s="175"/>
      <c r="IV127" s="175"/>
      <c r="IW127" s="175"/>
      <c r="IX127" s="175"/>
      <c r="IY127" s="175"/>
      <c r="IZ127" s="175"/>
      <c r="JA127" s="175"/>
      <c r="JB127" s="175"/>
      <c r="JC127" s="175"/>
      <c r="JD127" s="175"/>
      <c r="JE127" s="175"/>
      <c r="JF127" s="175"/>
      <c r="JG127" s="175"/>
      <c r="JH127" s="175"/>
      <c r="JI127" s="175"/>
      <c r="JJ127" s="175"/>
      <c r="JK127" s="175"/>
      <c r="JL127" s="175"/>
      <c r="JM127" s="175"/>
      <c r="JN127" s="175"/>
      <c r="JO127" s="175"/>
      <c r="JP127" s="175"/>
      <c r="JQ127" s="175"/>
      <c r="JR127" s="175"/>
      <c r="JS127" s="175"/>
      <c r="JT127" s="175"/>
      <c r="JU127" s="175"/>
      <c r="JV127" s="175"/>
      <c r="JW127" s="175"/>
      <c r="JX127" s="175"/>
      <c r="JY127" s="175"/>
      <c r="JZ127" s="175"/>
      <c r="KA127" s="175"/>
      <c r="KB127" s="175"/>
      <c r="KC127" s="175"/>
      <c r="KD127" s="175"/>
      <c r="KE127" s="175"/>
      <c r="KF127" s="175"/>
      <c r="KG127" s="175"/>
      <c r="KH127" s="175"/>
      <c r="KI127" s="175"/>
      <c r="KJ127" s="175"/>
      <c r="KK127" s="175"/>
      <c r="KL127" s="175"/>
      <c r="KM127" s="175"/>
      <c r="KN127" s="175"/>
      <c r="KO127" s="175"/>
      <c r="KP127" s="175"/>
      <c r="KQ127" s="175"/>
      <c r="KR127" s="175"/>
      <c r="KS127" s="175"/>
      <c r="KT127" s="175"/>
      <c r="KU127" s="175"/>
      <c r="KV127" s="175"/>
      <c r="KW127" s="175"/>
      <c r="KX127" s="175"/>
      <c r="KY127" s="175"/>
      <c r="KZ127" s="175"/>
      <c r="LA127" s="175"/>
      <c r="LB127" s="175"/>
      <c r="LC127" s="175"/>
      <c r="LD127" s="175"/>
      <c r="LE127" s="175"/>
      <c r="LF127" s="175"/>
      <c r="LG127" s="175"/>
      <c r="LH127" s="175"/>
      <c r="LI127" s="175"/>
      <c r="LJ127" s="175"/>
      <c r="LK127" s="175"/>
      <c r="LL127" s="175"/>
      <c r="LM127" s="175"/>
      <c r="LN127" s="175"/>
      <c r="LO127" s="175"/>
      <c r="LP127" s="175"/>
      <c r="LQ127" s="175"/>
      <c r="LR127" s="175"/>
      <c r="LS127" s="175"/>
      <c r="LT127" s="175"/>
      <c r="LU127" s="175"/>
      <c r="LV127" s="175"/>
      <c r="LW127" s="175"/>
      <c r="LX127" s="175"/>
      <c r="LY127" s="175"/>
      <c r="LZ127" s="175"/>
      <c r="MA127" s="175"/>
      <c r="MB127" s="175"/>
      <c r="MC127" s="175"/>
      <c r="MD127" s="175"/>
      <c r="ME127" s="175"/>
      <c r="MF127" s="175"/>
      <c r="MG127" s="175"/>
      <c r="MH127" s="175"/>
      <c r="MI127" s="175"/>
      <c r="MJ127" s="175"/>
      <c r="MK127" s="175"/>
      <c r="ML127" s="175"/>
      <c r="MM127" s="175"/>
      <c r="MN127" s="175"/>
      <c r="MO127" s="175"/>
      <c r="MP127" s="175"/>
      <c r="MQ127" s="175"/>
      <c r="MR127" s="175"/>
      <c r="MS127" s="175"/>
      <c r="MT127" s="175"/>
      <c r="MU127" s="175"/>
      <c r="MV127" s="175"/>
      <c r="MW127" s="175"/>
      <c r="MX127" s="175"/>
      <c r="MY127" s="175"/>
      <c r="MZ127" s="175"/>
      <c r="NA127" s="175"/>
      <c r="NB127" s="175"/>
      <c r="NC127" s="175"/>
      <c r="ND127" s="175"/>
      <c r="NE127" s="175"/>
      <c r="NF127" s="175"/>
      <c r="NG127" s="175"/>
      <c r="NH127" s="175"/>
      <c r="NI127" s="175"/>
      <c r="NJ127" s="175"/>
      <c r="NK127" s="175"/>
      <c r="NL127" s="175"/>
      <c r="NM127" s="175"/>
      <c r="NN127" s="175"/>
      <c r="NO127" s="175"/>
      <c r="NP127" s="175"/>
      <c r="NQ127" s="175"/>
      <c r="NR127" s="175"/>
      <c r="NS127" s="175"/>
      <c r="NT127" s="175"/>
      <c r="NU127" s="175"/>
      <c r="NV127" s="175"/>
      <c r="NW127" s="175"/>
      <c r="NX127" s="175"/>
      <c r="NY127" s="175"/>
      <c r="NZ127" s="175"/>
      <c r="OA127" s="175"/>
      <c r="OB127" s="175"/>
      <c r="OC127" s="175"/>
      <c r="OD127" s="175"/>
      <c r="OE127" s="175"/>
      <c r="OF127" s="175"/>
      <c r="OG127" s="175"/>
      <c r="OH127" s="175"/>
      <c r="OI127" s="175"/>
      <c r="OJ127" s="175"/>
      <c r="OK127" s="175"/>
      <c r="OL127" s="175"/>
      <c r="OM127" s="175"/>
      <c r="ON127" s="175"/>
      <c r="OO127" s="175"/>
      <c r="OP127" s="175"/>
      <c r="OQ127" s="175"/>
      <c r="OR127" s="175"/>
      <c r="OS127" s="175"/>
      <c r="OT127" s="175"/>
      <c r="OU127" s="175"/>
      <c r="OV127" s="175"/>
      <c r="OW127" s="175"/>
      <c r="OX127" s="175"/>
      <c r="OY127" s="175"/>
      <c r="OZ127" s="175"/>
      <c r="PA127" s="175"/>
      <c r="PB127" s="175"/>
      <c r="PC127" s="175"/>
      <c r="PD127" s="175"/>
      <c r="PE127" s="175"/>
      <c r="PF127" s="175"/>
      <c r="PG127" s="175"/>
      <c r="PH127" s="175"/>
      <c r="PI127" s="175"/>
      <c r="PJ127" s="175"/>
      <c r="PK127" s="175"/>
      <c r="PL127" s="175"/>
      <c r="PM127" s="175"/>
      <c r="PN127" s="175"/>
      <c r="PO127" s="175"/>
      <c r="PP127" s="175"/>
      <c r="PQ127" s="175"/>
      <c r="PR127" s="175"/>
      <c r="PS127" s="175"/>
      <c r="PT127" s="175"/>
      <c r="PU127" s="175"/>
      <c r="PV127" s="175"/>
      <c r="PW127" s="175"/>
      <c r="PX127" s="175"/>
      <c r="PY127" s="175"/>
      <c r="PZ127" s="175"/>
      <c r="QA127" s="175"/>
      <c r="QB127" s="175"/>
      <c r="QC127" s="175"/>
      <c r="QD127" s="175"/>
      <c r="QE127" s="175"/>
      <c r="QF127" s="175"/>
      <c r="QG127" s="175"/>
      <c r="QH127" s="175"/>
      <c r="QI127" s="175"/>
      <c r="QJ127" s="175"/>
      <c r="QK127" s="175"/>
      <c r="QL127" s="175"/>
      <c r="QM127" s="175"/>
      <c r="QN127" s="175"/>
      <c r="QO127" s="175"/>
    </row>
    <row r="128" spans="122:457">
      <c r="DR128" s="175"/>
      <c r="DS128" s="175"/>
      <c r="DT128" s="175"/>
      <c r="DU128" s="175"/>
      <c r="DV128" s="175"/>
      <c r="DW128" s="175"/>
      <c r="DX128" s="175"/>
      <c r="DY128" s="175"/>
      <c r="DZ128" s="175"/>
      <c r="EA128" s="175"/>
      <c r="EB128" s="175"/>
      <c r="EC128" s="175"/>
      <c r="ED128" s="175"/>
      <c r="EE128" s="175"/>
      <c r="EF128" s="175"/>
      <c r="EG128" s="175"/>
      <c r="EH128" s="175"/>
      <c r="EI128" s="175"/>
      <c r="EJ128" s="175"/>
      <c r="EK128" s="175"/>
      <c r="EL128" s="175"/>
      <c r="EM128" s="175"/>
      <c r="EN128" s="175"/>
      <c r="EO128" s="175"/>
      <c r="EP128" s="175"/>
      <c r="EQ128" s="175"/>
      <c r="ER128" s="175"/>
      <c r="ES128" s="175"/>
      <c r="ET128" s="175"/>
      <c r="EU128" s="175"/>
      <c r="EV128" s="175"/>
      <c r="EW128" s="175"/>
      <c r="EX128" s="175"/>
      <c r="EY128" s="175"/>
      <c r="EZ128" s="175"/>
      <c r="FA128" s="175"/>
      <c r="FB128" s="175"/>
      <c r="FC128" s="175"/>
      <c r="FD128" s="175"/>
      <c r="FE128" s="175"/>
      <c r="FF128" s="175"/>
      <c r="FG128" s="175"/>
      <c r="FH128" s="175"/>
      <c r="FI128" s="175"/>
      <c r="FJ128" s="175"/>
      <c r="FK128" s="175"/>
      <c r="FL128" s="175"/>
      <c r="FM128" s="175"/>
      <c r="FN128" s="175"/>
      <c r="FO128" s="175"/>
      <c r="FP128" s="175"/>
      <c r="FQ128" s="175"/>
      <c r="FR128" s="175"/>
      <c r="FS128" s="175"/>
      <c r="FT128" s="175"/>
      <c r="FU128" s="175"/>
      <c r="FV128" s="175"/>
      <c r="FW128" s="175"/>
      <c r="FX128" s="175"/>
      <c r="FY128" s="175"/>
      <c r="FZ128" s="175"/>
      <c r="GA128" s="175"/>
      <c r="GB128" s="175"/>
      <c r="GC128" s="175"/>
      <c r="GD128" s="175"/>
      <c r="GE128" s="175"/>
      <c r="GF128" s="175"/>
      <c r="GG128" s="175"/>
      <c r="GH128" s="175"/>
      <c r="GI128" s="175"/>
      <c r="GJ128" s="175"/>
      <c r="GK128" s="175"/>
      <c r="GL128" s="175"/>
      <c r="GM128" s="175"/>
      <c r="GN128" s="175"/>
      <c r="GO128" s="175"/>
      <c r="GP128" s="175"/>
      <c r="GQ128" s="175"/>
      <c r="GR128" s="175"/>
      <c r="GS128" s="175"/>
      <c r="GT128" s="175"/>
      <c r="GU128" s="175"/>
      <c r="GV128" s="175"/>
      <c r="GW128" s="175"/>
      <c r="GX128" s="175"/>
      <c r="GY128" s="175"/>
      <c r="GZ128" s="175"/>
      <c r="HA128" s="175"/>
      <c r="HB128" s="175"/>
      <c r="HC128" s="175"/>
      <c r="HD128" s="175"/>
      <c r="HE128" s="175"/>
      <c r="HF128" s="175"/>
      <c r="HG128" s="175"/>
      <c r="HH128" s="175"/>
      <c r="HI128" s="175"/>
      <c r="HJ128" s="175"/>
      <c r="HK128" s="175"/>
      <c r="HL128" s="175"/>
      <c r="HM128" s="175"/>
      <c r="HN128" s="175"/>
      <c r="HO128" s="175"/>
      <c r="HP128" s="175"/>
      <c r="HQ128" s="175"/>
      <c r="HR128" s="175"/>
      <c r="HS128" s="175"/>
      <c r="HT128" s="175"/>
      <c r="HU128" s="175"/>
      <c r="HV128" s="175"/>
      <c r="HW128" s="175"/>
      <c r="HX128" s="175"/>
      <c r="HY128" s="175"/>
      <c r="HZ128" s="175"/>
      <c r="IA128" s="175"/>
      <c r="IB128" s="175"/>
      <c r="IC128" s="175"/>
      <c r="ID128" s="175"/>
      <c r="IE128" s="175"/>
      <c r="IF128" s="175"/>
      <c r="IG128" s="175"/>
      <c r="IH128" s="175"/>
      <c r="II128" s="175"/>
      <c r="IJ128" s="175"/>
      <c r="IK128" s="175"/>
      <c r="IL128" s="175"/>
      <c r="IM128" s="175"/>
      <c r="IN128" s="175"/>
      <c r="IO128" s="175"/>
      <c r="IP128" s="175"/>
      <c r="IQ128" s="175"/>
      <c r="IR128" s="175"/>
      <c r="IS128" s="175"/>
      <c r="IT128" s="175"/>
      <c r="IU128" s="175"/>
      <c r="IV128" s="175"/>
      <c r="IW128" s="175"/>
      <c r="IX128" s="175"/>
      <c r="IY128" s="175"/>
      <c r="IZ128" s="175"/>
      <c r="JA128" s="175"/>
      <c r="JB128" s="175"/>
      <c r="JC128" s="175"/>
      <c r="JD128" s="175"/>
      <c r="JE128" s="175"/>
      <c r="JF128" s="175"/>
      <c r="JG128" s="175"/>
      <c r="JH128" s="175"/>
      <c r="JI128" s="175"/>
      <c r="JJ128" s="175"/>
      <c r="JK128" s="175"/>
      <c r="JL128" s="175"/>
      <c r="JM128" s="175"/>
      <c r="JN128" s="175"/>
      <c r="JO128" s="175"/>
      <c r="JP128" s="175"/>
      <c r="JQ128" s="175"/>
      <c r="JR128" s="175"/>
      <c r="JS128" s="175"/>
      <c r="JT128" s="175"/>
      <c r="JU128" s="175"/>
      <c r="JV128" s="175"/>
      <c r="JW128" s="175"/>
      <c r="JX128" s="175"/>
      <c r="JY128" s="175"/>
      <c r="JZ128" s="175"/>
      <c r="KA128" s="175"/>
      <c r="KB128" s="175"/>
      <c r="KC128" s="175"/>
      <c r="KD128" s="175"/>
      <c r="KE128" s="175"/>
      <c r="KF128" s="175"/>
      <c r="KG128" s="175"/>
      <c r="KH128" s="175"/>
      <c r="KI128" s="175"/>
      <c r="KJ128" s="175"/>
      <c r="KK128" s="175"/>
      <c r="KL128" s="175"/>
      <c r="KM128" s="175"/>
      <c r="KN128" s="175"/>
      <c r="KO128" s="175"/>
      <c r="KP128" s="175"/>
      <c r="KQ128" s="175"/>
      <c r="KR128" s="175"/>
      <c r="KS128" s="175"/>
      <c r="KT128" s="175"/>
      <c r="KU128" s="175"/>
      <c r="KV128" s="175"/>
      <c r="KW128" s="175"/>
      <c r="KX128" s="175"/>
      <c r="KY128" s="175"/>
      <c r="KZ128" s="175"/>
      <c r="LA128" s="175"/>
      <c r="LB128" s="175"/>
      <c r="LC128" s="175"/>
      <c r="LD128" s="175"/>
      <c r="LE128" s="175"/>
      <c r="LF128" s="175"/>
      <c r="LG128" s="175"/>
      <c r="LH128" s="175"/>
      <c r="LI128" s="175"/>
      <c r="LJ128" s="175"/>
      <c r="LK128" s="175"/>
      <c r="LL128" s="175"/>
      <c r="LM128" s="175"/>
      <c r="LN128" s="175"/>
      <c r="LO128" s="175"/>
      <c r="LP128" s="175"/>
      <c r="LQ128" s="175"/>
      <c r="LR128" s="175"/>
      <c r="LS128" s="175"/>
      <c r="LT128" s="175"/>
      <c r="LU128" s="175"/>
      <c r="LV128" s="175"/>
      <c r="LW128" s="175"/>
      <c r="LX128" s="175"/>
      <c r="LY128" s="175"/>
      <c r="LZ128" s="175"/>
      <c r="MA128" s="175"/>
      <c r="MB128" s="175"/>
      <c r="MC128" s="175"/>
      <c r="MD128" s="175"/>
      <c r="ME128" s="175"/>
      <c r="MF128" s="175"/>
      <c r="MG128" s="175"/>
      <c r="MH128" s="175"/>
      <c r="MI128" s="175"/>
      <c r="MJ128" s="175"/>
      <c r="MK128" s="175"/>
      <c r="ML128" s="175"/>
      <c r="MM128" s="175"/>
      <c r="MN128" s="175"/>
      <c r="MO128" s="175"/>
      <c r="MP128" s="175"/>
      <c r="MQ128" s="175"/>
      <c r="MR128" s="175"/>
      <c r="MS128" s="175"/>
      <c r="MT128" s="175"/>
      <c r="MU128" s="175"/>
      <c r="MV128" s="175"/>
      <c r="MW128" s="175"/>
      <c r="MX128" s="175"/>
      <c r="MY128" s="175"/>
      <c r="MZ128" s="175"/>
      <c r="NA128" s="175"/>
      <c r="NB128" s="175"/>
      <c r="NC128" s="175"/>
      <c r="ND128" s="175"/>
      <c r="NE128" s="175"/>
      <c r="NF128" s="175"/>
      <c r="NG128" s="175"/>
      <c r="NH128" s="175"/>
      <c r="NI128" s="175"/>
      <c r="NJ128" s="175"/>
      <c r="NK128" s="175"/>
      <c r="NL128" s="175"/>
      <c r="NM128" s="175"/>
      <c r="NN128" s="175"/>
      <c r="NO128" s="175"/>
      <c r="NP128" s="175"/>
      <c r="NQ128" s="175"/>
      <c r="NR128" s="175"/>
      <c r="NS128" s="175"/>
      <c r="NT128" s="175"/>
      <c r="NU128" s="175"/>
      <c r="NV128" s="175"/>
      <c r="NW128" s="175"/>
      <c r="NX128" s="175"/>
      <c r="NY128" s="175"/>
      <c r="NZ128" s="175"/>
      <c r="OA128" s="175"/>
      <c r="OB128" s="175"/>
      <c r="OC128" s="175"/>
      <c r="OD128" s="175"/>
      <c r="OE128" s="175"/>
      <c r="OF128" s="175"/>
      <c r="OG128" s="175"/>
      <c r="OH128" s="175"/>
      <c r="OI128" s="175"/>
      <c r="OJ128" s="175"/>
      <c r="OK128" s="175"/>
      <c r="OL128" s="175"/>
      <c r="OM128" s="175"/>
      <c r="ON128" s="175"/>
      <c r="OO128" s="175"/>
      <c r="OP128" s="175"/>
      <c r="OQ128" s="175"/>
      <c r="OR128" s="175"/>
      <c r="OS128" s="175"/>
      <c r="OT128" s="175"/>
      <c r="OU128" s="175"/>
      <c r="OV128" s="175"/>
      <c r="OW128" s="175"/>
      <c r="OX128" s="175"/>
      <c r="OY128" s="175"/>
      <c r="OZ128" s="175"/>
      <c r="PA128" s="175"/>
      <c r="PB128" s="175"/>
      <c r="PC128" s="175"/>
      <c r="PD128" s="175"/>
      <c r="PE128" s="175"/>
      <c r="PF128" s="175"/>
      <c r="PG128" s="175"/>
      <c r="PH128" s="175"/>
      <c r="PI128" s="175"/>
      <c r="PJ128" s="175"/>
      <c r="PK128" s="175"/>
      <c r="PL128" s="175"/>
      <c r="PM128" s="175"/>
      <c r="PN128" s="175"/>
      <c r="PO128" s="175"/>
      <c r="PP128" s="175"/>
      <c r="PQ128" s="175"/>
      <c r="PR128" s="175"/>
      <c r="PS128" s="175"/>
      <c r="PT128" s="175"/>
      <c r="PU128" s="175"/>
      <c r="PV128" s="175"/>
      <c r="PW128" s="175"/>
      <c r="PX128" s="175"/>
      <c r="PY128" s="175"/>
      <c r="PZ128" s="175"/>
      <c r="QA128" s="175"/>
      <c r="QB128" s="175"/>
      <c r="QC128" s="175"/>
      <c r="QD128" s="175"/>
      <c r="QE128" s="175"/>
      <c r="QF128" s="175"/>
      <c r="QG128" s="175"/>
      <c r="QH128" s="175"/>
      <c r="QI128" s="175"/>
      <c r="QJ128" s="175"/>
      <c r="QK128" s="175"/>
      <c r="QL128" s="175"/>
      <c r="QM128" s="175"/>
      <c r="QN128" s="175"/>
      <c r="QO128" s="175"/>
    </row>
    <row r="129" spans="122:457">
      <c r="DR129" s="175"/>
      <c r="DS129" s="175"/>
      <c r="DT129" s="175"/>
      <c r="DU129" s="175"/>
      <c r="DV129" s="175"/>
      <c r="DW129" s="175"/>
      <c r="DX129" s="175"/>
      <c r="DY129" s="175"/>
      <c r="DZ129" s="175"/>
      <c r="EA129" s="175"/>
      <c r="EB129" s="175"/>
      <c r="EC129" s="175"/>
      <c r="ED129" s="175"/>
      <c r="EE129" s="175"/>
      <c r="EF129" s="175"/>
      <c r="EG129" s="175"/>
      <c r="EH129" s="175"/>
      <c r="EI129" s="175"/>
      <c r="EJ129" s="175"/>
      <c r="EK129" s="175"/>
      <c r="EL129" s="175"/>
      <c r="EM129" s="175"/>
      <c r="EN129" s="175"/>
      <c r="EO129" s="175"/>
      <c r="EP129" s="175"/>
      <c r="EQ129" s="175"/>
      <c r="ER129" s="175"/>
      <c r="ES129" s="175"/>
      <c r="ET129" s="175"/>
      <c r="EU129" s="175"/>
      <c r="EV129" s="175"/>
      <c r="EW129" s="175"/>
      <c r="EX129" s="175"/>
      <c r="EY129" s="175"/>
      <c r="EZ129" s="175"/>
      <c r="FA129" s="175"/>
      <c r="FB129" s="175"/>
      <c r="FC129" s="175"/>
      <c r="FD129" s="175"/>
      <c r="FE129" s="175"/>
      <c r="FF129" s="175"/>
      <c r="FG129" s="175"/>
      <c r="FH129" s="175"/>
      <c r="FI129" s="175"/>
      <c r="FJ129" s="175"/>
      <c r="FK129" s="175"/>
      <c r="FL129" s="175"/>
      <c r="FM129" s="175"/>
      <c r="FN129" s="175"/>
      <c r="FO129" s="175"/>
      <c r="FP129" s="175"/>
      <c r="FQ129" s="175"/>
      <c r="FR129" s="175"/>
      <c r="FS129" s="175"/>
      <c r="FT129" s="175"/>
      <c r="FU129" s="175"/>
      <c r="FV129" s="175"/>
      <c r="FW129" s="175"/>
      <c r="FX129" s="175"/>
      <c r="FY129" s="175"/>
      <c r="FZ129" s="175"/>
      <c r="GA129" s="175"/>
      <c r="GB129" s="175"/>
      <c r="GC129" s="175"/>
      <c r="GD129" s="175"/>
      <c r="GE129" s="175"/>
      <c r="GF129" s="175"/>
      <c r="GG129" s="175"/>
      <c r="GH129" s="175"/>
      <c r="GI129" s="175"/>
      <c r="GJ129" s="175"/>
      <c r="GK129" s="175"/>
      <c r="GL129" s="175"/>
      <c r="GM129" s="175"/>
      <c r="GN129" s="175"/>
      <c r="GO129" s="175"/>
      <c r="GP129" s="175"/>
      <c r="GQ129" s="175"/>
      <c r="GR129" s="175"/>
      <c r="GS129" s="175"/>
      <c r="GT129" s="175"/>
      <c r="GU129" s="175"/>
      <c r="GV129" s="175"/>
      <c r="GW129" s="175"/>
      <c r="GX129" s="175"/>
      <c r="GY129" s="175"/>
      <c r="GZ129" s="175"/>
      <c r="HA129" s="175"/>
      <c r="HB129" s="175"/>
      <c r="HC129" s="175"/>
      <c r="HD129" s="175"/>
      <c r="HE129" s="175"/>
      <c r="HF129" s="175"/>
      <c r="HG129" s="175"/>
      <c r="HH129" s="175"/>
      <c r="HI129" s="175"/>
      <c r="HJ129" s="175"/>
      <c r="HK129" s="175"/>
      <c r="HL129" s="175"/>
      <c r="HM129" s="175"/>
      <c r="HN129" s="175"/>
      <c r="HO129" s="175"/>
      <c r="HP129" s="175"/>
      <c r="HQ129" s="175"/>
      <c r="HR129" s="175"/>
      <c r="HS129" s="175"/>
      <c r="HT129" s="175"/>
      <c r="HU129" s="175"/>
      <c r="HV129" s="175"/>
      <c r="HW129" s="175"/>
      <c r="HX129" s="175"/>
      <c r="HY129" s="175"/>
      <c r="HZ129" s="175"/>
      <c r="IA129" s="175"/>
      <c r="IB129" s="175"/>
      <c r="IC129" s="175"/>
      <c r="ID129" s="175"/>
      <c r="IE129" s="175"/>
      <c r="IF129" s="175"/>
      <c r="IG129" s="175"/>
      <c r="IH129" s="175"/>
      <c r="II129" s="175"/>
      <c r="IJ129" s="175"/>
      <c r="IK129" s="175"/>
      <c r="IL129" s="175"/>
      <c r="IM129" s="175"/>
      <c r="IN129" s="175"/>
      <c r="IO129" s="175"/>
      <c r="IP129" s="175"/>
      <c r="IQ129" s="175"/>
      <c r="IR129" s="175"/>
      <c r="IS129" s="175"/>
      <c r="IT129" s="175"/>
      <c r="IU129" s="175"/>
      <c r="IV129" s="175"/>
      <c r="IW129" s="175"/>
      <c r="IX129" s="175"/>
      <c r="IY129" s="175"/>
      <c r="IZ129" s="175"/>
      <c r="JA129" s="175"/>
      <c r="JB129" s="175"/>
      <c r="JC129" s="175"/>
      <c r="JD129" s="175"/>
      <c r="JE129" s="175"/>
      <c r="JF129" s="175"/>
      <c r="JG129" s="175"/>
      <c r="JH129" s="175"/>
      <c r="JI129" s="175"/>
      <c r="JJ129" s="175"/>
      <c r="JK129" s="175"/>
      <c r="JL129" s="175"/>
      <c r="JM129" s="175"/>
      <c r="JN129" s="175"/>
      <c r="JO129" s="175"/>
      <c r="JP129" s="175"/>
      <c r="JQ129" s="175"/>
      <c r="JR129" s="175"/>
      <c r="JS129" s="175"/>
      <c r="JT129" s="175"/>
      <c r="JU129" s="175"/>
      <c r="JV129" s="175"/>
      <c r="JW129" s="175"/>
      <c r="JX129" s="175"/>
      <c r="JY129" s="175"/>
      <c r="JZ129" s="175"/>
      <c r="KA129" s="175"/>
      <c r="KB129" s="175"/>
      <c r="KC129" s="175"/>
      <c r="KD129" s="175"/>
      <c r="KE129" s="175"/>
      <c r="KF129" s="175"/>
      <c r="KG129" s="175"/>
      <c r="KH129" s="175"/>
      <c r="KI129" s="175"/>
      <c r="KJ129" s="175"/>
      <c r="KK129" s="175"/>
      <c r="KL129" s="175"/>
      <c r="KM129" s="175"/>
      <c r="KN129" s="175"/>
      <c r="KO129" s="175"/>
      <c r="KP129" s="175"/>
      <c r="KQ129" s="175"/>
      <c r="KR129" s="175"/>
      <c r="KS129" s="175"/>
      <c r="KT129" s="175"/>
      <c r="KU129" s="175"/>
      <c r="KV129" s="175"/>
      <c r="KW129" s="175"/>
      <c r="KX129" s="175"/>
      <c r="KY129" s="175"/>
      <c r="KZ129" s="175"/>
      <c r="LA129" s="175"/>
      <c r="LB129" s="175"/>
      <c r="LC129" s="175"/>
      <c r="LD129" s="175"/>
      <c r="LE129" s="175"/>
      <c r="LF129" s="175"/>
      <c r="LG129" s="175"/>
      <c r="LH129" s="175"/>
      <c r="LI129" s="175"/>
      <c r="LJ129" s="175"/>
      <c r="LK129" s="175"/>
      <c r="LL129" s="175"/>
      <c r="LM129" s="175"/>
      <c r="LN129" s="175"/>
      <c r="LO129" s="175"/>
      <c r="LP129" s="175"/>
      <c r="LQ129" s="175"/>
      <c r="LR129" s="175"/>
      <c r="LS129" s="175"/>
      <c r="LT129" s="175"/>
      <c r="LU129" s="175"/>
      <c r="LV129" s="175"/>
      <c r="LW129" s="175"/>
      <c r="LX129" s="175"/>
      <c r="LY129" s="175"/>
      <c r="LZ129" s="175"/>
      <c r="MA129" s="175"/>
      <c r="MB129" s="175"/>
      <c r="MC129" s="175"/>
      <c r="MD129" s="175"/>
      <c r="ME129" s="175"/>
      <c r="MF129" s="175"/>
      <c r="MG129" s="175"/>
      <c r="MH129" s="175"/>
      <c r="MI129" s="175"/>
      <c r="MJ129" s="175"/>
      <c r="MK129" s="175"/>
      <c r="ML129" s="175"/>
      <c r="MM129" s="175"/>
      <c r="MN129" s="175"/>
      <c r="MO129" s="175"/>
      <c r="MP129" s="175"/>
      <c r="MQ129" s="175"/>
      <c r="MR129" s="175"/>
      <c r="MS129" s="175"/>
      <c r="MT129" s="175"/>
      <c r="MU129" s="175"/>
      <c r="MV129" s="175"/>
      <c r="MW129" s="175"/>
      <c r="MX129" s="175"/>
      <c r="MY129" s="175"/>
      <c r="MZ129" s="175"/>
      <c r="NA129" s="175"/>
      <c r="NB129" s="175"/>
      <c r="NC129" s="175"/>
      <c r="ND129" s="175"/>
      <c r="NE129" s="175"/>
      <c r="NF129" s="175"/>
      <c r="NG129" s="175"/>
      <c r="NH129" s="175"/>
      <c r="NI129" s="175"/>
      <c r="NJ129" s="175"/>
      <c r="NK129" s="175"/>
      <c r="NL129" s="175"/>
      <c r="NM129" s="175"/>
      <c r="NN129" s="175"/>
      <c r="NO129" s="175"/>
      <c r="NP129" s="175"/>
      <c r="NQ129" s="175"/>
      <c r="NR129" s="175"/>
      <c r="NS129" s="175"/>
      <c r="NT129" s="175"/>
      <c r="NU129" s="175"/>
      <c r="NV129" s="175"/>
      <c r="NW129" s="175"/>
      <c r="NX129" s="175"/>
      <c r="NY129" s="175"/>
      <c r="NZ129" s="175"/>
      <c r="OA129" s="175"/>
      <c r="OB129" s="175"/>
      <c r="OC129" s="175"/>
      <c r="OD129" s="175"/>
      <c r="OE129" s="175"/>
      <c r="OF129" s="175"/>
      <c r="OG129" s="175"/>
      <c r="OH129" s="175"/>
      <c r="OI129" s="175"/>
      <c r="OJ129" s="175"/>
      <c r="OK129" s="175"/>
      <c r="OL129" s="175"/>
      <c r="OM129" s="175"/>
      <c r="ON129" s="175"/>
      <c r="OO129" s="175"/>
      <c r="OP129" s="175"/>
      <c r="OQ129" s="175"/>
      <c r="OR129" s="175"/>
      <c r="OS129" s="175"/>
      <c r="OT129" s="175"/>
      <c r="OU129" s="175"/>
      <c r="OV129" s="175"/>
      <c r="OW129" s="175"/>
      <c r="OX129" s="175"/>
      <c r="OY129" s="175"/>
      <c r="OZ129" s="175"/>
      <c r="PA129" s="175"/>
      <c r="PB129" s="175"/>
      <c r="PC129" s="175"/>
      <c r="PD129" s="175"/>
      <c r="PE129" s="175"/>
      <c r="PF129" s="175"/>
      <c r="PG129" s="175"/>
      <c r="PH129" s="175"/>
      <c r="PI129" s="175"/>
      <c r="PJ129" s="175"/>
      <c r="PK129" s="175"/>
      <c r="PL129" s="175"/>
      <c r="PM129" s="175"/>
      <c r="PN129" s="175"/>
      <c r="PO129" s="175"/>
      <c r="PP129" s="175"/>
      <c r="PQ129" s="175"/>
      <c r="PR129" s="175"/>
      <c r="PS129" s="175"/>
      <c r="PT129" s="175"/>
      <c r="PU129" s="175"/>
      <c r="PV129" s="175"/>
      <c r="PW129" s="175"/>
      <c r="PX129" s="175"/>
      <c r="PY129" s="175"/>
      <c r="PZ129" s="175"/>
      <c r="QA129" s="175"/>
      <c r="QB129" s="175"/>
      <c r="QC129" s="175"/>
      <c r="QD129" s="175"/>
      <c r="QE129" s="175"/>
      <c r="QF129" s="175"/>
      <c r="QG129" s="175"/>
      <c r="QH129" s="175"/>
      <c r="QI129" s="175"/>
      <c r="QJ129" s="175"/>
      <c r="QK129" s="175"/>
      <c r="QL129" s="175"/>
      <c r="QM129" s="175"/>
      <c r="QN129" s="175"/>
      <c r="QO129" s="175"/>
    </row>
    <row r="130" spans="122:457">
      <c r="DR130" s="175"/>
      <c r="DS130" s="175"/>
      <c r="DT130" s="175"/>
      <c r="DU130" s="175"/>
      <c r="DV130" s="175"/>
      <c r="DW130" s="175"/>
      <c r="DX130" s="175"/>
      <c r="DY130" s="175"/>
      <c r="DZ130" s="175"/>
      <c r="EA130" s="175"/>
      <c r="EB130" s="175"/>
      <c r="EC130" s="175"/>
      <c r="ED130" s="175"/>
      <c r="EE130" s="175"/>
      <c r="EF130" s="175"/>
      <c r="EG130" s="175"/>
      <c r="EH130" s="175"/>
      <c r="EI130" s="175"/>
      <c r="EJ130" s="175"/>
      <c r="EK130" s="175"/>
      <c r="EL130" s="175"/>
      <c r="EM130" s="175"/>
      <c r="EN130" s="175"/>
      <c r="EO130" s="175"/>
      <c r="EP130" s="175"/>
      <c r="EQ130" s="175"/>
      <c r="ER130" s="175"/>
      <c r="ES130" s="175"/>
      <c r="ET130" s="175"/>
      <c r="EU130" s="175"/>
      <c r="EV130" s="175"/>
      <c r="EW130" s="175"/>
      <c r="EX130" s="175"/>
      <c r="EY130" s="175"/>
      <c r="EZ130" s="175"/>
      <c r="FA130" s="175"/>
      <c r="FB130" s="175"/>
      <c r="FC130" s="175"/>
      <c r="FD130" s="175"/>
      <c r="FE130" s="175"/>
      <c r="FF130" s="175"/>
      <c r="FG130" s="175"/>
      <c r="FH130" s="175"/>
      <c r="FI130" s="175"/>
      <c r="FJ130" s="175"/>
      <c r="FK130" s="175"/>
      <c r="FL130" s="175"/>
      <c r="FM130" s="175"/>
      <c r="FN130" s="175"/>
      <c r="FO130" s="175"/>
      <c r="FP130" s="175"/>
      <c r="FQ130" s="175"/>
      <c r="FR130" s="175"/>
      <c r="FS130" s="175"/>
      <c r="FT130" s="175"/>
      <c r="FU130" s="175"/>
      <c r="FV130" s="175"/>
      <c r="FW130" s="175"/>
      <c r="FX130" s="175"/>
      <c r="FY130" s="175"/>
      <c r="FZ130" s="175"/>
      <c r="GA130" s="175"/>
      <c r="GB130" s="175"/>
      <c r="GC130" s="175"/>
      <c r="GD130" s="175"/>
      <c r="GE130" s="175"/>
      <c r="GF130" s="175"/>
      <c r="GG130" s="175"/>
      <c r="GH130" s="175"/>
      <c r="GI130" s="175"/>
      <c r="GJ130" s="175"/>
      <c r="GK130" s="175"/>
      <c r="GL130" s="175"/>
      <c r="GM130" s="175"/>
      <c r="GN130" s="175"/>
      <c r="GO130" s="175"/>
      <c r="GP130" s="175"/>
      <c r="GQ130" s="175"/>
      <c r="GR130" s="175"/>
      <c r="GS130" s="175"/>
      <c r="GT130" s="175"/>
      <c r="GU130" s="175"/>
      <c r="GV130" s="175"/>
      <c r="GW130" s="175"/>
      <c r="GX130" s="175"/>
      <c r="GY130" s="175"/>
      <c r="GZ130" s="175"/>
      <c r="HA130" s="175"/>
      <c r="HB130" s="175"/>
      <c r="HC130" s="175"/>
      <c r="HD130" s="175"/>
      <c r="HE130" s="175"/>
      <c r="HF130" s="175"/>
      <c r="HG130" s="175"/>
      <c r="HH130" s="175"/>
      <c r="HI130" s="175"/>
      <c r="HJ130" s="175"/>
      <c r="HK130" s="175"/>
      <c r="HL130" s="175"/>
      <c r="HM130" s="175"/>
      <c r="HN130" s="175"/>
      <c r="HO130" s="175"/>
      <c r="HP130" s="175"/>
      <c r="HQ130" s="175"/>
      <c r="HR130" s="175"/>
      <c r="HS130" s="175"/>
      <c r="HT130" s="175"/>
      <c r="HU130" s="175"/>
      <c r="HV130" s="175"/>
      <c r="HW130" s="175"/>
      <c r="HX130" s="175"/>
      <c r="HY130" s="175"/>
      <c r="HZ130" s="175"/>
      <c r="IA130" s="175"/>
      <c r="IB130" s="175"/>
      <c r="IC130" s="175"/>
      <c r="ID130" s="175"/>
      <c r="IE130" s="175"/>
      <c r="IF130" s="175"/>
      <c r="IG130" s="175"/>
      <c r="IH130" s="175"/>
      <c r="II130" s="175"/>
      <c r="IJ130" s="175"/>
      <c r="IK130" s="175"/>
      <c r="IL130" s="175"/>
      <c r="IM130" s="175"/>
      <c r="IN130" s="175"/>
      <c r="IO130" s="175"/>
      <c r="IP130" s="175"/>
      <c r="IQ130" s="175"/>
      <c r="IR130" s="175"/>
      <c r="IS130" s="175"/>
      <c r="IT130" s="175"/>
      <c r="IU130" s="175"/>
      <c r="IV130" s="175"/>
      <c r="IW130" s="175"/>
      <c r="IX130" s="175"/>
      <c r="IY130" s="175"/>
      <c r="IZ130" s="175"/>
      <c r="JA130" s="175"/>
      <c r="JB130" s="175"/>
      <c r="JC130" s="175"/>
      <c r="JD130" s="175"/>
      <c r="JE130" s="175"/>
      <c r="JF130" s="175"/>
      <c r="JG130" s="175"/>
      <c r="JH130" s="175"/>
      <c r="JI130" s="175"/>
      <c r="JJ130" s="175"/>
      <c r="JK130" s="175"/>
      <c r="JL130" s="175"/>
      <c r="JM130" s="175"/>
      <c r="JN130" s="175"/>
      <c r="JO130" s="175"/>
      <c r="JP130" s="175"/>
      <c r="JQ130" s="175"/>
      <c r="JR130" s="175"/>
      <c r="JS130" s="175"/>
      <c r="JT130" s="175"/>
      <c r="JU130" s="175"/>
      <c r="JV130" s="175"/>
      <c r="JW130" s="175"/>
      <c r="JX130" s="175"/>
      <c r="JY130" s="175"/>
      <c r="JZ130" s="175"/>
      <c r="KA130" s="175"/>
      <c r="KB130" s="175"/>
      <c r="KC130" s="175"/>
      <c r="KD130" s="175"/>
      <c r="KE130" s="175"/>
      <c r="KF130" s="175"/>
      <c r="KG130" s="175"/>
      <c r="KH130" s="175"/>
      <c r="KI130" s="175"/>
      <c r="KJ130" s="175"/>
      <c r="KK130" s="175"/>
      <c r="KL130" s="175"/>
      <c r="KM130" s="175"/>
      <c r="KN130" s="175"/>
      <c r="KO130" s="175"/>
      <c r="KP130" s="175"/>
      <c r="KQ130" s="175"/>
      <c r="KR130" s="175"/>
      <c r="KS130" s="175"/>
      <c r="KT130" s="175"/>
      <c r="KU130" s="175"/>
      <c r="KV130" s="175"/>
      <c r="KW130" s="175"/>
      <c r="KX130" s="175"/>
      <c r="KY130" s="175"/>
      <c r="KZ130" s="175"/>
      <c r="LA130" s="175"/>
      <c r="LB130" s="175"/>
      <c r="LC130" s="175"/>
      <c r="LD130" s="175"/>
      <c r="LE130" s="175"/>
      <c r="LF130" s="175"/>
      <c r="LG130" s="175"/>
      <c r="LH130" s="175"/>
      <c r="LI130" s="175"/>
      <c r="LJ130" s="175"/>
      <c r="LK130" s="175"/>
      <c r="LL130" s="175"/>
      <c r="LM130" s="175"/>
      <c r="LN130" s="175"/>
      <c r="LO130" s="175"/>
      <c r="LP130" s="175"/>
      <c r="LQ130" s="175"/>
      <c r="LR130" s="175"/>
      <c r="LS130" s="175"/>
      <c r="LT130" s="175"/>
      <c r="LU130" s="175"/>
      <c r="LV130" s="175"/>
      <c r="LW130" s="175"/>
      <c r="LX130" s="175"/>
      <c r="LY130" s="175"/>
      <c r="LZ130" s="175"/>
      <c r="MA130" s="175"/>
      <c r="MB130" s="175"/>
      <c r="MC130" s="175"/>
      <c r="MD130" s="175"/>
      <c r="ME130" s="175"/>
      <c r="MF130" s="175"/>
      <c r="MG130" s="175"/>
      <c r="MH130" s="175"/>
      <c r="MI130" s="175"/>
      <c r="MJ130" s="175"/>
      <c r="MK130" s="175"/>
      <c r="ML130" s="175"/>
      <c r="MM130" s="175"/>
      <c r="MN130" s="175"/>
      <c r="MO130" s="175"/>
      <c r="MP130" s="175"/>
      <c r="MQ130" s="175"/>
      <c r="MR130" s="175"/>
      <c r="MS130" s="175"/>
      <c r="MT130" s="175"/>
      <c r="MU130" s="175"/>
      <c r="MV130" s="175"/>
      <c r="MW130" s="175"/>
      <c r="MX130" s="175"/>
      <c r="MY130" s="175"/>
      <c r="MZ130" s="175"/>
      <c r="NA130" s="175"/>
      <c r="NB130" s="175"/>
      <c r="NC130" s="175"/>
      <c r="ND130" s="175"/>
      <c r="NE130" s="175"/>
      <c r="NF130" s="175"/>
      <c r="NG130" s="175"/>
      <c r="NH130" s="175"/>
      <c r="NI130" s="175"/>
      <c r="NJ130" s="175"/>
      <c r="NK130" s="175"/>
      <c r="NL130" s="175"/>
      <c r="NM130" s="175"/>
      <c r="NN130" s="175"/>
      <c r="NO130" s="175"/>
      <c r="NP130" s="175"/>
      <c r="NQ130" s="175"/>
      <c r="NR130" s="175"/>
      <c r="NS130" s="175"/>
      <c r="NT130" s="175"/>
      <c r="NU130" s="175"/>
      <c r="NV130" s="175"/>
      <c r="NW130" s="175"/>
      <c r="NX130" s="175"/>
      <c r="NY130" s="175"/>
      <c r="NZ130" s="175"/>
      <c r="OA130" s="175"/>
      <c r="OB130" s="175"/>
      <c r="OC130" s="175"/>
      <c r="OD130" s="175"/>
      <c r="OE130" s="175"/>
      <c r="OF130" s="175"/>
      <c r="OG130" s="175"/>
      <c r="OH130" s="175"/>
      <c r="OI130" s="175"/>
      <c r="OJ130" s="175"/>
      <c r="OK130" s="175"/>
      <c r="OL130" s="175"/>
      <c r="OM130" s="175"/>
      <c r="ON130" s="175"/>
      <c r="OO130" s="175"/>
      <c r="OP130" s="175"/>
      <c r="OQ130" s="175"/>
      <c r="OR130" s="175"/>
      <c r="OS130" s="175"/>
      <c r="OT130" s="175"/>
      <c r="OU130" s="175"/>
      <c r="OV130" s="175"/>
      <c r="OW130" s="175"/>
      <c r="OX130" s="175"/>
      <c r="OY130" s="175"/>
      <c r="OZ130" s="175"/>
      <c r="PA130" s="175"/>
      <c r="PB130" s="175"/>
      <c r="PC130" s="175"/>
      <c r="PD130" s="175"/>
      <c r="PE130" s="175"/>
      <c r="PF130" s="175"/>
      <c r="PG130" s="175"/>
      <c r="PH130" s="175"/>
      <c r="PI130" s="175"/>
      <c r="PJ130" s="175"/>
      <c r="PK130" s="175"/>
      <c r="PL130" s="175"/>
      <c r="PM130" s="175"/>
      <c r="PN130" s="175"/>
      <c r="PO130" s="175"/>
      <c r="PP130" s="175"/>
      <c r="PQ130" s="175"/>
      <c r="PR130" s="175"/>
      <c r="PS130" s="175"/>
      <c r="PT130" s="175"/>
      <c r="PU130" s="175"/>
      <c r="PV130" s="175"/>
      <c r="PW130" s="175"/>
      <c r="PX130" s="175"/>
      <c r="PY130" s="175"/>
      <c r="PZ130" s="175"/>
      <c r="QA130" s="175"/>
      <c r="QB130" s="175"/>
      <c r="QC130" s="175"/>
      <c r="QD130" s="175"/>
      <c r="QE130" s="175"/>
      <c r="QF130" s="175"/>
      <c r="QG130" s="175"/>
      <c r="QH130" s="175"/>
      <c r="QI130" s="175"/>
      <c r="QJ130" s="175"/>
      <c r="QK130" s="175"/>
      <c r="QL130" s="175"/>
      <c r="QM130" s="175"/>
      <c r="QN130" s="175"/>
      <c r="QO130" s="175"/>
    </row>
    <row r="131" spans="122:457">
      <c r="DR131" s="175"/>
      <c r="DS131" s="175"/>
      <c r="DT131" s="175"/>
      <c r="DU131" s="175"/>
      <c r="DV131" s="175"/>
      <c r="DW131" s="175"/>
      <c r="DX131" s="175"/>
      <c r="DY131" s="175"/>
      <c r="DZ131" s="175"/>
      <c r="EA131" s="175"/>
      <c r="EB131" s="175"/>
      <c r="EC131" s="175"/>
      <c r="ED131" s="175"/>
      <c r="EE131" s="175"/>
      <c r="EF131" s="175"/>
      <c r="EG131" s="175"/>
      <c r="EH131" s="175"/>
      <c r="EI131" s="175"/>
      <c r="EJ131" s="175"/>
      <c r="EK131" s="175"/>
      <c r="EL131" s="175"/>
      <c r="EM131" s="175"/>
      <c r="EN131" s="175"/>
      <c r="EO131" s="175"/>
      <c r="EP131" s="175"/>
      <c r="EQ131" s="175"/>
      <c r="ER131" s="175"/>
      <c r="ES131" s="175"/>
      <c r="ET131" s="175"/>
      <c r="EU131" s="175"/>
      <c r="EV131" s="175"/>
      <c r="EW131" s="175"/>
      <c r="EX131" s="175"/>
      <c r="EY131" s="175"/>
      <c r="EZ131" s="175"/>
      <c r="FA131" s="175"/>
      <c r="FB131" s="175"/>
      <c r="FC131" s="175"/>
      <c r="FD131" s="175"/>
      <c r="FE131" s="175"/>
      <c r="FF131" s="175"/>
      <c r="FG131" s="175"/>
      <c r="FH131" s="175"/>
      <c r="FI131" s="175"/>
      <c r="FJ131" s="175"/>
      <c r="FK131" s="175"/>
      <c r="FL131" s="175"/>
      <c r="FM131" s="175"/>
      <c r="FN131" s="175"/>
      <c r="FO131" s="175"/>
      <c r="FP131" s="175"/>
      <c r="FQ131" s="175"/>
      <c r="FR131" s="175"/>
      <c r="FS131" s="175"/>
      <c r="FT131" s="175"/>
      <c r="FU131" s="175"/>
      <c r="FV131" s="175"/>
      <c r="FW131" s="175"/>
      <c r="FX131" s="175"/>
      <c r="FY131" s="175"/>
      <c r="FZ131" s="175"/>
      <c r="GA131" s="175"/>
      <c r="GB131" s="175"/>
      <c r="GC131" s="175"/>
      <c r="GD131" s="175"/>
      <c r="GE131" s="175"/>
      <c r="GF131" s="175"/>
      <c r="GG131" s="175"/>
      <c r="GH131" s="175"/>
      <c r="GI131" s="175"/>
      <c r="GJ131" s="175"/>
      <c r="GK131" s="175"/>
      <c r="GL131" s="175"/>
      <c r="GM131" s="175"/>
      <c r="GN131" s="175"/>
      <c r="GO131" s="175"/>
      <c r="GP131" s="175"/>
      <c r="GQ131" s="175"/>
      <c r="GR131" s="175"/>
      <c r="GS131" s="175"/>
      <c r="GT131" s="175"/>
      <c r="GU131" s="175"/>
      <c r="GV131" s="175"/>
      <c r="GW131" s="175"/>
      <c r="GX131" s="175"/>
      <c r="GY131" s="175"/>
      <c r="GZ131" s="175"/>
      <c r="HA131" s="175"/>
      <c r="HB131" s="175"/>
      <c r="HC131" s="175"/>
      <c r="HD131" s="175"/>
      <c r="HE131" s="175"/>
      <c r="HF131" s="175"/>
      <c r="HG131" s="175"/>
      <c r="HH131" s="175"/>
      <c r="HI131" s="175"/>
      <c r="HJ131" s="175"/>
      <c r="HK131" s="175"/>
      <c r="HL131" s="175"/>
      <c r="HM131" s="175"/>
      <c r="HN131" s="175"/>
      <c r="HO131" s="175"/>
      <c r="HP131" s="175"/>
      <c r="HQ131" s="175"/>
      <c r="HR131" s="175"/>
      <c r="HS131" s="175"/>
      <c r="HT131" s="175"/>
      <c r="HU131" s="175"/>
      <c r="HV131" s="175"/>
      <c r="HW131" s="175"/>
      <c r="HX131" s="175"/>
      <c r="HY131" s="175"/>
      <c r="HZ131" s="175"/>
      <c r="IA131" s="175"/>
      <c r="IB131" s="175"/>
      <c r="IC131" s="175"/>
      <c r="ID131" s="175"/>
      <c r="IE131" s="175"/>
      <c r="IF131" s="175"/>
      <c r="IG131" s="175"/>
      <c r="IH131" s="175"/>
      <c r="II131" s="175"/>
      <c r="IJ131" s="175"/>
      <c r="IK131" s="175"/>
      <c r="IL131" s="175"/>
      <c r="IM131" s="175"/>
      <c r="IN131" s="175"/>
      <c r="IO131" s="175"/>
      <c r="IP131" s="175"/>
      <c r="IQ131" s="175"/>
      <c r="IR131" s="175"/>
      <c r="IS131" s="175"/>
      <c r="IT131" s="175"/>
      <c r="IU131" s="175"/>
      <c r="IV131" s="175"/>
      <c r="IW131" s="175"/>
      <c r="IX131" s="175"/>
      <c r="IY131" s="175"/>
      <c r="IZ131" s="175"/>
      <c r="JA131" s="175"/>
      <c r="JB131" s="175"/>
      <c r="JC131" s="175"/>
      <c r="JD131" s="175"/>
      <c r="JE131" s="175"/>
      <c r="JF131" s="175"/>
      <c r="JG131" s="175"/>
      <c r="JH131" s="175"/>
      <c r="JI131" s="175"/>
      <c r="JJ131" s="175"/>
      <c r="JK131" s="175"/>
      <c r="JL131" s="175"/>
      <c r="JM131" s="175"/>
      <c r="JN131" s="175"/>
      <c r="JO131" s="175"/>
      <c r="JP131" s="175"/>
      <c r="JQ131" s="175"/>
      <c r="JR131" s="175"/>
      <c r="JS131" s="175"/>
      <c r="JT131" s="175"/>
      <c r="JU131" s="175"/>
      <c r="JV131" s="175"/>
      <c r="JW131" s="175"/>
      <c r="JX131" s="175"/>
      <c r="JY131" s="175"/>
      <c r="JZ131" s="175"/>
      <c r="KA131" s="175"/>
      <c r="KB131" s="175"/>
      <c r="KC131" s="175"/>
      <c r="KD131" s="175"/>
      <c r="KE131" s="175"/>
      <c r="KF131" s="175"/>
      <c r="KG131" s="175"/>
      <c r="KH131" s="175"/>
      <c r="KI131" s="175"/>
      <c r="KJ131" s="175"/>
      <c r="KK131" s="175"/>
      <c r="KL131" s="175"/>
      <c r="KM131" s="175"/>
      <c r="KN131" s="175"/>
      <c r="KO131" s="175"/>
      <c r="KP131" s="175"/>
      <c r="KQ131" s="175"/>
      <c r="KR131" s="175"/>
      <c r="KS131" s="175"/>
      <c r="KT131" s="175"/>
      <c r="KU131" s="175"/>
      <c r="KV131" s="175"/>
      <c r="KW131" s="175"/>
      <c r="KX131" s="175"/>
      <c r="KY131" s="175"/>
      <c r="KZ131" s="175"/>
      <c r="LA131" s="175"/>
      <c r="LB131" s="175"/>
      <c r="LC131" s="175"/>
      <c r="LD131" s="175"/>
      <c r="LE131" s="175"/>
      <c r="LF131" s="175"/>
      <c r="LG131" s="175"/>
      <c r="LH131" s="175"/>
      <c r="LI131" s="175"/>
      <c r="LJ131" s="175"/>
      <c r="LK131" s="175"/>
      <c r="LL131" s="175"/>
      <c r="LM131" s="175"/>
      <c r="LN131" s="175"/>
      <c r="LO131" s="175"/>
      <c r="LP131" s="175"/>
      <c r="LQ131" s="175"/>
      <c r="LR131" s="175"/>
      <c r="LS131" s="175"/>
      <c r="LT131" s="175"/>
      <c r="LU131" s="175"/>
      <c r="LV131" s="175"/>
      <c r="LW131" s="175"/>
      <c r="LX131" s="175"/>
      <c r="LY131" s="175"/>
      <c r="LZ131" s="175"/>
      <c r="MA131" s="175"/>
      <c r="MB131" s="175"/>
      <c r="MC131" s="175"/>
      <c r="MD131" s="175"/>
      <c r="ME131" s="175"/>
      <c r="MF131" s="175"/>
      <c r="MG131" s="175"/>
      <c r="MH131" s="175"/>
      <c r="MI131" s="175"/>
      <c r="MJ131" s="175"/>
      <c r="MK131" s="175"/>
      <c r="ML131" s="175"/>
      <c r="MM131" s="175"/>
      <c r="MN131" s="175"/>
      <c r="MO131" s="175"/>
      <c r="MP131" s="175"/>
      <c r="MQ131" s="175"/>
      <c r="MR131" s="175"/>
      <c r="MS131" s="175"/>
      <c r="MT131" s="175"/>
      <c r="MU131" s="175"/>
      <c r="MV131" s="175"/>
      <c r="MW131" s="175"/>
      <c r="MX131" s="175"/>
      <c r="MY131" s="175"/>
      <c r="MZ131" s="175"/>
      <c r="NA131" s="175"/>
      <c r="NB131" s="175"/>
      <c r="NC131" s="175"/>
      <c r="ND131" s="175"/>
      <c r="NE131" s="175"/>
      <c r="NF131" s="175"/>
      <c r="NG131" s="175"/>
      <c r="NH131" s="175"/>
      <c r="NI131" s="175"/>
      <c r="NJ131" s="175"/>
      <c r="NK131" s="175"/>
      <c r="NL131" s="175"/>
      <c r="NM131" s="175"/>
      <c r="NN131" s="175"/>
      <c r="NO131" s="175"/>
      <c r="NP131" s="175"/>
      <c r="NQ131" s="175"/>
      <c r="NR131" s="175"/>
      <c r="NS131" s="175"/>
      <c r="NT131" s="175"/>
      <c r="NU131" s="175"/>
      <c r="NV131" s="175"/>
      <c r="NW131" s="175"/>
      <c r="NX131" s="175"/>
      <c r="NY131" s="175"/>
      <c r="NZ131" s="175"/>
      <c r="OA131" s="175"/>
      <c r="OB131" s="175"/>
      <c r="OC131" s="175"/>
      <c r="OD131" s="175"/>
      <c r="OE131" s="175"/>
      <c r="OF131" s="175"/>
      <c r="OG131" s="175"/>
      <c r="OH131" s="175"/>
      <c r="OI131" s="175"/>
      <c r="OJ131" s="175"/>
      <c r="OK131" s="175"/>
      <c r="OL131" s="175"/>
      <c r="OM131" s="175"/>
      <c r="ON131" s="175"/>
      <c r="OO131" s="175"/>
      <c r="OP131" s="175"/>
      <c r="OQ131" s="175"/>
      <c r="OR131" s="175"/>
      <c r="OS131" s="175"/>
      <c r="OT131" s="175"/>
      <c r="OU131" s="175"/>
      <c r="OV131" s="175"/>
      <c r="OW131" s="175"/>
      <c r="OX131" s="175"/>
      <c r="OY131" s="175"/>
      <c r="OZ131" s="175"/>
      <c r="PA131" s="175"/>
      <c r="PB131" s="175"/>
      <c r="PC131" s="175"/>
      <c r="PD131" s="175"/>
      <c r="PE131" s="175"/>
      <c r="PF131" s="175"/>
      <c r="PG131" s="175"/>
      <c r="PH131" s="175"/>
      <c r="PI131" s="175"/>
      <c r="PJ131" s="175"/>
      <c r="PK131" s="175"/>
      <c r="PL131" s="175"/>
      <c r="PM131" s="175"/>
      <c r="PN131" s="175"/>
      <c r="PO131" s="175"/>
      <c r="PP131" s="175"/>
      <c r="PQ131" s="175"/>
      <c r="PR131" s="175"/>
      <c r="PS131" s="175"/>
      <c r="PT131" s="175"/>
      <c r="PU131" s="175"/>
      <c r="PV131" s="175"/>
      <c r="PW131" s="175"/>
      <c r="PX131" s="175"/>
      <c r="PY131" s="175"/>
      <c r="PZ131" s="175"/>
      <c r="QA131" s="175"/>
      <c r="QB131" s="175"/>
      <c r="QC131" s="175"/>
      <c r="QD131" s="175"/>
      <c r="QE131" s="175"/>
      <c r="QF131" s="175"/>
      <c r="QG131" s="175"/>
      <c r="QH131" s="175"/>
      <c r="QI131" s="175"/>
      <c r="QJ131" s="175"/>
      <c r="QK131" s="175"/>
      <c r="QL131" s="175"/>
      <c r="QM131" s="175"/>
      <c r="QN131" s="175"/>
      <c r="QO131" s="175"/>
    </row>
    <row r="132" spans="122:457">
      <c r="DR132" s="175"/>
      <c r="DS132" s="175"/>
      <c r="DT132" s="175"/>
      <c r="DU132" s="175"/>
      <c r="DV132" s="175"/>
      <c r="DW132" s="175"/>
      <c r="DX132" s="175"/>
      <c r="DY132" s="175"/>
      <c r="DZ132" s="175"/>
      <c r="EA132" s="175"/>
      <c r="EB132" s="175"/>
      <c r="EC132" s="175"/>
      <c r="ED132" s="175"/>
      <c r="EE132" s="175"/>
      <c r="EF132" s="175"/>
      <c r="EG132" s="175"/>
      <c r="EH132" s="175"/>
      <c r="EI132" s="175"/>
      <c r="EJ132" s="175"/>
      <c r="EK132" s="175"/>
      <c r="EL132" s="175"/>
      <c r="EM132" s="175"/>
      <c r="EN132" s="175"/>
      <c r="EO132" s="175"/>
      <c r="EP132" s="175"/>
      <c r="EQ132" s="175"/>
      <c r="ER132" s="175"/>
      <c r="ES132" s="175"/>
      <c r="ET132" s="175"/>
      <c r="EU132" s="175"/>
      <c r="EV132" s="175"/>
      <c r="EW132" s="175"/>
      <c r="EX132" s="175"/>
      <c r="EY132" s="175"/>
      <c r="EZ132" s="175"/>
      <c r="FA132" s="175"/>
      <c r="FB132" s="175"/>
      <c r="FC132" s="175"/>
      <c r="FD132" s="175"/>
      <c r="FE132" s="175"/>
      <c r="FF132" s="175"/>
      <c r="FG132" s="175"/>
      <c r="FH132" s="175"/>
      <c r="FI132" s="175"/>
      <c r="FJ132" s="175"/>
      <c r="FK132" s="175"/>
      <c r="FL132" s="175"/>
      <c r="FM132" s="175"/>
      <c r="FN132" s="175"/>
      <c r="FO132" s="175"/>
      <c r="FP132" s="175"/>
      <c r="FQ132" s="175"/>
      <c r="FR132" s="175"/>
      <c r="FS132" s="175"/>
      <c r="FT132" s="175"/>
      <c r="FU132" s="175"/>
      <c r="FV132" s="175"/>
      <c r="FW132" s="175"/>
      <c r="FX132" s="175"/>
      <c r="FY132" s="175"/>
      <c r="FZ132" s="175"/>
      <c r="GA132" s="175"/>
      <c r="GB132" s="175"/>
      <c r="GC132" s="175"/>
      <c r="GD132" s="175"/>
      <c r="GE132" s="175"/>
      <c r="GF132" s="175"/>
      <c r="GG132" s="175"/>
      <c r="GH132" s="175"/>
      <c r="GI132" s="175"/>
      <c r="GJ132" s="175"/>
      <c r="GK132" s="175"/>
      <c r="GL132" s="175"/>
      <c r="GM132" s="175"/>
      <c r="GN132" s="175"/>
      <c r="GO132" s="175"/>
      <c r="GP132" s="175"/>
      <c r="GQ132" s="175"/>
      <c r="GR132" s="175"/>
      <c r="GS132" s="175"/>
      <c r="GT132" s="175"/>
      <c r="GU132" s="175"/>
      <c r="GV132" s="175"/>
      <c r="GW132" s="175"/>
      <c r="GX132" s="175"/>
      <c r="GY132" s="175"/>
      <c r="GZ132" s="175"/>
      <c r="HA132" s="175"/>
      <c r="HB132" s="175"/>
      <c r="HC132" s="175"/>
      <c r="HD132" s="175"/>
      <c r="HE132" s="175"/>
      <c r="HF132" s="175"/>
      <c r="HG132" s="175"/>
      <c r="HH132" s="175"/>
      <c r="HI132" s="175"/>
      <c r="HJ132" s="175"/>
      <c r="HK132" s="175"/>
      <c r="HL132" s="175"/>
      <c r="HM132" s="175"/>
      <c r="HN132" s="175"/>
      <c r="HO132" s="175"/>
      <c r="HP132" s="175"/>
      <c r="HQ132" s="175"/>
      <c r="HR132" s="175"/>
      <c r="HS132" s="175"/>
      <c r="HT132" s="175"/>
      <c r="HU132" s="175"/>
      <c r="HV132" s="175"/>
      <c r="HW132" s="175"/>
      <c r="HX132" s="175"/>
      <c r="HY132" s="175"/>
      <c r="HZ132" s="175"/>
      <c r="IA132" s="175"/>
      <c r="IB132" s="175"/>
      <c r="IC132" s="175"/>
      <c r="ID132" s="175"/>
      <c r="IE132" s="175"/>
      <c r="IF132" s="175"/>
      <c r="IG132" s="175"/>
      <c r="IH132" s="175"/>
      <c r="II132" s="175"/>
      <c r="IJ132" s="175"/>
      <c r="IK132" s="175"/>
      <c r="IL132" s="175"/>
      <c r="IM132" s="175"/>
      <c r="IN132" s="175"/>
      <c r="IO132" s="175"/>
      <c r="IP132" s="175"/>
      <c r="IQ132" s="175"/>
      <c r="IR132" s="175"/>
      <c r="IS132" s="175"/>
      <c r="IT132" s="175"/>
      <c r="IU132" s="175"/>
      <c r="IV132" s="175"/>
      <c r="IW132" s="175"/>
      <c r="IX132" s="175"/>
      <c r="IY132" s="175"/>
      <c r="IZ132" s="175"/>
      <c r="JA132" s="175"/>
      <c r="JB132" s="175"/>
      <c r="JC132" s="175"/>
      <c r="JD132" s="175"/>
      <c r="JE132" s="175"/>
      <c r="JF132" s="175"/>
      <c r="JG132" s="175"/>
      <c r="JH132" s="175"/>
      <c r="JI132" s="175"/>
      <c r="JJ132" s="175"/>
      <c r="JK132" s="175"/>
      <c r="JL132" s="175"/>
      <c r="JM132" s="175"/>
      <c r="JN132" s="175"/>
      <c r="JO132" s="175"/>
      <c r="JP132" s="175"/>
      <c r="JQ132" s="175"/>
      <c r="JR132" s="175"/>
      <c r="JS132" s="175"/>
      <c r="JT132" s="175"/>
      <c r="JU132" s="175"/>
      <c r="JV132" s="175"/>
      <c r="JW132" s="175"/>
      <c r="JX132" s="175"/>
      <c r="JY132" s="175"/>
      <c r="JZ132" s="175"/>
      <c r="KA132" s="175"/>
      <c r="KB132" s="175"/>
      <c r="KC132" s="175"/>
      <c r="KD132" s="175"/>
      <c r="KE132" s="175"/>
      <c r="KF132" s="175"/>
      <c r="KG132" s="175"/>
      <c r="KH132" s="175"/>
      <c r="KI132" s="175"/>
      <c r="KJ132" s="175"/>
      <c r="KK132" s="175"/>
      <c r="KL132" s="175"/>
      <c r="KM132" s="175"/>
      <c r="KN132" s="175"/>
      <c r="KO132" s="175"/>
      <c r="KP132" s="175"/>
      <c r="KQ132" s="175"/>
      <c r="KR132" s="175"/>
      <c r="KS132" s="175"/>
      <c r="KT132" s="175"/>
      <c r="KU132" s="175"/>
      <c r="KV132" s="175"/>
      <c r="KW132" s="175"/>
      <c r="KX132" s="175"/>
      <c r="KY132" s="175"/>
      <c r="KZ132" s="175"/>
      <c r="LA132" s="175"/>
      <c r="LB132" s="175"/>
      <c r="LC132" s="175"/>
      <c r="LD132" s="175"/>
      <c r="LE132" s="175"/>
      <c r="LF132" s="175"/>
      <c r="LG132" s="175"/>
      <c r="LH132" s="175"/>
      <c r="LI132" s="175"/>
      <c r="LJ132" s="175"/>
      <c r="LK132" s="175"/>
      <c r="LL132" s="175"/>
      <c r="LM132" s="175"/>
      <c r="LN132" s="175"/>
      <c r="LO132" s="175"/>
      <c r="LP132" s="175"/>
      <c r="LQ132" s="175"/>
      <c r="LR132" s="175"/>
      <c r="LS132" s="175"/>
      <c r="LT132" s="175"/>
      <c r="LU132" s="175"/>
      <c r="LV132" s="175"/>
      <c r="LW132" s="175"/>
      <c r="LX132" s="175"/>
      <c r="LY132" s="175"/>
      <c r="LZ132" s="175"/>
      <c r="MA132" s="175"/>
      <c r="MB132" s="175"/>
      <c r="MC132" s="175"/>
      <c r="MD132" s="175"/>
      <c r="ME132" s="175"/>
      <c r="MF132" s="175"/>
      <c r="MG132" s="175"/>
      <c r="MH132" s="175"/>
      <c r="MI132" s="175"/>
      <c r="MJ132" s="175"/>
      <c r="MK132" s="175"/>
      <c r="ML132" s="175"/>
      <c r="MM132" s="175"/>
      <c r="MN132" s="175"/>
      <c r="MO132" s="175"/>
      <c r="MP132" s="175"/>
      <c r="MQ132" s="175"/>
      <c r="MR132" s="175"/>
      <c r="MS132" s="175"/>
      <c r="MT132" s="175"/>
      <c r="MU132" s="175"/>
      <c r="MV132" s="175"/>
      <c r="MW132" s="175"/>
      <c r="MX132" s="175"/>
      <c r="MY132" s="175"/>
      <c r="MZ132" s="175"/>
      <c r="NA132" s="175"/>
      <c r="NB132" s="175"/>
      <c r="NC132" s="175"/>
      <c r="ND132" s="175"/>
      <c r="NE132" s="175"/>
      <c r="NF132" s="175"/>
      <c r="NG132" s="175"/>
      <c r="NH132" s="175"/>
      <c r="NI132" s="175"/>
      <c r="NJ132" s="175"/>
      <c r="NK132" s="175"/>
      <c r="NL132" s="175"/>
      <c r="NM132" s="175"/>
      <c r="NN132" s="175"/>
      <c r="NO132" s="175"/>
      <c r="NP132" s="175"/>
      <c r="NQ132" s="175"/>
      <c r="NR132" s="175"/>
      <c r="NS132" s="175"/>
      <c r="NT132" s="175"/>
      <c r="NU132" s="175"/>
      <c r="NV132" s="175"/>
      <c r="NW132" s="175"/>
      <c r="NX132" s="175"/>
      <c r="NY132" s="175"/>
      <c r="NZ132" s="175"/>
      <c r="OA132" s="175"/>
      <c r="OB132" s="175"/>
      <c r="OC132" s="175"/>
      <c r="OD132" s="175"/>
      <c r="OE132" s="175"/>
      <c r="OF132" s="175"/>
      <c r="OG132" s="175"/>
      <c r="OH132" s="175"/>
      <c r="OI132" s="175"/>
      <c r="OJ132" s="175"/>
      <c r="OK132" s="175"/>
      <c r="OL132" s="175"/>
      <c r="OM132" s="175"/>
      <c r="ON132" s="175"/>
      <c r="OO132" s="175"/>
      <c r="OP132" s="175"/>
      <c r="OQ132" s="175"/>
      <c r="OR132" s="175"/>
      <c r="OS132" s="175"/>
      <c r="OT132" s="175"/>
      <c r="OU132" s="175"/>
      <c r="OV132" s="175"/>
      <c r="OW132" s="175"/>
      <c r="OX132" s="175"/>
      <c r="OY132" s="175"/>
      <c r="OZ132" s="175"/>
      <c r="PA132" s="175"/>
      <c r="PB132" s="175"/>
      <c r="PC132" s="175"/>
      <c r="PD132" s="175"/>
      <c r="PE132" s="175"/>
      <c r="PF132" s="175"/>
      <c r="PG132" s="175"/>
      <c r="PH132" s="175"/>
      <c r="PI132" s="175"/>
      <c r="PJ132" s="175"/>
      <c r="PK132" s="175"/>
      <c r="PL132" s="175"/>
      <c r="PM132" s="175"/>
      <c r="PN132" s="175"/>
      <c r="PO132" s="175"/>
      <c r="PP132" s="175"/>
      <c r="PQ132" s="175"/>
      <c r="PR132" s="175"/>
      <c r="PS132" s="175"/>
      <c r="PT132" s="175"/>
      <c r="PU132" s="175"/>
      <c r="PV132" s="175"/>
      <c r="PW132" s="175"/>
      <c r="PX132" s="175"/>
      <c r="PY132" s="175"/>
      <c r="PZ132" s="175"/>
      <c r="QA132" s="175"/>
      <c r="QB132" s="175"/>
      <c r="QC132" s="175"/>
      <c r="QD132" s="175"/>
      <c r="QE132" s="175"/>
      <c r="QF132" s="175"/>
      <c r="QG132" s="175"/>
      <c r="QH132" s="175"/>
      <c r="QI132" s="175"/>
      <c r="QJ132" s="175"/>
      <c r="QK132" s="175"/>
      <c r="QL132" s="175"/>
      <c r="QM132" s="175"/>
      <c r="QN132" s="175"/>
      <c r="QO132" s="175"/>
    </row>
    <row r="133" spans="122:457">
      <c r="DR133" s="175"/>
      <c r="DS133" s="175"/>
      <c r="DT133" s="175"/>
      <c r="DU133" s="175"/>
      <c r="DV133" s="175"/>
      <c r="DW133" s="175"/>
      <c r="DX133" s="175"/>
      <c r="DY133" s="175"/>
      <c r="DZ133" s="175"/>
      <c r="EA133" s="175"/>
      <c r="EB133" s="175"/>
      <c r="EC133" s="175"/>
      <c r="ED133" s="175"/>
      <c r="EE133" s="175"/>
      <c r="EF133" s="175"/>
      <c r="EG133" s="175"/>
      <c r="EH133" s="175"/>
      <c r="EI133" s="175"/>
      <c r="EJ133" s="175"/>
      <c r="EK133" s="175"/>
      <c r="EL133" s="175"/>
      <c r="EM133" s="175"/>
      <c r="EN133" s="175"/>
      <c r="EO133" s="175"/>
      <c r="EP133" s="175"/>
      <c r="EQ133" s="175"/>
      <c r="ER133" s="175"/>
      <c r="ES133" s="175"/>
      <c r="ET133" s="175"/>
      <c r="EU133" s="175"/>
      <c r="EV133" s="175"/>
      <c r="EW133" s="175"/>
      <c r="EX133" s="175"/>
      <c r="EY133" s="175"/>
      <c r="EZ133" s="175"/>
      <c r="FA133" s="175"/>
      <c r="FB133" s="175"/>
      <c r="FC133" s="175"/>
      <c r="FD133" s="175"/>
      <c r="FE133" s="175"/>
      <c r="FF133" s="175"/>
      <c r="FG133" s="175"/>
      <c r="FH133" s="175"/>
      <c r="FI133" s="175"/>
      <c r="FJ133" s="175"/>
      <c r="FK133" s="175"/>
      <c r="FL133" s="175"/>
      <c r="FM133" s="175"/>
      <c r="FN133" s="175"/>
      <c r="FO133" s="175"/>
      <c r="FP133" s="175"/>
      <c r="FQ133" s="175"/>
      <c r="FR133" s="175"/>
      <c r="FS133" s="175"/>
      <c r="FT133" s="175"/>
      <c r="FU133" s="175"/>
      <c r="FV133" s="175"/>
      <c r="FW133" s="175"/>
      <c r="FX133" s="175"/>
      <c r="FY133" s="175"/>
      <c r="FZ133" s="175"/>
      <c r="GA133" s="175"/>
      <c r="GB133" s="175"/>
      <c r="GC133" s="175"/>
      <c r="GD133" s="175"/>
      <c r="GE133" s="175"/>
      <c r="GF133" s="175"/>
      <c r="GG133" s="175"/>
      <c r="GH133" s="175"/>
      <c r="GI133" s="175"/>
      <c r="GJ133" s="175"/>
      <c r="GK133" s="175"/>
      <c r="GL133" s="175"/>
      <c r="GM133" s="175"/>
      <c r="GN133" s="175"/>
      <c r="GO133" s="175"/>
      <c r="GP133" s="175"/>
      <c r="GQ133" s="175"/>
      <c r="GR133" s="175"/>
      <c r="GS133" s="175"/>
      <c r="GT133" s="175"/>
      <c r="GU133" s="175"/>
      <c r="GV133" s="175"/>
      <c r="GW133" s="175"/>
      <c r="GX133" s="175"/>
      <c r="GY133" s="175"/>
      <c r="GZ133" s="175"/>
      <c r="HA133" s="175"/>
      <c r="HB133" s="175"/>
      <c r="HC133" s="175"/>
      <c r="HD133" s="175"/>
      <c r="HE133" s="175"/>
      <c r="HF133" s="175"/>
      <c r="HG133" s="175"/>
      <c r="HH133" s="175"/>
      <c r="HI133" s="175"/>
      <c r="HJ133" s="175"/>
      <c r="HK133" s="175"/>
      <c r="HL133" s="175"/>
      <c r="HM133" s="175"/>
      <c r="HN133" s="175"/>
      <c r="HO133" s="175"/>
      <c r="HP133" s="175"/>
      <c r="HQ133" s="175"/>
      <c r="HR133" s="175"/>
      <c r="HS133" s="175"/>
      <c r="HT133" s="175"/>
      <c r="HU133" s="175"/>
      <c r="HV133" s="175"/>
      <c r="HW133" s="175"/>
      <c r="HX133" s="175"/>
      <c r="HY133" s="175"/>
      <c r="HZ133" s="175"/>
      <c r="IA133" s="175"/>
      <c r="IB133" s="175"/>
      <c r="IC133" s="175"/>
      <c r="ID133" s="175"/>
      <c r="IE133" s="175"/>
      <c r="IF133" s="175"/>
      <c r="IG133" s="175"/>
      <c r="IH133" s="175"/>
      <c r="II133" s="175"/>
      <c r="IJ133" s="175"/>
      <c r="IK133" s="175"/>
      <c r="IL133" s="175"/>
      <c r="IM133" s="175"/>
      <c r="IN133" s="175"/>
      <c r="IO133" s="175"/>
      <c r="IP133" s="175"/>
      <c r="IQ133" s="175"/>
      <c r="IR133" s="175"/>
      <c r="IS133" s="175"/>
      <c r="IT133" s="175"/>
      <c r="IU133" s="175"/>
      <c r="IV133" s="175"/>
      <c r="IW133" s="175"/>
      <c r="IX133" s="175"/>
      <c r="IY133" s="175"/>
      <c r="IZ133" s="175"/>
      <c r="JA133" s="175"/>
      <c r="JB133" s="175"/>
      <c r="JC133" s="175"/>
      <c r="JD133" s="175"/>
      <c r="JE133" s="175"/>
      <c r="JF133" s="175"/>
      <c r="JG133" s="175"/>
      <c r="JH133" s="175"/>
      <c r="JI133" s="175"/>
      <c r="JJ133" s="175"/>
      <c r="JK133" s="175"/>
      <c r="JL133" s="175"/>
      <c r="JM133" s="175"/>
      <c r="JN133" s="175"/>
      <c r="JO133" s="175"/>
      <c r="JP133" s="175"/>
      <c r="JQ133" s="175"/>
      <c r="JR133" s="175"/>
      <c r="JS133" s="175"/>
      <c r="JT133" s="175"/>
      <c r="JU133" s="175"/>
      <c r="JV133" s="175"/>
      <c r="JW133" s="175"/>
      <c r="JX133" s="175"/>
      <c r="JY133" s="175"/>
      <c r="JZ133" s="175"/>
      <c r="KA133" s="175"/>
      <c r="KB133" s="175"/>
      <c r="KC133" s="175"/>
      <c r="KD133" s="175"/>
      <c r="KE133" s="175"/>
      <c r="KF133" s="175"/>
      <c r="KG133" s="175"/>
      <c r="KH133" s="175"/>
      <c r="KI133" s="175"/>
      <c r="KJ133" s="175"/>
      <c r="KK133" s="175"/>
      <c r="KL133" s="175"/>
      <c r="KM133" s="175"/>
      <c r="KN133" s="175"/>
      <c r="KO133" s="175"/>
      <c r="KP133" s="175"/>
      <c r="KQ133" s="175"/>
      <c r="KR133" s="175"/>
      <c r="KS133" s="175"/>
      <c r="KT133" s="175"/>
      <c r="KU133" s="175"/>
      <c r="KV133" s="175"/>
      <c r="KW133" s="175"/>
      <c r="KX133" s="175"/>
      <c r="KY133" s="175"/>
      <c r="KZ133" s="175"/>
      <c r="LA133" s="175"/>
      <c r="LB133" s="175"/>
      <c r="LC133" s="175"/>
      <c r="LD133" s="175"/>
      <c r="LE133" s="175"/>
      <c r="LF133" s="175"/>
      <c r="LG133" s="175"/>
      <c r="LH133" s="175"/>
      <c r="LI133" s="175"/>
      <c r="LJ133" s="175"/>
      <c r="LK133" s="175"/>
      <c r="LL133" s="175"/>
      <c r="LM133" s="175"/>
      <c r="LN133" s="175"/>
      <c r="LO133" s="175"/>
      <c r="LP133" s="175"/>
      <c r="LQ133" s="175"/>
      <c r="LR133" s="175"/>
      <c r="LS133" s="175"/>
      <c r="LT133" s="175"/>
      <c r="LU133" s="175"/>
      <c r="LV133" s="175"/>
      <c r="LW133" s="175"/>
      <c r="LX133" s="175"/>
      <c r="LY133" s="175"/>
      <c r="LZ133" s="175"/>
      <c r="MA133" s="175"/>
      <c r="MB133" s="175"/>
      <c r="MC133" s="175"/>
      <c r="MD133" s="175"/>
      <c r="ME133" s="175"/>
      <c r="MF133" s="175"/>
      <c r="MG133" s="175"/>
      <c r="MH133" s="175"/>
      <c r="MI133" s="175"/>
      <c r="MJ133" s="175"/>
      <c r="MK133" s="175"/>
      <c r="ML133" s="175"/>
      <c r="MM133" s="175"/>
      <c r="MN133" s="175"/>
      <c r="MO133" s="175"/>
      <c r="MP133" s="175"/>
      <c r="MQ133" s="175"/>
      <c r="MR133" s="175"/>
      <c r="MS133" s="175"/>
      <c r="MT133" s="175"/>
      <c r="MU133" s="175"/>
      <c r="MV133" s="175"/>
      <c r="MW133" s="175"/>
      <c r="MX133" s="175"/>
      <c r="MY133" s="175"/>
      <c r="MZ133" s="175"/>
      <c r="NA133" s="175"/>
      <c r="NB133" s="175"/>
      <c r="NC133" s="175"/>
      <c r="ND133" s="175"/>
      <c r="NE133" s="175"/>
      <c r="NF133" s="175"/>
      <c r="NG133" s="175"/>
      <c r="NH133" s="175"/>
      <c r="NI133" s="175"/>
      <c r="NJ133" s="175"/>
      <c r="NK133" s="175"/>
      <c r="NL133" s="175"/>
      <c r="NM133" s="175"/>
      <c r="NN133" s="175"/>
      <c r="NO133" s="175"/>
      <c r="NP133" s="175"/>
      <c r="NQ133" s="175"/>
      <c r="NR133" s="175"/>
      <c r="NS133" s="175"/>
      <c r="NT133" s="175"/>
      <c r="NU133" s="175"/>
      <c r="NV133" s="175"/>
      <c r="NW133" s="175"/>
      <c r="NX133" s="175"/>
      <c r="NY133" s="175"/>
      <c r="NZ133" s="175"/>
      <c r="OA133" s="175"/>
      <c r="OB133" s="175"/>
      <c r="OC133" s="175"/>
      <c r="OD133" s="175"/>
      <c r="OE133" s="175"/>
      <c r="OF133" s="175"/>
      <c r="OG133" s="175"/>
      <c r="OH133" s="175"/>
      <c r="OI133" s="175"/>
      <c r="OJ133" s="175"/>
      <c r="OK133" s="175"/>
      <c r="OL133" s="175"/>
      <c r="OM133" s="175"/>
      <c r="ON133" s="175"/>
      <c r="OO133" s="175"/>
      <c r="OP133" s="175"/>
      <c r="OQ133" s="175"/>
      <c r="OR133" s="175"/>
      <c r="OS133" s="175"/>
      <c r="OT133" s="175"/>
      <c r="OU133" s="175"/>
      <c r="OV133" s="175"/>
      <c r="OW133" s="175"/>
      <c r="OX133" s="175"/>
      <c r="OY133" s="175"/>
      <c r="OZ133" s="175"/>
      <c r="PA133" s="175"/>
      <c r="PB133" s="175"/>
      <c r="PC133" s="175"/>
      <c r="PD133" s="175"/>
      <c r="PE133" s="175"/>
      <c r="PF133" s="175"/>
      <c r="PG133" s="175"/>
      <c r="PH133" s="175"/>
      <c r="PI133" s="175"/>
      <c r="PJ133" s="175"/>
      <c r="PK133" s="175"/>
      <c r="PL133" s="175"/>
      <c r="PM133" s="175"/>
      <c r="PN133" s="175"/>
      <c r="PO133" s="175"/>
      <c r="PP133" s="175"/>
      <c r="PQ133" s="175"/>
      <c r="PR133" s="175"/>
      <c r="PS133" s="175"/>
      <c r="PT133" s="175"/>
      <c r="PU133" s="175"/>
      <c r="PV133" s="175"/>
      <c r="PW133" s="175"/>
      <c r="PX133" s="175"/>
      <c r="PY133" s="175"/>
      <c r="PZ133" s="175"/>
      <c r="QA133" s="175"/>
      <c r="QB133" s="175"/>
      <c r="QC133" s="175"/>
      <c r="QD133" s="175"/>
      <c r="QE133" s="175"/>
      <c r="QF133" s="175"/>
      <c r="QG133" s="175"/>
      <c r="QH133" s="175"/>
      <c r="QI133" s="175"/>
      <c r="QJ133" s="175"/>
      <c r="QK133" s="175"/>
      <c r="QL133" s="175"/>
      <c r="QM133" s="175"/>
      <c r="QN133" s="175"/>
      <c r="QO133" s="175"/>
    </row>
    <row r="134" spans="122:457">
      <c r="DR134" s="175"/>
      <c r="DS134" s="175"/>
      <c r="DT134" s="175"/>
      <c r="DU134" s="175"/>
      <c r="DV134" s="175"/>
      <c r="DW134" s="175"/>
      <c r="DX134" s="175"/>
      <c r="DY134" s="175"/>
      <c r="DZ134" s="175"/>
      <c r="EA134" s="175"/>
      <c r="EB134" s="175"/>
      <c r="EC134" s="175"/>
      <c r="ED134" s="175"/>
      <c r="EE134" s="175"/>
      <c r="EF134" s="175"/>
      <c r="EG134" s="175"/>
      <c r="EH134" s="175"/>
      <c r="EI134" s="175"/>
      <c r="EJ134" s="175"/>
      <c r="EK134" s="175"/>
      <c r="EL134" s="175"/>
      <c r="EM134" s="175"/>
      <c r="EN134" s="175"/>
      <c r="EO134" s="175"/>
      <c r="EP134" s="175"/>
      <c r="EQ134" s="175"/>
      <c r="ER134" s="175"/>
      <c r="ES134" s="175"/>
      <c r="ET134" s="175"/>
      <c r="EU134" s="175"/>
      <c r="EV134" s="175"/>
      <c r="EW134" s="175"/>
      <c r="EX134" s="175"/>
      <c r="EY134" s="175"/>
      <c r="EZ134" s="175"/>
      <c r="FA134" s="175"/>
      <c r="FB134" s="175"/>
      <c r="FC134" s="175"/>
      <c r="FD134" s="175"/>
      <c r="FE134" s="175"/>
      <c r="FF134" s="175"/>
      <c r="FG134" s="175"/>
      <c r="FH134" s="175"/>
      <c r="FI134" s="175"/>
      <c r="FJ134" s="175"/>
      <c r="FK134" s="175"/>
      <c r="FL134" s="175"/>
      <c r="FM134" s="175"/>
      <c r="FN134" s="175"/>
      <c r="FO134" s="175"/>
      <c r="FP134" s="175"/>
      <c r="FQ134" s="175"/>
      <c r="FR134" s="175"/>
      <c r="FS134" s="175"/>
      <c r="FT134" s="175"/>
      <c r="FU134" s="175"/>
      <c r="FV134" s="175"/>
      <c r="FW134" s="175"/>
      <c r="FX134" s="175"/>
      <c r="FY134" s="175"/>
      <c r="FZ134" s="175"/>
      <c r="GA134" s="175"/>
      <c r="GB134" s="175"/>
      <c r="GC134" s="175"/>
      <c r="GD134" s="175"/>
      <c r="GE134" s="175"/>
      <c r="GF134" s="175"/>
      <c r="GG134" s="175"/>
      <c r="GH134" s="175"/>
      <c r="GI134" s="175"/>
      <c r="GJ134" s="175"/>
      <c r="GK134" s="175"/>
      <c r="GL134" s="175"/>
      <c r="GM134" s="175"/>
      <c r="GN134" s="175"/>
      <c r="GO134" s="175"/>
      <c r="GP134" s="175"/>
      <c r="GQ134" s="175"/>
      <c r="GR134" s="175"/>
      <c r="GS134" s="175"/>
      <c r="GT134" s="175"/>
      <c r="GU134" s="175"/>
      <c r="GV134" s="175"/>
      <c r="GW134" s="175"/>
      <c r="GX134" s="175"/>
      <c r="GY134" s="175"/>
      <c r="GZ134" s="175"/>
      <c r="HA134" s="175"/>
      <c r="HB134" s="175"/>
      <c r="HC134" s="175"/>
      <c r="HD134" s="175"/>
      <c r="HE134" s="175"/>
      <c r="HF134" s="175"/>
      <c r="HG134" s="175"/>
      <c r="HH134" s="175"/>
      <c r="HI134" s="175"/>
      <c r="HJ134" s="175"/>
      <c r="HK134" s="175"/>
      <c r="HL134" s="175"/>
      <c r="HM134" s="175"/>
      <c r="HN134" s="175"/>
      <c r="HO134" s="175"/>
      <c r="HP134" s="175"/>
      <c r="HQ134" s="175"/>
      <c r="HR134" s="175"/>
      <c r="HS134" s="175"/>
      <c r="HT134" s="175"/>
      <c r="HU134" s="175"/>
      <c r="HV134" s="175"/>
      <c r="HW134" s="175"/>
      <c r="HX134" s="175"/>
      <c r="HY134" s="175"/>
      <c r="HZ134" s="175"/>
      <c r="IA134" s="175"/>
      <c r="IB134" s="175"/>
      <c r="IC134" s="175"/>
      <c r="ID134" s="175"/>
      <c r="IE134" s="175"/>
      <c r="IF134" s="175"/>
      <c r="IG134" s="175"/>
      <c r="IH134" s="175"/>
      <c r="II134" s="175"/>
      <c r="IJ134" s="175"/>
      <c r="IK134" s="175"/>
      <c r="IL134" s="175"/>
      <c r="IM134" s="175"/>
      <c r="IN134" s="175"/>
      <c r="IO134" s="175"/>
      <c r="IP134" s="175"/>
      <c r="IQ134" s="175"/>
      <c r="IR134" s="175"/>
      <c r="IS134" s="175"/>
      <c r="IT134" s="175"/>
      <c r="IU134" s="175"/>
      <c r="IV134" s="175"/>
      <c r="IW134" s="175"/>
      <c r="IX134" s="175"/>
      <c r="IY134" s="175"/>
      <c r="IZ134" s="175"/>
      <c r="JA134" s="175"/>
      <c r="JB134" s="175"/>
      <c r="JC134" s="175"/>
      <c r="JD134" s="175"/>
      <c r="JE134" s="175"/>
      <c r="JF134" s="175"/>
      <c r="JG134" s="175"/>
      <c r="JH134" s="175"/>
      <c r="JI134" s="175"/>
      <c r="JJ134" s="175"/>
      <c r="JK134" s="175"/>
      <c r="JL134" s="175"/>
      <c r="JM134" s="175"/>
      <c r="JN134" s="175"/>
      <c r="JO134" s="175"/>
      <c r="JP134" s="175"/>
      <c r="JQ134" s="175"/>
      <c r="JR134" s="175"/>
      <c r="JS134" s="175"/>
      <c r="JT134" s="175"/>
      <c r="JU134" s="175"/>
      <c r="JV134" s="175"/>
      <c r="JW134" s="175"/>
      <c r="JX134" s="175"/>
      <c r="JY134" s="175"/>
      <c r="JZ134" s="175"/>
      <c r="KA134" s="175"/>
      <c r="KB134" s="175"/>
      <c r="KC134" s="175"/>
      <c r="KD134" s="175"/>
      <c r="KE134" s="175"/>
      <c r="KF134" s="175"/>
      <c r="KG134" s="175"/>
      <c r="KH134" s="175"/>
      <c r="KI134" s="175"/>
      <c r="KJ134" s="175"/>
      <c r="KK134" s="175"/>
      <c r="KL134" s="175"/>
      <c r="KM134" s="175"/>
      <c r="KN134" s="175"/>
      <c r="KO134" s="175"/>
      <c r="KP134" s="175"/>
      <c r="KQ134" s="175"/>
      <c r="KR134" s="175"/>
      <c r="KS134" s="175"/>
      <c r="KT134" s="175"/>
      <c r="KU134" s="175"/>
      <c r="KV134" s="175"/>
      <c r="KW134" s="175"/>
      <c r="KX134" s="175"/>
      <c r="KY134" s="175"/>
      <c r="KZ134" s="175"/>
      <c r="LA134" s="175"/>
      <c r="LB134" s="175"/>
      <c r="LC134" s="175"/>
      <c r="LD134" s="175"/>
      <c r="LE134" s="175"/>
      <c r="LF134" s="175"/>
      <c r="LG134" s="175"/>
      <c r="LH134" s="175"/>
      <c r="LI134" s="175"/>
      <c r="LJ134" s="175"/>
      <c r="LK134" s="175"/>
      <c r="LL134" s="175"/>
      <c r="LM134" s="175"/>
      <c r="LN134" s="175"/>
      <c r="LO134" s="175"/>
      <c r="LP134" s="175"/>
      <c r="LQ134" s="175"/>
      <c r="LR134" s="175"/>
      <c r="LS134" s="175"/>
      <c r="LT134" s="175"/>
      <c r="LU134" s="175"/>
      <c r="LV134" s="175"/>
      <c r="LW134" s="175"/>
      <c r="LX134" s="175"/>
      <c r="LY134" s="175"/>
      <c r="LZ134" s="175"/>
      <c r="MA134" s="175"/>
      <c r="MB134" s="175"/>
      <c r="MC134" s="175"/>
      <c r="MD134" s="175"/>
      <c r="ME134" s="175"/>
      <c r="MF134" s="175"/>
      <c r="MG134" s="175"/>
      <c r="MH134" s="175"/>
      <c r="MI134" s="175"/>
      <c r="MJ134" s="175"/>
      <c r="MK134" s="175"/>
      <c r="ML134" s="175"/>
      <c r="MM134" s="175"/>
      <c r="MN134" s="175"/>
      <c r="MO134" s="175"/>
      <c r="MP134" s="175"/>
      <c r="MQ134" s="175"/>
      <c r="MR134" s="175"/>
      <c r="MS134" s="175"/>
      <c r="MT134" s="175"/>
      <c r="MU134" s="175"/>
      <c r="MV134" s="175"/>
      <c r="MW134" s="175"/>
      <c r="MX134" s="175"/>
      <c r="MY134" s="175"/>
      <c r="MZ134" s="175"/>
      <c r="NA134" s="175"/>
      <c r="NB134" s="175"/>
      <c r="NC134" s="175"/>
      <c r="ND134" s="175"/>
      <c r="NE134" s="175"/>
      <c r="NF134" s="175"/>
      <c r="NG134" s="175"/>
      <c r="NH134" s="175"/>
      <c r="NI134" s="175"/>
      <c r="NJ134" s="175"/>
      <c r="NK134" s="175"/>
      <c r="NL134" s="175"/>
      <c r="NM134" s="175"/>
      <c r="NN134" s="175"/>
      <c r="NO134" s="175"/>
      <c r="NP134" s="175"/>
      <c r="NQ134" s="175"/>
      <c r="NR134" s="175"/>
      <c r="NS134" s="175"/>
      <c r="NT134" s="175"/>
      <c r="NU134" s="175"/>
      <c r="NV134" s="175"/>
      <c r="NW134" s="175"/>
      <c r="NX134" s="175"/>
      <c r="NY134" s="175"/>
      <c r="NZ134" s="175"/>
      <c r="OA134" s="175"/>
      <c r="OB134" s="175"/>
      <c r="OC134" s="175"/>
      <c r="OD134" s="175"/>
      <c r="OE134" s="175"/>
      <c r="OF134" s="175"/>
      <c r="OG134" s="175"/>
      <c r="OH134" s="175"/>
      <c r="OI134" s="175"/>
      <c r="OJ134" s="175"/>
      <c r="OK134" s="175"/>
      <c r="OL134" s="175"/>
      <c r="OM134" s="175"/>
      <c r="ON134" s="175"/>
      <c r="OO134" s="175"/>
      <c r="OP134" s="175"/>
      <c r="OQ134" s="175"/>
      <c r="OR134" s="175"/>
      <c r="OS134" s="175"/>
      <c r="OT134" s="175"/>
      <c r="OU134" s="175"/>
      <c r="OV134" s="175"/>
      <c r="OW134" s="175"/>
      <c r="OX134" s="175"/>
      <c r="OY134" s="175"/>
      <c r="OZ134" s="175"/>
      <c r="PA134" s="175"/>
      <c r="PB134" s="175"/>
      <c r="PC134" s="175"/>
      <c r="PD134" s="175"/>
      <c r="PE134" s="175"/>
      <c r="PF134" s="175"/>
      <c r="PG134" s="175"/>
      <c r="PH134" s="175"/>
      <c r="PI134" s="175"/>
      <c r="PJ134" s="175"/>
      <c r="PK134" s="175"/>
      <c r="PL134" s="175"/>
      <c r="PM134" s="175"/>
      <c r="PN134" s="175"/>
      <c r="PO134" s="175"/>
      <c r="PP134" s="175"/>
      <c r="PQ134" s="175"/>
      <c r="PR134" s="175"/>
      <c r="PS134" s="175"/>
      <c r="PT134" s="175"/>
      <c r="PU134" s="175"/>
      <c r="PV134" s="175"/>
      <c r="PW134" s="175"/>
      <c r="PX134" s="175"/>
      <c r="PY134" s="175"/>
      <c r="PZ134" s="175"/>
      <c r="QA134" s="175"/>
      <c r="QB134" s="175"/>
      <c r="QC134" s="175"/>
      <c r="QD134" s="175"/>
      <c r="QE134" s="175"/>
      <c r="QF134" s="175"/>
      <c r="QG134" s="175"/>
      <c r="QH134" s="175"/>
      <c r="QI134" s="175"/>
      <c r="QJ134" s="175"/>
      <c r="QK134" s="175"/>
      <c r="QL134" s="175"/>
      <c r="QM134" s="175"/>
      <c r="QN134" s="175"/>
      <c r="QO134" s="175"/>
    </row>
    <row r="135" spans="122:457">
      <c r="DR135" s="175"/>
      <c r="DS135" s="175"/>
      <c r="DT135" s="175"/>
      <c r="DU135" s="175"/>
      <c r="DV135" s="175"/>
      <c r="DW135" s="175"/>
      <c r="DX135" s="175"/>
      <c r="DY135" s="175"/>
      <c r="DZ135" s="175"/>
      <c r="EA135" s="175"/>
      <c r="EB135" s="175"/>
      <c r="EC135" s="175"/>
      <c r="ED135" s="175"/>
      <c r="EE135" s="175"/>
      <c r="EF135" s="175"/>
      <c r="EG135" s="175"/>
      <c r="EH135" s="175"/>
      <c r="EI135" s="175"/>
      <c r="EJ135" s="175"/>
      <c r="EK135" s="175"/>
      <c r="EL135" s="175"/>
      <c r="EM135" s="175"/>
      <c r="EN135" s="175"/>
      <c r="EO135" s="175"/>
      <c r="EP135" s="175"/>
      <c r="EQ135" s="175"/>
      <c r="ER135" s="175"/>
      <c r="ES135" s="175"/>
      <c r="ET135" s="175"/>
      <c r="EU135" s="175"/>
      <c r="EV135" s="175"/>
      <c r="EW135" s="175"/>
      <c r="EX135" s="175"/>
      <c r="EY135" s="175"/>
      <c r="EZ135" s="175"/>
      <c r="FA135" s="175"/>
      <c r="FB135" s="175"/>
      <c r="FC135" s="175"/>
      <c r="FD135" s="175"/>
      <c r="FE135" s="175"/>
      <c r="FF135" s="175"/>
      <c r="FG135" s="175"/>
      <c r="FH135" s="175"/>
      <c r="FI135" s="175"/>
      <c r="FJ135" s="175"/>
      <c r="FK135" s="175"/>
      <c r="FL135" s="175"/>
      <c r="FM135" s="175"/>
      <c r="FN135" s="175"/>
      <c r="FO135" s="175"/>
      <c r="FP135" s="175"/>
      <c r="FQ135" s="175"/>
      <c r="FR135" s="175"/>
      <c r="FS135" s="175"/>
      <c r="FT135" s="175"/>
      <c r="FU135" s="175"/>
      <c r="FV135" s="175"/>
      <c r="FW135" s="175"/>
      <c r="FX135" s="175"/>
      <c r="FY135" s="175"/>
      <c r="FZ135" s="175"/>
      <c r="GA135" s="175"/>
      <c r="GB135" s="175"/>
      <c r="GC135" s="175"/>
      <c r="GD135" s="175"/>
      <c r="GE135" s="175"/>
      <c r="GF135" s="175"/>
      <c r="GG135" s="175"/>
      <c r="GH135" s="175"/>
      <c r="GI135" s="175"/>
      <c r="GJ135" s="175"/>
      <c r="GK135" s="175"/>
      <c r="GL135" s="175"/>
      <c r="GM135" s="175"/>
      <c r="GN135" s="175"/>
      <c r="GO135" s="175"/>
      <c r="GP135" s="175"/>
      <c r="GQ135" s="175"/>
      <c r="GR135" s="175"/>
      <c r="GS135" s="175"/>
      <c r="GT135" s="175"/>
      <c r="GU135" s="175"/>
      <c r="GV135" s="175"/>
      <c r="GW135" s="175"/>
      <c r="GX135" s="175"/>
      <c r="GY135" s="175"/>
      <c r="GZ135" s="175"/>
      <c r="HA135" s="175"/>
      <c r="HB135" s="175"/>
      <c r="HC135" s="175"/>
      <c r="HD135" s="175"/>
      <c r="HE135" s="175"/>
      <c r="HF135" s="175"/>
      <c r="HG135" s="175"/>
      <c r="HH135" s="175"/>
      <c r="HI135" s="175"/>
      <c r="HJ135" s="175"/>
      <c r="HK135" s="175"/>
      <c r="HL135" s="175"/>
      <c r="HM135" s="175"/>
      <c r="HN135" s="175"/>
      <c r="HO135" s="175"/>
      <c r="HP135" s="175"/>
      <c r="HQ135" s="175"/>
      <c r="HR135" s="175"/>
      <c r="HS135" s="175"/>
      <c r="HT135" s="175"/>
      <c r="HU135" s="175"/>
      <c r="HV135" s="175"/>
      <c r="HW135" s="175"/>
      <c r="HX135" s="175"/>
      <c r="HY135" s="175"/>
      <c r="HZ135" s="175"/>
      <c r="IA135" s="175"/>
      <c r="IB135" s="175"/>
      <c r="IC135" s="175"/>
      <c r="ID135" s="175"/>
      <c r="IE135" s="175"/>
      <c r="IF135" s="175"/>
      <c r="IG135" s="175"/>
      <c r="IH135" s="175"/>
      <c r="II135" s="175"/>
      <c r="IJ135" s="175"/>
      <c r="IK135" s="175"/>
      <c r="IL135" s="175"/>
      <c r="IM135" s="175"/>
      <c r="IN135" s="175"/>
      <c r="IO135" s="175"/>
      <c r="IP135" s="175"/>
      <c r="IQ135" s="175"/>
      <c r="IR135" s="175"/>
      <c r="IS135" s="175"/>
      <c r="IT135" s="175"/>
      <c r="IU135" s="175"/>
      <c r="IV135" s="175"/>
      <c r="IW135" s="175"/>
      <c r="IX135" s="175"/>
      <c r="IY135" s="175"/>
      <c r="IZ135" s="175"/>
      <c r="JA135" s="175"/>
      <c r="JB135" s="175"/>
      <c r="JC135" s="175"/>
      <c r="JD135" s="175"/>
      <c r="JE135" s="175"/>
      <c r="JF135" s="175"/>
      <c r="JG135" s="175"/>
      <c r="JH135" s="175"/>
      <c r="JI135" s="175"/>
      <c r="JJ135" s="175"/>
      <c r="JK135" s="175"/>
      <c r="JL135" s="175"/>
      <c r="JM135" s="175"/>
      <c r="JN135" s="175"/>
      <c r="JO135" s="175"/>
      <c r="JP135" s="175"/>
      <c r="JQ135" s="175"/>
      <c r="JR135" s="175"/>
      <c r="JS135" s="175"/>
      <c r="JT135" s="175"/>
      <c r="JU135" s="175"/>
      <c r="JV135" s="175"/>
      <c r="JW135" s="175"/>
      <c r="JX135" s="175"/>
      <c r="JY135" s="175"/>
      <c r="JZ135" s="175"/>
      <c r="KA135" s="175"/>
      <c r="KB135" s="175"/>
      <c r="KC135" s="175"/>
      <c r="KD135" s="175"/>
      <c r="KE135" s="175"/>
      <c r="KF135" s="175"/>
      <c r="KG135" s="175"/>
      <c r="KH135" s="175"/>
      <c r="KI135" s="175"/>
      <c r="KJ135" s="175"/>
      <c r="KK135" s="175"/>
      <c r="KL135" s="175"/>
      <c r="KM135" s="175"/>
      <c r="KN135" s="175"/>
      <c r="KO135" s="175"/>
      <c r="KP135" s="175"/>
      <c r="KQ135" s="175"/>
      <c r="KR135" s="175"/>
      <c r="KS135" s="175"/>
      <c r="KT135" s="175"/>
      <c r="KU135" s="175"/>
      <c r="KV135" s="175"/>
      <c r="KW135" s="175"/>
      <c r="KX135" s="175"/>
      <c r="KY135" s="175"/>
      <c r="KZ135" s="175"/>
      <c r="LA135" s="175"/>
      <c r="LB135" s="175"/>
      <c r="LC135" s="175"/>
      <c r="LD135" s="175"/>
      <c r="LE135" s="175"/>
      <c r="LF135" s="175"/>
      <c r="LG135" s="175"/>
      <c r="LH135" s="175"/>
      <c r="LI135" s="175"/>
      <c r="LJ135" s="175"/>
      <c r="LK135" s="175"/>
      <c r="LL135" s="175"/>
      <c r="LM135" s="175"/>
      <c r="LN135" s="175"/>
      <c r="LO135" s="175"/>
      <c r="LP135" s="175"/>
      <c r="LQ135" s="175"/>
      <c r="LR135" s="175"/>
      <c r="LS135" s="175"/>
      <c r="LT135" s="175"/>
      <c r="LU135" s="175"/>
      <c r="LV135" s="175"/>
      <c r="LW135" s="175"/>
      <c r="LX135" s="175"/>
      <c r="LY135" s="175"/>
      <c r="LZ135" s="175"/>
      <c r="MA135" s="175"/>
      <c r="MB135" s="175"/>
      <c r="MC135" s="175"/>
      <c r="MD135" s="175"/>
      <c r="ME135" s="175"/>
      <c r="MF135" s="175"/>
      <c r="MG135" s="175"/>
      <c r="MH135" s="175"/>
      <c r="MI135" s="175"/>
      <c r="MJ135" s="175"/>
      <c r="MK135" s="175"/>
      <c r="ML135" s="175"/>
      <c r="MM135" s="175"/>
      <c r="MN135" s="175"/>
      <c r="MO135" s="175"/>
      <c r="MP135" s="175"/>
      <c r="MQ135" s="175"/>
      <c r="MR135" s="175"/>
      <c r="MS135" s="175"/>
      <c r="MT135" s="175"/>
      <c r="MU135" s="175"/>
      <c r="MV135" s="175"/>
      <c r="MW135" s="175"/>
      <c r="MX135" s="175"/>
      <c r="MY135" s="175"/>
      <c r="MZ135" s="175"/>
      <c r="NA135" s="175"/>
      <c r="NB135" s="175"/>
      <c r="NC135" s="175"/>
      <c r="ND135" s="175"/>
      <c r="NE135" s="175"/>
      <c r="NF135" s="175"/>
      <c r="NG135" s="175"/>
      <c r="NH135" s="175"/>
      <c r="NI135" s="175"/>
      <c r="NJ135" s="175"/>
      <c r="NK135" s="175"/>
      <c r="NL135" s="175"/>
      <c r="NM135" s="175"/>
      <c r="NN135" s="175"/>
      <c r="NO135" s="175"/>
      <c r="NP135" s="175"/>
      <c r="NQ135" s="175"/>
      <c r="NR135" s="175"/>
      <c r="NS135" s="175"/>
      <c r="NT135" s="175"/>
      <c r="NU135" s="175"/>
      <c r="NV135" s="175"/>
      <c r="NW135" s="175"/>
      <c r="NX135" s="175"/>
      <c r="NY135" s="175"/>
      <c r="NZ135" s="175"/>
      <c r="OA135" s="175"/>
      <c r="OB135" s="175"/>
      <c r="OC135" s="175"/>
      <c r="OD135" s="175"/>
      <c r="OE135" s="175"/>
      <c r="OF135" s="175"/>
      <c r="OG135" s="175"/>
      <c r="OH135" s="175"/>
      <c r="OI135" s="175"/>
      <c r="OJ135" s="175"/>
      <c r="OK135" s="175"/>
      <c r="OL135" s="175"/>
      <c r="OM135" s="175"/>
      <c r="ON135" s="175"/>
      <c r="OO135" s="175"/>
      <c r="OP135" s="175"/>
      <c r="OQ135" s="175"/>
      <c r="OR135" s="175"/>
      <c r="OS135" s="175"/>
      <c r="OT135" s="175"/>
      <c r="OU135" s="175"/>
      <c r="OV135" s="175"/>
      <c r="OW135" s="175"/>
      <c r="OX135" s="175"/>
      <c r="OY135" s="175"/>
      <c r="OZ135" s="175"/>
      <c r="PA135" s="175"/>
      <c r="PB135" s="175"/>
      <c r="PC135" s="175"/>
      <c r="PD135" s="175"/>
      <c r="PE135" s="175"/>
      <c r="PF135" s="175"/>
      <c r="PG135" s="175"/>
      <c r="PH135" s="175"/>
      <c r="PI135" s="175"/>
      <c r="PJ135" s="175"/>
      <c r="PK135" s="175"/>
      <c r="PL135" s="175"/>
      <c r="PM135" s="175"/>
      <c r="PN135" s="175"/>
      <c r="PO135" s="175"/>
      <c r="PP135" s="175"/>
      <c r="PQ135" s="175"/>
      <c r="PR135" s="175"/>
      <c r="PS135" s="175"/>
      <c r="PT135" s="175"/>
      <c r="PU135" s="175"/>
      <c r="PV135" s="175"/>
      <c r="PW135" s="175"/>
      <c r="PX135" s="175"/>
      <c r="PY135" s="175"/>
      <c r="PZ135" s="175"/>
      <c r="QA135" s="175"/>
      <c r="QB135" s="175"/>
      <c r="QC135" s="175"/>
      <c r="QD135" s="175"/>
      <c r="QE135" s="175"/>
      <c r="QF135" s="175"/>
      <c r="QG135" s="175"/>
      <c r="QH135" s="175"/>
      <c r="QI135" s="175"/>
      <c r="QJ135" s="175"/>
      <c r="QK135" s="175"/>
      <c r="QL135" s="175"/>
      <c r="QM135" s="175"/>
      <c r="QN135" s="175"/>
      <c r="QO135" s="175"/>
    </row>
    <row r="136" spans="122:457">
      <c r="DR136" s="175"/>
      <c r="DS136" s="175"/>
      <c r="DT136" s="175"/>
      <c r="DU136" s="175"/>
      <c r="DV136" s="175"/>
      <c r="DW136" s="175"/>
      <c r="DX136" s="175"/>
      <c r="DY136" s="175"/>
      <c r="DZ136" s="175"/>
      <c r="EA136" s="175"/>
      <c r="EB136" s="175"/>
      <c r="EC136" s="175"/>
      <c r="ED136" s="175"/>
      <c r="EE136" s="175"/>
      <c r="EF136" s="175"/>
      <c r="EG136" s="175"/>
      <c r="EH136" s="175"/>
      <c r="EI136" s="175"/>
      <c r="EJ136" s="175"/>
      <c r="EK136" s="175"/>
      <c r="EL136" s="175"/>
      <c r="EM136" s="175"/>
      <c r="EN136" s="175"/>
      <c r="EO136" s="175"/>
      <c r="EP136" s="175"/>
      <c r="EQ136" s="175"/>
      <c r="ER136" s="175"/>
      <c r="ES136" s="175"/>
      <c r="ET136" s="175"/>
      <c r="EU136" s="175"/>
      <c r="EV136" s="175"/>
      <c r="EW136" s="175"/>
      <c r="EX136" s="175"/>
      <c r="EY136" s="175"/>
      <c r="EZ136" s="175"/>
      <c r="FA136" s="175"/>
      <c r="FB136" s="175"/>
      <c r="FC136" s="175"/>
      <c r="FD136" s="175"/>
      <c r="FE136" s="175"/>
      <c r="FF136" s="175"/>
      <c r="FG136" s="175"/>
      <c r="FH136" s="175"/>
      <c r="FI136" s="175"/>
      <c r="FJ136" s="175"/>
      <c r="FK136" s="175"/>
      <c r="FL136" s="175"/>
      <c r="FM136" s="175"/>
      <c r="FN136" s="175"/>
      <c r="FO136" s="175"/>
      <c r="FP136" s="175"/>
      <c r="FQ136" s="175"/>
      <c r="FR136" s="175"/>
      <c r="FS136" s="175"/>
      <c r="FT136" s="175"/>
      <c r="FU136" s="175"/>
      <c r="FV136" s="175"/>
      <c r="FW136" s="175"/>
      <c r="FX136" s="175"/>
      <c r="FY136" s="175"/>
      <c r="FZ136" s="175"/>
      <c r="GA136" s="175"/>
      <c r="GB136" s="175"/>
      <c r="GC136" s="175"/>
      <c r="GD136" s="175"/>
      <c r="GE136" s="175"/>
      <c r="GF136" s="175"/>
      <c r="GG136" s="175"/>
      <c r="GH136" s="175"/>
      <c r="GI136" s="175"/>
      <c r="GJ136" s="175"/>
      <c r="GK136" s="175"/>
      <c r="GL136" s="175"/>
      <c r="GM136" s="175"/>
      <c r="GN136" s="175"/>
      <c r="GO136" s="175"/>
      <c r="GP136" s="175"/>
      <c r="GQ136" s="175"/>
      <c r="GR136" s="175"/>
      <c r="GS136" s="175"/>
      <c r="GT136" s="175"/>
      <c r="GU136" s="175"/>
      <c r="GV136" s="175"/>
      <c r="GW136" s="175"/>
      <c r="GX136" s="175"/>
      <c r="GY136" s="175"/>
      <c r="GZ136" s="175"/>
      <c r="HA136" s="175"/>
      <c r="HB136" s="175"/>
      <c r="HC136" s="175"/>
      <c r="HD136" s="175"/>
      <c r="HE136" s="175"/>
      <c r="HF136" s="175"/>
      <c r="HG136" s="175"/>
      <c r="HH136" s="175"/>
      <c r="HI136" s="175"/>
      <c r="HJ136" s="175"/>
      <c r="HK136" s="175"/>
      <c r="HL136" s="175"/>
      <c r="HM136" s="175"/>
      <c r="HN136" s="175"/>
      <c r="HO136" s="175"/>
      <c r="HP136" s="175"/>
      <c r="HQ136" s="175"/>
      <c r="HR136" s="175"/>
      <c r="HS136" s="175"/>
      <c r="HT136" s="175"/>
      <c r="HU136" s="175"/>
      <c r="HV136" s="175"/>
      <c r="HW136" s="175"/>
      <c r="HX136" s="175"/>
      <c r="HY136" s="175"/>
      <c r="HZ136" s="175"/>
      <c r="IA136" s="175"/>
      <c r="IB136" s="175"/>
      <c r="IC136" s="175"/>
      <c r="ID136" s="175"/>
      <c r="IE136" s="175"/>
      <c r="IF136" s="175"/>
      <c r="IG136" s="175"/>
      <c r="IH136" s="175"/>
      <c r="II136" s="175"/>
      <c r="IJ136" s="175"/>
      <c r="IK136" s="175"/>
      <c r="IL136" s="175"/>
      <c r="IM136" s="175"/>
      <c r="IN136" s="175"/>
      <c r="IO136" s="175"/>
      <c r="IP136" s="175"/>
      <c r="IQ136" s="175"/>
      <c r="IR136" s="175"/>
      <c r="IS136" s="175"/>
      <c r="IT136" s="175"/>
      <c r="IU136" s="175"/>
      <c r="IV136" s="175"/>
      <c r="IW136" s="175"/>
      <c r="IX136" s="175"/>
      <c r="IY136" s="175"/>
      <c r="IZ136" s="175"/>
      <c r="JA136" s="175"/>
      <c r="JB136" s="175"/>
      <c r="JC136" s="175"/>
      <c r="JD136" s="175"/>
      <c r="JE136" s="175"/>
      <c r="JF136" s="175"/>
      <c r="JG136" s="175"/>
      <c r="JH136" s="175"/>
      <c r="JI136" s="175"/>
      <c r="JJ136" s="175"/>
      <c r="JK136" s="175"/>
      <c r="JL136" s="175"/>
      <c r="JM136" s="175"/>
      <c r="JN136" s="175"/>
      <c r="JO136" s="175"/>
      <c r="JP136" s="175"/>
      <c r="JQ136" s="175"/>
      <c r="JR136" s="175"/>
      <c r="JS136" s="175"/>
      <c r="JT136" s="175"/>
      <c r="JU136" s="175"/>
      <c r="JV136" s="175"/>
      <c r="JW136" s="175"/>
      <c r="JX136" s="175"/>
      <c r="JY136" s="175"/>
      <c r="JZ136" s="175"/>
      <c r="KA136" s="175"/>
      <c r="KB136" s="175"/>
      <c r="KC136" s="175"/>
      <c r="KD136" s="175"/>
      <c r="KE136" s="175"/>
      <c r="KF136" s="175"/>
      <c r="KG136" s="175"/>
      <c r="KH136" s="175"/>
      <c r="KI136" s="175"/>
      <c r="KJ136" s="175"/>
      <c r="KK136" s="175"/>
      <c r="KL136" s="175"/>
      <c r="KM136" s="175"/>
      <c r="KN136" s="175"/>
      <c r="KO136" s="175"/>
      <c r="KP136" s="175"/>
      <c r="KQ136" s="175"/>
      <c r="KR136" s="175"/>
      <c r="KS136" s="175"/>
      <c r="KT136" s="175"/>
      <c r="KU136" s="175"/>
      <c r="KV136" s="175"/>
      <c r="KW136" s="175"/>
      <c r="KX136" s="175"/>
      <c r="KY136" s="175"/>
      <c r="KZ136" s="175"/>
      <c r="LA136" s="175"/>
      <c r="LB136" s="175"/>
      <c r="LC136" s="175"/>
      <c r="LD136" s="175"/>
      <c r="LE136" s="175"/>
      <c r="LF136" s="175"/>
      <c r="LG136" s="175"/>
      <c r="LH136" s="175"/>
      <c r="LI136" s="175"/>
      <c r="LJ136" s="175"/>
      <c r="LK136" s="175"/>
      <c r="LL136" s="175"/>
      <c r="LM136" s="175"/>
      <c r="LN136" s="175"/>
      <c r="LO136" s="175"/>
      <c r="LP136" s="175"/>
      <c r="LQ136" s="175"/>
      <c r="LR136" s="175"/>
      <c r="LS136" s="175"/>
      <c r="LT136" s="175"/>
      <c r="LU136" s="175"/>
      <c r="LV136" s="175"/>
      <c r="LW136" s="175"/>
      <c r="LX136" s="175"/>
      <c r="LY136" s="175"/>
      <c r="LZ136" s="175"/>
      <c r="MA136" s="175"/>
      <c r="MB136" s="175"/>
      <c r="MC136" s="175"/>
      <c r="MD136" s="175"/>
      <c r="ME136" s="175"/>
      <c r="MF136" s="175"/>
      <c r="MG136" s="175"/>
      <c r="MH136" s="175"/>
      <c r="MI136" s="175"/>
      <c r="MJ136" s="175"/>
      <c r="MK136" s="175"/>
      <c r="ML136" s="175"/>
      <c r="MM136" s="175"/>
      <c r="MN136" s="175"/>
      <c r="MO136" s="175"/>
      <c r="MP136" s="175"/>
      <c r="MQ136" s="175"/>
      <c r="MR136" s="175"/>
      <c r="MS136" s="175"/>
      <c r="MT136" s="175"/>
      <c r="MU136" s="175"/>
      <c r="MV136" s="175"/>
      <c r="MW136" s="175"/>
      <c r="MX136" s="175"/>
      <c r="MY136" s="175"/>
      <c r="MZ136" s="175"/>
      <c r="NA136" s="175"/>
      <c r="NB136" s="175"/>
      <c r="NC136" s="175"/>
      <c r="ND136" s="175"/>
      <c r="NE136" s="175"/>
      <c r="NF136" s="175"/>
      <c r="NG136" s="175"/>
      <c r="NH136" s="175"/>
      <c r="NI136" s="175"/>
      <c r="NJ136" s="175"/>
      <c r="NK136" s="175"/>
      <c r="NL136" s="175"/>
      <c r="NM136" s="175"/>
      <c r="NN136" s="175"/>
      <c r="NO136" s="175"/>
      <c r="NP136" s="175"/>
      <c r="NQ136" s="175"/>
      <c r="NR136" s="175"/>
      <c r="NS136" s="175"/>
      <c r="NT136" s="175"/>
      <c r="NU136" s="175"/>
      <c r="NV136" s="175"/>
      <c r="NW136" s="175"/>
      <c r="NX136" s="175"/>
      <c r="NY136" s="175"/>
      <c r="NZ136" s="175"/>
      <c r="OA136" s="175"/>
      <c r="OB136" s="175"/>
      <c r="OC136" s="175"/>
      <c r="OD136" s="175"/>
      <c r="OE136" s="175"/>
      <c r="OF136" s="175"/>
      <c r="OG136" s="175"/>
      <c r="OH136" s="175"/>
      <c r="OI136" s="175"/>
      <c r="OJ136" s="175"/>
      <c r="OK136" s="175"/>
      <c r="OL136" s="175"/>
      <c r="OM136" s="175"/>
      <c r="ON136" s="175"/>
      <c r="OO136" s="175"/>
      <c r="OP136" s="175"/>
      <c r="OQ136" s="175"/>
      <c r="OR136" s="175"/>
      <c r="OS136" s="175"/>
      <c r="OT136" s="175"/>
      <c r="OU136" s="175"/>
      <c r="OV136" s="175"/>
      <c r="OW136" s="175"/>
      <c r="OX136" s="175"/>
      <c r="OY136" s="175"/>
      <c r="OZ136" s="175"/>
      <c r="PA136" s="175"/>
      <c r="PB136" s="175"/>
      <c r="PC136" s="175"/>
      <c r="PD136" s="175"/>
      <c r="PE136" s="175"/>
      <c r="PF136" s="175"/>
      <c r="PG136" s="175"/>
      <c r="PH136" s="175"/>
      <c r="PI136" s="175"/>
      <c r="PJ136" s="175"/>
      <c r="PK136" s="175"/>
      <c r="PL136" s="175"/>
      <c r="PM136" s="175"/>
      <c r="PN136" s="175"/>
      <c r="PO136" s="175"/>
      <c r="PP136" s="175"/>
      <c r="PQ136" s="175"/>
      <c r="PR136" s="175"/>
      <c r="PS136" s="175"/>
      <c r="PT136" s="175"/>
      <c r="PU136" s="175"/>
      <c r="PV136" s="175"/>
      <c r="PW136" s="175"/>
      <c r="PX136" s="175"/>
      <c r="PY136" s="175"/>
      <c r="PZ136" s="175"/>
      <c r="QA136" s="175"/>
      <c r="QB136" s="175"/>
      <c r="QC136" s="175"/>
      <c r="QD136" s="175"/>
      <c r="QE136" s="175"/>
      <c r="QF136" s="175"/>
      <c r="QG136" s="175"/>
      <c r="QH136" s="175"/>
      <c r="QI136" s="175"/>
      <c r="QJ136" s="175"/>
      <c r="QK136" s="175"/>
      <c r="QL136" s="175"/>
      <c r="QM136" s="175"/>
      <c r="QN136" s="175"/>
      <c r="QO136" s="175"/>
    </row>
    <row r="137" spans="122:457">
      <c r="DR137" s="175"/>
      <c r="DS137" s="175"/>
      <c r="DT137" s="175"/>
      <c r="DU137" s="175"/>
      <c r="DV137" s="175"/>
      <c r="DW137" s="175"/>
      <c r="DX137" s="175"/>
      <c r="DY137" s="175"/>
      <c r="DZ137" s="175"/>
      <c r="EA137" s="175"/>
      <c r="EB137" s="175"/>
      <c r="EC137" s="175"/>
      <c r="ED137" s="175"/>
      <c r="EE137" s="175"/>
      <c r="EF137" s="175"/>
      <c r="EG137" s="175"/>
      <c r="EH137" s="175"/>
      <c r="EI137" s="175"/>
      <c r="EJ137" s="175"/>
      <c r="EK137" s="175"/>
      <c r="EL137" s="175"/>
      <c r="EM137" s="175"/>
      <c r="EN137" s="175"/>
      <c r="EO137" s="175"/>
      <c r="EP137" s="175"/>
      <c r="EQ137" s="175"/>
      <c r="ER137" s="175"/>
      <c r="ES137" s="175"/>
      <c r="ET137" s="175"/>
      <c r="EU137" s="175"/>
      <c r="EV137" s="175"/>
      <c r="EW137" s="175"/>
      <c r="EX137" s="175"/>
      <c r="EY137" s="175"/>
      <c r="EZ137" s="175"/>
      <c r="FA137" s="175"/>
      <c r="FB137" s="175"/>
      <c r="FC137" s="175"/>
      <c r="FD137" s="175"/>
      <c r="FE137" s="175"/>
      <c r="FF137" s="175"/>
      <c r="FG137" s="175"/>
      <c r="FH137" s="175"/>
      <c r="FI137" s="175"/>
      <c r="FJ137" s="175"/>
      <c r="FK137" s="175"/>
      <c r="FL137" s="175"/>
      <c r="FM137" s="175"/>
      <c r="FN137" s="175"/>
      <c r="FO137" s="175"/>
      <c r="FP137" s="175"/>
      <c r="FQ137" s="175"/>
      <c r="FR137" s="175"/>
      <c r="FS137" s="175"/>
      <c r="FT137" s="175"/>
      <c r="FU137" s="175"/>
      <c r="FV137" s="175"/>
      <c r="FW137" s="175"/>
      <c r="FX137" s="175"/>
      <c r="FY137" s="175"/>
      <c r="FZ137" s="175"/>
      <c r="GA137" s="175"/>
      <c r="GB137" s="175"/>
      <c r="GC137" s="175"/>
      <c r="GD137" s="175"/>
      <c r="GE137" s="175"/>
      <c r="GF137" s="175"/>
      <c r="GG137" s="175"/>
      <c r="GH137" s="175"/>
      <c r="GI137" s="175"/>
      <c r="GJ137" s="175"/>
      <c r="GK137" s="175"/>
      <c r="GL137" s="175"/>
      <c r="GM137" s="175"/>
      <c r="GN137" s="175"/>
      <c r="GO137" s="175"/>
      <c r="GP137" s="175"/>
      <c r="GQ137" s="175"/>
      <c r="GR137" s="175"/>
      <c r="GS137" s="175"/>
      <c r="GT137" s="175"/>
      <c r="GU137" s="175"/>
      <c r="GV137" s="175"/>
      <c r="GW137" s="175"/>
      <c r="GX137" s="175"/>
      <c r="GY137" s="175"/>
      <c r="GZ137" s="175"/>
      <c r="HA137" s="175"/>
      <c r="HB137" s="175"/>
      <c r="HC137" s="175"/>
      <c r="HD137" s="175"/>
      <c r="HE137" s="175"/>
      <c r="HF137" s="175"/>
      <c r="HG137" s="175"/>
      <c r="HH137" s="175"/>
      <c r="HI137" s="175"/>
      <c r="HJ137" s="175"/>
      <c r="HK137" s="175"/>
      <c r="HL137" s="175"/>
      <c r="HM137" s="175"/>
      <c r="HN137" s="175"/>
      <c r="HO137" s="175"/>
      <c r="HP137" s="175"/>
      <c r="HQ137" s="175"/>
      <c r="HR137" s="175"/>
      <c r="HS137" s="175"/>
      <c r="HT137" s="175"/>
      <c r="HU137" s="175"/>
      <c r="HV137" s="175"/>
      <c r="HW137" s="175"/>
      <c r="HX137" s="175"/>
      <c r="HY137" s="175"/>
      <c r="HZ137" s="175"/>
      <c r="IA137" s="175"/>
      <c r="IB137" s="175"/>
      <c r="IC137" s="175"/>
      <c r="ID137" s="175"/>
      <c r="IE137" s="175"/>
      <c r="IF137" s="175"/>
      <c r="IG137" s="175"/>
      <c r="IH137" s="175"/>
      <c r="II137" s="175"/>
      <c r="IJ137" s="175"/>
      <c r="IK137" s="175"/>
      <c r="IL137" s="175"/>
      <c r="IM137" s="175"/>
      <c r="IN137" s="175"/>
      <c r="IO137" s="175"/>
      <c r="IP137" s="175"/>
      <c r="IQ137" s="175"/>
      <c r="IR137" s="175"/>
      <c r="IS137" s="175"/>
      <c r="IT137" s="175"/>
      <c r="IU137" s="175"/>
      <c r="IV137" s="175"/>
      <c r="IW137" s="175"/>
      <c r="IX137" s="175"/>
      <c r="IY137" s="175"/>
      <c r="IZ137" s="175"/>
      <c r="JA137" s="175"/>
      <c r="JB137" s="175"/>
      <c r="JC137" s="175"/>
      <c r="JD137" s="175"/>
      <c r="JE137" s="175"/>
      <c r="JF137" s="175"/>
      <c r="JG137" s="175"/>
      <c r="JH137" s="175"/>
      <c r="JI137" s="175"/>
      <c r="JJ137" s="175"/>
      <c r="JK137" s="175"/>
      <c r="JL137" s="175"/>
      <c r="JM137" s="175"/>
      <c r="JN137" s="175"/>
      <c r="JO137" s="175"/>
      <c r="JP137" s="175"/>
      <c r="JQ137" s="175"/>
      <c r="JR137" s="175"/>
      <c r="JS137" s="175"/>
      <c r="JT137" s="175"/>
      <c r="JU137" s="175"/>
      <c r="JV137" s="175"/>
      <c r="JW137" s="175"/>
      <c r="JX137" s="175"/>
      <c r="JY137" s="175"/>
      <c r="JZ137" s="175"/>
      <c r="KA137" s="175"/>
      <c r="KB137" s="175"/>
      <c r="KC137" s="175"/>
      <c r="KD137" s="175"/>
      <c r="KE137" s="175"/>
      <c r="KF137" s="175"/>
      <c r="KG137" s="175"/>
      <c r="KH137" s="175"/>
      <c r="KI137" s="175"/>
      <c r="KJ137" s="175"/>
      <c r="KK137" s="175"/>
      <c r="KL137" s="175"/>
      <c r="KM137" s="175"/>
      <c r="KN137" s="175"/>
      <c r="KO137" s="175"/>
      <c r="KP137" s="175"/>
      <c r="KQ137" s="175"/>
      <c r="KR137" s="175"/>
      <c r="KS137" s="175"/>
      <c r="KT137" s="175"/>
      <c r="KU137" s="175"/>
      <c r="KV137" s="175"/>
      <c r="KW137" s="175"/>
      <c r="KX137" s="175"/>
      <c r="KY137" s="175"/>
      <c r="KZ137" s="175"/>
      <c r="LA137" s="175"/>
      <c r="LB137" s="175"/>
      <c r="LC137" s="175"/>
      <c r="LD137" s="175"/>
      <c r="LE137" s="175"/>
      <c r="LF137" s="175"/>
      <c r="LG137" s="175"/>
      <c r="LH137" s="175"/>
      <c r="LI137" s="175"/>
      <c r="LJ137" s="175"/>
      <c r="LK137" s="175"/>
      <c r="LL137" s="175"/>
      <c r="LM137" s="175"/>
      <c r="LN137" s="175"/>
      <c r="LO137" s="175"/>
      <c r="LP137" s="175"/>
      <c r="LQ137" s="175"/>
      <c r="LR137" s="175"/>
      <c r="LS137" s="175"/>
      <c r="LT137" s="175"/>
      <c r="LU137" s="175"/>
      <c r="LV137" s="175"/>
      <c r="LW137" s="175"/>
      <c r="LX137" s="175"/>
      <c r="LY137" s="175"/>
      <c r="LZ137" s="175"/>
      <c r="MA137" s="175"/>
      <c r="MB137" s="175"/>
      <c r="MC137" s="175"/>
      <c r="MD137" s="175"/>
      <c r="ME137" s="175"/>
      <c r="MF137" s="175"/>
      <c r="MG137" s="175"/>
      <c r="MH137" s="175"/>
      <c r="MI137" s="175"/>
      <c r="MJ137" s="175"/>
      <c r="MK137" s="175"/>
      <c r="ML137" s="175"/>
      <c r="MM137" s="175"/>
      <c r="MN137" s="175"/>
      <c r="MO137" s="175"/>
      <c r="MP137" s="175"/>
      <c r="MQ137" s="175"/>
      <c r="MR137" s="175"/>
      <c r="MS137" s="175"/>
      <c r="MT137" s="175"/>
      <c r="MU137" s="175"/>
      <c r="MV137" s="175"/>
      <c r="MW137" s="175"/>
      <c r="MX137" s="175"/>
      <c r="MY137" s="175"/>
      <c r="MZ137" s="175"/>
      <c r="NA137" s="175"/>
      <c r="NB137" s="175"/>
      <c r="NC137" s="175"/>
      <c r="ND137" s="175"/>
      <c r="NE137" s="175"/>
      <c r="NF137" s="175"/>
      <c r="NG137" s="175"/>
      <c r="NH137" s="175"/>
      <c r="NI137" s="175"/>
      <c r="NJ137" s="175"/>
      <c r="NK137" s="175"/>
      <c r="NL137" s="175"/>
      <c r="NM137" s="175"/>
      <c r="NN137" s="175"/>
      <c r="NO137" s="175"/>
      <c r="NP137" s="175"/>
      <c r="NQ137" s="175"/>
      <c r="NR137" s="175"/>
      <c r="NS137" s="175"/>
      <c r="NT137" s="175"/>
      <c r="NU137" s="175"/>
      <c r="NV137" s="175"/>
      <c r="NW137" s="175"/>
      <c r="NX137" s="175"/>
      <c r="NY137" s="175"/>
      <c r="NZ137" s="175"/>
      <c r="OA137" s="175"/>
      <c r="OB137" s="175"/>
      <c r="OC137" s="175"/>
      <c r="OD137" s="175"/>
      <c r="OE137" s="175"/>
      <c r="OF137" s="175"/>
      <c r="OG137" s="175"/>
      <c r="OH137" s="175"/>
      <c r="OI137" s="175"/>
      <c r="OJ137" s="175"/>
      <c r="OK137" s="175"/>
      <c r="OL137" s="175"/>
      <c r="OM137" s="175"/>
      <c r="ON137" s="175"/>
      <c r="OO137" s="175"/>
      <c r="OP137" s="175"/>
      <c r="OQ137" s="175"/>
      <c r="OR137" s="175"/>
      <c r="OS137" s="175"/>
      <c r="OT137" s="175"/>
      <c r="OU137" s="175"/>
      <c r="OV137" s="175"/>
      <c r="OW137" s="175"/>
      <c r="OX137" s="175"/>
      <c r="OY137" s="175"/>
      <c r="OZ137" s="175"/>
      <c r="PA137" s="175"/>
      <c r="PB137" s="175"/>
      <c r="PC137" s="175"/>
      <c r="PD137" s="175"/>
      <c r="PE137" s="175"/>
      <c r="PF137" s="175"/>
      <c r="PG137" s="175"/>
      <c r="PH137" s="175"/>
      <c r="PI137" s="175"/>
      <c r="PJ137" s="175"/>
      <c r="PK137" s="175"/>
      <c r="PL137" s="175"/>
      <c r="PM137" s="175"/>
      <c r="PN137" s="175"/>
      <c r="PO137" s="175"/>
      <c r="PP137" s="175"/>
      <c r="PQ137" s="175"/>
      <c r="PR137" s="175"/>
      <c r="PS137" s="175"/>
      <c r="PT137" s="175"/>
      <c r="PU137" s="175"/>
      <c r="PV137" s="175"/>
      <c r="PW137" s="175"/>
      <c r="PX137" s="175"/>
      <c r="PY137" s="175"/>
      <c r="PZ137" s="175"/>
      <c r="QA137" s="175"/>
      <c r="QB137" s="175"/>
      <c r="QC137" s="175"/>
      <c r="QD137" s="175"/>
      <c r="QE137" s="175"/>
      <c r="QF137" s="175"/>
      <c r="QG137" s="175"/>
      <c r="QH137" s="175"/>
      <c r="QI137" s="175"/>
      <c r="QJ137" s="175"/>
      <c r="QK137" s="175"/>
      <c r="QL137" s="175"/>
      <c r="QM137" s="175"/>
      <c r="QN137" s="175"/>
      <c r="QO137" s="175"/>
    </row>
    <row r="138" spans="122:457">
      <c r="DR138" s="175"/>
      <c r="DS138" s="175"/>
      <c r="DT138" s="175"/>
      <c r="DU138" s="175"/>
      <c r="DV138" s="175"/>
      <c r="DW138" s="175"/>
      <c r="DX138" s="175"/>
      <c r="DY138" s="175"/>
      <c r="DZ138" s="175"/>
      <c r="EA138" s="175"/>
      <c r="EB138" s="175"/>
      <c r="EC138" s="175"/>
      <c r="ED138" s="175"/>
      <c r="EE138" s="175"/>
      <c r="EF138" s="175"/>
      <c r="EG138" s="175"/>
      <c r="EH138" s="175"/>
      <c r="EI138" s="175"/>
      <c r="EJ138" s="175"/>
      <c r="EK138" s="175"/>
      <c r="EL138" s="175"/>
      <c r="EM138" s="175"/>
      <c r="EN138" s="175"/>
      <c r="EO138" s="175"/>
      <c r="EP138" s="175"/>
      <c r="EQ138" s="175"/>
      <c r="ER138" s="175"/>
      <c r="ES138" s="175"/>
      <c r="ET138" s="175"/>
      <c r="EU138" s="175"/>
      <c r="EV138" s="175"/>
      <c r="EW138" s="175"/>
      <c r="EX138" s="175"/>
      <c r="EY138" s="175"/>
      <c r="EZ138" s="175"/>
      <c r="FA138" s="175"/>
      <c r="FB138" s="175"/>
      <c r="FC138" s="175"/>
      <c r="FD138" s="175"/>
      <c r="FE138" s="175"/>
      <c r="FF138" s="175"/>
      <c r="FG138" s="175"/>
      <c r="FH138" s="175"/>
      <c r="FI138" s="175"/>
      <c r="FJ138" s="175"/>
      <c r="FK138" s="175"/>
      <c r="FL138" s="175"/>
      <c r="FM138" s="175"/>
      <c r="FN138" s="175"/>
      <c r="FO138" s="175"/>
      <c r="FP138" s="175"/>
      <c r="FQ138" s="175"/>
      <c r="FR138" s="175"/>
      <c r="FS138" s="175"/>
      <c r="FT138" s="175"/>
      <c r="FU138" s="175"/>
      <c r="FV138" s="175"/>
      <c r="FW138" s="175"/>
      <c r="FX138" s="175"/>
      <c r="FY138" s="175"/>
      <c r="FZ138" s="175"/>
      <c r="GA138" s="175"/>
      <c r="GB138" s="175"/>
      <c r="GC138" s="175"/>
      <c r="GD138" s="175"/>
      <c r="GE138" s="175"/>
      <c r="GF138" s="175"/>
      <c r="GG138" s="175"/>
      <c r="GH138" s="175"/>
      <c r="GI138" s="175"/>
      <c r="GJ138" s="175"/>
      <c r="GK138" s="175"/>
      <c r="GL138" s="175"/>
      <c r="GM138" s="175"/>
      <c r="GN138" s="175"/>
      <c r="GO138" s="175"/>
      <c r="GP138" s="175"/>
      <c r="GQ138" s="175"/>
      <c r="GR138" s="175"/>
      <c r="GS138" s="175"/>
      <c r="GT138" s="175"/>
      <c r="GU138" s="175"/>
      <c r="GV138" s="175"/>
      <c r="GW138" s="175"/>
      <c r="GX138" s="175"/>
      <c r="GY138" s="175"/>
      <c r="GZ138" s="175"/>
      <c r="HA138" s="175"/>
      <c r="HB138" s="175"/>
      <c r="HC138" s="175"/>
      <c r="HD138" s="175"/>
      <c r="HE138" s="175"/>
      <c r="HF138" s="175"/>
      <c r="HG138" s="175"/>
      <c r="HH138" s="175"/>
      <c r="HI138" s="175"/>
      <c r="HJ138" s="175"/>
      <c r="HK138" s="175"/>
      <c r="HL138" s="175"/>
      <c r="HM138" s="175"/>
      <c r="HN138" s="175"/>
      <c r="HO138" s="175"/>
      <c r="HP138" s="175"/>
      <c r="HQ138" s="175"/>
      <c r="HR138" s="175"/>
      <c r="HS138" s="175"/>
      <c r="HT138" s="175"/>
      <c r="HU138" s="175"/>
      <c r="HV138" s="175"/>
      <c r="HW138" s="175"/>
      <c r="HX138" s="175"/>
      <c r="HY138" s="175"/>
      <c r="HZ138" s="175"/>
      <c r="IA138" s="175"/>
      <c r="IB138" s="175"/>
      <c r="IC138" s="175"/>
      <c r="ID138" s="175"/>
      <c r="IE138" s="175"/>
      <c r="IF138" s="175"/>
      <c r="IG138" s="175"/>
      <c r="IH138" s="175"/>
      <c r="II138" s="175"/>
      <c r="IJ138" s="175"/>
      <c r="IK138" s="175"/>
      <c r="IL138" s="175"/>
      <c r="IM138" s="175"/>
      <c r="IN138" s="175"/>
      <c r="IO138" s="175"/>
      <c r="IP138" s="175"/>
      <c r="IQ138" s="175"/>
      <c r="IR138" s="175"/>
      <c r="IS138" s="175"/>
      <c r="IT138" s="175"/>
      <c r="IU138" s="175"/>
      <c r="IV138" s="175"/>
      <c r="IW138" s="175"/>
      <c r="IX138" s="175"/>
      <c r="IY138" s="175"/>
      <c r="IZ138" s="175"/>
      <c r="JA138" s="175"/>
      <c r="JB138" s="175"/>
      <c r="JC138" s="175"/>
      <c r="JD138" s="175"/>
      <c r="JE138" s="175"/>
      <c r="JF138" s="175"/>
      <c r="JG138" s="175"/>
      <c r="JH138" s="175"/>
      <c r="JI138" s="175"/>
      <c r="JJ138" s="175"/>
      <c r="JK138" s="175"/>
      <c r="JL138" s="175"/>
      <c r="JM138" s="175"/>
      <c r="JN138" s="175"/>
      <c r="JO138" s="175"/>
      <c r="JP138" s="175"/>
      <c r="JQ138" s="175"/>
      <c r="JR138" s="175"/>
      <c r="JS138" s="175"/>
      <c r="JT138" s="175"/>
      <c r="JU138" s="175"/>
      <c r="JV138" s="175"/>
      <c r="JW138" s="175"/>
      <c r="JX138" s="175"/>
      <c r="JY138" s="175"/>
      <c r="JZ138" s="175"/>
      <c r="KA138" s="175"/>
      <c r="KB138" s="175"/>
      <c r="KC138" s="175"/>
      <c r="KD138" s="175"/>
      <c r="KE138" s="175"/>
      <c r="KF138" s="175"/>
      <c r="KG138" s="175"/>
      <c r="KH138" s="175"/>
      <c r="KI138" s="175"/>
      <c r="KJ138" s="175"/>
      <c r="KK138" s="175"/>
      <c r="KL138" s="175"/>
      <c r="KM138" s="175"/>
      <c r="KN138" s="175"/>
      <c r="KO138" s="175"/>
      <c r="KP138" s="175"/>
      <c r="KQ138" s="175"/>
      <c r="KR138" s="175"/>
      <c r="KS138" s="175"/>
      <c r="KT138" s="175"/>
      <c r="KU138" s="175"/>
      <c r="KV138" s="175"/>
      <c r="KW138" s="175"/>
      <c r="KX138" s="175"/>
      <c r="KY138" s="175"/>
      <c r="KZ138" s="175"/>
      <c r="LA138" s="175"/>
      <c r="LB138" s="175"/>
      <c r="LC138" s="175"/>
      <c r="LD138" s="175"/>
      <c r="LE138" s="175"/>
      <c r="LF138" s="175"/>
      <c r="LG138" s="175"/>
      <c r="LH138" s="175"/>
      <c r="LI138" s="175"/>
      <c r="LJ138" s="175"/>
      <c r="LK138" s="175"/>
      <c r="LL138" s="175"/>
      <c r="LM138" s="175"/>
      <c r="LN138" s="175"/>
      <c r="LO138" s="175"/>
      <c r="LP138" s="175"/>
      <c r="LQ138" s="175"/>
      <c r="LR138" s="175"/>
      <c r="LS138" s="175"/>
      <c r="LT138" s="175"/>
      <c r="LU138" s="175"/>
      <c r="LV138" s="175"/>
      <c r="LW138" s="175"/>
      <c r="LX138" s="175"/>
      <c r="LY138" s="175"/>
      <c r="LZ138" s="175"/>
      <c r="MA138" s="175"/>
      <c r="MB138" s="175"/>
      <c r="MC138" s="175"/>
      <c r="MD138" s="175"/>
      <c r="ME138" s="175"/>
      <c r="MF138" s="175"/>
      <c r="MG138" s="175"/>
      <c r="MH138" s="175"/>
      <c r="MI138" s="175"/>
      <c r="MJ138" s="175"/>
      <c r="MK138" s="175"/>
      <c r="ML138" s="175"/>
      <c r="MM138" s="175"/>
      <c r="MN138" s="175"/>
      <c r="MO138" s="175"/>
      <c r="MP138" s="175"/>
      <c r="MQ138" s="175"/>
      <c r="MR138" s="175"/>
      <c r="MS138" s="175"/>
      <c r="MT138" s="175"/>
      <c r="MU138" s="175"/>
      <c r="MV138" s="175"/>
      <c r="MW138" s="175"/>
      <c r="MX138" s="175"/>
      <c r="MY138" s="175"/>
      <c r="MZ138" s="175"/>
      <c r="NA138" s="175"/>
      <c r="NB138" s="175"/>
      <c r="NC138" s="175"/>
      <c r="ND138" s="175"/>
      <c r="NE138" s="175"/>
      <c r="NF138" s="175"/>
      <c r="NG138" s="175"/>
      <c r="NH138" s="175"/>
      <c r="NI138" s="175"/>
      <c r="NJ138" s="175"/>
      <c r="NK138" s="175"/>
      <c r="NL138" s="175"/>
      <c r="NM138" s="175"/>
      <c r="NN138" s="175"/>
      <c r="NO138" s="175"/>
      <c r="NP138" s="175"/>
      <c r="NQ138" s="175"/>
      <c r="NR138" s="175"/>
      <c r="NS138" s="175"/>
      <c r="NT138" s="175"/>
      <c r="NU138" s="175"/>
      <c r="NV138" s="175"/>
      <c r="NW138" s="175"/>
      <c r="NX138" s="175"/>
      <c r="NY138" s="175"/>
      <c r="NZ138" s="175"/>
      <c r="OA138" s="175"/>
      <c r="OB138" s="175"/>
      <c r="OC138" s="175"/>
      <c r="OD138" s="175"/>
      <c r="OE138" s="175"/>
      <c r="OF138" s="175"/>
      <c r="OG138" s="175"/>
      <c r="OH138" s="175"/>
      <c r="OI138" s="175"/>
      <c r="OJ138" s="175"/>
      <c r="OK138" s="175"/>
      <c r="OL138" s="175"/>
      <c r="OM138" s="175"/>
      <c r="ON138" s="175"/>
      <c r="OO138" s="175"/>
      <c r="OP138" s="175"/>
      <c r="OQ138" s="175"/>
      <c r="OR138" s="175"/>
      <c r="OS138" s="175"/>
      <c r="OT138" s="175"/>
      <c r="OU138" s="175"/>
      <c r="OV138" s="175"/>
      <c r="OW138" s="175"/>
      <c r="OX138" s="175"/>
      <c r="OY138" s="175"/>
      <c r="OZ138" s="175"/>
      <c r="PA138" s="175"/>
      <c r="PB138" s="175"/>
      <c r="PC138" s="175"/>
      <c r="PD138" s="175"/>
      <c r="PE138" s="175"/>
      <c r="PF138" s="175"/>
      <c r="PG138" s="175"/>
      <c r="PH138" s="175"/>
      <c r="PI138" s="175"/>
      <c r="PJ138" s="175"/>
      <c r="PK138" s="175"/>
      <c r="PL138" s="175"/>
      <c r="PM138" s="175"/>
      <c r="PN138" s="175"/>
      <c r="PO138" s="175"/>
      <c r="PP138" s="175"/>
      <c r="PQ138" s="175"/>
      <c r="PR138" s="175"/>
      <c r="PS138" s="175"/>
      <c r="PT138" s="175"/>
      <c r="PU138" s="175"/>
      <c r="PV138" s="175"/>
      <c r="PW138" s="175"/>
      <c r="PX138" s="175"/>
      <c r="PY138" s="175"/>
      <c r="PZ138" s="175"/>
      <c r="QA138" s="175"/>
      <c r="QB138" s="175"/>
      <c r="QC138" s="175"/>
      <c r="QD138" s="175"/>
      <c r="QE138" s="175"/>
      <c r="QF138" s="175"/>
      <c r="QG138" s="175"/>
      <c r="QH138" s="175"/>
      <c r="QI138" s="175"/>
      <c r="QJ138" s="175"/>
      <c r="QK138" s="175"/>
      <c r="QL138" s="175"/>
      <c r="QM138" s="175"/>
      <c r="QN138" s="175"/>
      <c r="QO138" s="175"/>
    </row>
    <row r="139" spans="122:457">
      <c r="DR139" s="175"/>
      <c r="DS139" s="175"/>
      <c r="DT139" s="175"/>
      <c r="DU139" s="175"/>
      <c r="DV139" s="175"/>
      <c r="DW139" s="175"/>
      <c r="DX139" s="175"/>
      <c r="DY139" s="175"/>
      <c r="DZ139" s="175"/>
      <c r="EA139" s="175"/>
      <c r="EB139" s="175"/>
      <c r="EC139" s="175"/>
      <c r="ED139" s="175"/>
      <c r="EE139" s="175"/>
      <c r="EF139" s="175"/>
      <c r="EG139" s="175"/>
      <c r="EH139" s="175"/>
      <c r="EI139" s="175"/>
      <c r="EJ139" s="175"/>
      <c r="EK139" s="175"/>
      <c r="EL139" s="175"/>
      <c r="EM139" s="175"/>
      <c r="EN139" s="175"/>
      <c r="EO139" s="175"/>
      <c r="EP139" s="175"/>
      <c r="EQ139" s="175"/>
      <c r="ER139" s="175"/>
      <c r="ES139" s="175"/>
      <c r="ET139" s="175"/>
      <c r="EU139" s="175"/>
      <c r="EV139" s="175"/>
      <c r="EW139" s="175"/>
      <c r="EX139" s="175"/>
      <c r="EY139" s="175"/>
      <c r="EZ139" s="175"/>
      <c r="FA139" s="175"/>
      <c r="FB139" s="175"/>
      <c r="FC139" s="175"/>
      <c r="FD139" s="175"/>
      <c r="FE139" s="175"/>
      <c r="FF139" s="175"/>
      <c r="FG139" s="175"/>
      <c r="FH139" s="175"/>
      <c r="FI139" s="175"/>
      <c r="FJ139" s="175"/>
      <c r="FK139" s="175"/>
      <c r="FL139" s="175"/>
      <c r="FM139" s="175"/>
      <c r="FN139" s="175"/>
      <c r="FO139" s="175"/>
      <c r="FP139" s="175"/>
      <c r="FQ139" s="175"/>
      <c r="FR139" s="175"/>
      <c r="FS139" s="175"/>
      <c r="FT139" s="175"/>
      <c r="FU139" s="175"/>
      <c r="FV139" s="175"/>
      <c r="FW139" s="175"/>
      <c r="FX139" s="175"/>
      <c r="FY139" s="175"/>
      <c r="FZ139" s="175"/>
      <c r="GA139" s="175"/>
      <c r="GB139" s="175"/>
      <c r="GC139" s="175"/>
      <c r="GD139" s="175"/>
      <c r="GE139" s="175"/>
      <c r="GF139" s="175"/>
      <c r="GG139" s="175"/>
      <c r="GH139" s="175"/>
      <c r="GI139" s="175"/>
      <c r="GJ139" s="175"/>
      <c r="GK139" s="175"/>
      <c r="GL139" s="175"/>
      <c r="GM139" s="175"/>
      <c r="GN139" s="175"/>
      <c r="GO139" s="175"/>
      <c r="GP139" s="175"/>
      <c r="GQ139" s="175"/>
      <c r="GR139" s="175"/>
      <c r="GS139" s="175"/>
      <c r="GT139" s="175"/>
      <c r="GU139" s="175"/>
      <c r="GV139" s="175"/>
      <c r="GW139" s="175"/>
      <c r="GX139" s="175"/>
      <c r="GY139" s="175"/>
      <c r="GZ139" s="175"/>
      <c r="HA139" s="175"/>
      <c r="HB139" s="175"/>
      <c r="HC139" s="175"/>
      <c r="HD139" s="175"/>
      <c r="HE139" s="175"/>
      <c r="HF139" s="175"/>
      <c r="HG139" s="175"/>
      <c r="HH139" s="175"/>
      <c r="HI139" s="175"/>
      <c r="HJ139" s="175"/>
      <c r="HK139" s="175"/>
      <c r="HL139" s="175"/>
      <c r="HM139" s="175"/>
      <c r="HN139" s="175"/>
      <c r="HO139" s="175"/>
      <c r="HP139" s="175"/>
      <c r="HQ139" s="175"/>
      <c r="HR139" s="175"/>
      <c r="HS139" s="175"/>
      <c r="HT139" s="175"/>
      <c r="HU139" s="175"/>
      <c r="HV139" s="175"/>
      <c r="HW139" s="175"/>
      <c r="HX139" s="175"/>
      <c r="HY139" s="175"/>
      <c r="HZ139" s="175"/>
      <c r="IA139" s="175"/>
      <c r="IB139" s="175"/>
      <c r="IC139" s="175"/>
      <c r="ID139" s="175"/>
      <c r="IE139" s="175"/>
      <c r="IF139" s="175"/>
      <c r="IG139" s="175"/>
      <c r="IH139" s="175"/>
      <c r="II139" s="175"/>
      <c r="IJ139" s="175"/>
      <c r="IK139" s="175"/>
      <c r="IL139" s="175"/>
      <c r="IM139" s="175"/>
      <c r="IN139" s="175"/>
      <c r="IO139" s="175"/>
      <c r="IP139" s="175"/>
      <c r="IQ139" s="175"/>
      <c r="IR139" s="175"/>
      <c r="IS139" s="175"/>
      <c r="IT139" s="175"/>
      <c r="IU139" s="175"/>
      <c r="IV139" s="175"/>
      <c r="IW139" s="175"/>
      <c r="IX139" s="175"/>
      <c r="IY139" s="175"/>
      <c r="IZ139" s="175"/>
      <c r="JA139" s="175"/>
      <c r="JB139" s="175"/>
      <c r="JC139" s="175"/>
      <c r="JD139" s="175"/>
      <c r="JE139" s="175"/>
      <c r="JF139" s="175"/>
      <c r="JG139" s="175"/>
      <c r="JH139" s="175"/>
      <c r="JI139" s="175"/>
      <c r="JJ139" s="175"/>
      <c r="JK139" s="175"/>
      <c r="JL139" s="175"/>
      <c r="JM139" s="175"/>
      <c r="JN139" s="175"/>
      <c r="JO139" s="175"/>
      <c r="JP139" s="175"/>
      <c r="JQ139" s="175"/>
      <c r="JR139" s="175"/>
      <c r="JS139" s="175"/>
      <c r="JT139" s="175"/>
      <c r="JU139" s="175"/>
      <c r="JV139" s="175"/>
      <c r="JW139" s="175"/>
      <c r="JX139" s="175"/>
      <c r="JY139" s="175"/>
      <c r="JZ139" s="175"/>
      <c r="KA139" s="175"/>
      <c r="KB139" s="175"/>
      <c r="KC139" s="175"/>
      <c r="KD139" s="175"/>
      <c r="KE139" s="175"/>
      <c r="KF139" s="175"/>
      <c r="KG139" s="175"/>
      <c r="KH139" s="175"/>
      <c r="KI139" s="175"/>
      <c r="KJ139" s="175"/>
      <c r="KK139" s="175"/>
      <c r="KL139" s="175"/>
      <c r="KM139" s="175"/>
      <c r="KN139" s="175"/>
      <c r="KO139" s="175"/>
      <c r="KP139" s="175"/>
      <c r="KQ139" s="175"/>
      <c r="KR139" s="175"/>
      <c r="KS139" s="175"/>
      <c r="KT139" s="175"/>
      <c r="KU139" s="175"/>
      <c r="KV139" s="175"/>
      <c r="KW139" s="175"/>
      <c r="KX139" s="175"/>
      <c r="KY139" s="175"/>
      <c r="KZ139" s="175"/>
      <c r="LA139" s="175"/>
      <c r="LB139" s="175"/>
      <c r="LC139" s="175"/>
      <c r="LD139" s="175"/>
      <c r="LE139" s="175"/>
      <c r="LF139" s="175"/>
      <c r="LG139" s="175"/>
      <c r="LH139" s="175"/>
      <c r="LI139" s="175"/>
      <c r="LJ139" s="175"/>
      <c r="LK139" s="175"/>
      <c r="LL139" s="175"/>
      <c r="LM139" s="175"/>
      <c r="LN139" s="175"/>
      <c r="LO139" s="175"/>
      <c r="LP139" s="175"/>
      <c r="LQ139" s="175"/>
      <c r="LR139" s="175"/>
      <c r="LS139" s="175"/>
      <c r="LT139" s="175"/>
      <c r="LU139" s="175"/>
      <c r="LV139" s="175"/>
      <c r="LW139" s="175"/>
      <c r="LX139" s="175"/>
      <c r="LY139" s="175"/>
      <c r="LZ139" s="175"/>
      <c r="MA139" s="175"/>
      <c r="MB139" s="175"/>
      <c r="MC139" s="175"/>
      <c r="MD139" s="175"/>
      <c r="ME139" s="175"/>
      <c r="MF139" s="175"/>
      <c r="MG139" s="175"/>
      <c r="MH139" s="175"/>
      <c r="MI139" s="175"/>
      <c r="MJ139" s="175"/>
      <c r="MK139" s="175"/>
      <c r="ML139" s="175"/>
      <c r="MM139" s="175"/>
      <c r="MN139" s="175"/>
      <c r="MO139" s="175"/>
      <c r="MP139" s="175"/>
      <c r="MQ139" s="175"/>
      <c r="MR139" s="175"/>
      <c r="MS139" s="175"/>
      <c r="MT139" s="175"/>
      <c r="MU139" s="175"/>
      <c r="MV139" s="175"/>
      <c r="MW139" s="175"/>
      <c r="MX139" s="175"/>
      <c r="MY139" s="175"/>
      <c r="MZ139" s="175"/>
      <c r="NA139" s="175"/>
      <c r="NB139" s="175"/>
      <c r="NC139" s="175"/>
      <c r="ND139" s="175"/>
      <c r="NE139" s="175"/>
      <c r="NF139" s="175"/>
      <c r="NG139" s="175"/>
      <c r="NH139" s="175"/>
      <c r="NI139" s="175"/>
      <c r="NJ139" s="175"/>
      <c r="NK139" s="175"/>
      <c r="NL139" s="175"/>
      <c r="NM139" s="175"/>
      <c r="NN139" s="175"/>
      <c r="NO139" s="175"/>
      <c r="NP139" s="175"/>
      <c r="NQ139" s="175"/>
      <c r="NR139" s="175"/>
      <c r="NS139" s="175"/>
      <c r="NT139" s="175"/>
      <c r="NU139" s="175"/>
      <c r="NV139" s="175"/>
      <c r="NW139" s="175"/>
      <c r="NX139" s="175"/>
      <c r="NY139" s="175"/>
      <c r="NZ139" s="175"/>
      <c r="OA139" s="175"/>
      <c r="OB139" s="175"/>
      <c r="OC139" s="175"/>
      <c r="OD139" s="175"/>
      <c r="OE139" s="175"/>
      <c r="OF139" s="175"/>
      <c r="OG139" s="175"/>
      <c r="OH139" s="175"/>
      <c r="OI139" s="175"/>
      <c r="OJ139" s="175"/>
      <c r="OK139" s="175"/>
      <c r="OL139" s="175"/>
      <c r="OM139" s="175"/>
      <c r="ON139" s="175"/>
      <c r="OO139" s="175"/>
      <c r="OP139" s="175"/>
      <c r="OQ139" s="175"/>
      <c r="OR139" s="175"/>
      <c r="OS139" s="175"/>
      <c r="OT139" s="175"/>
      <c r="OU139" s="175"/>
      <c r="OV139" s="175"/>
      <c r="OW139" s="175"/>
      <c r="OX139" s="175"/>
      <c r="OY139" s="175"/>
      <c r="OZ139" s="175"/>
      <c r="PA139" s="175"/>
      <c r="PB139" s="175"/>
      <c r="PC139" s="175"/>
      <c r="PD139" s="175"/>
      <c r="PE139" s="175"/>
      <c r="PF139" s="175"/>
      <c r="PG139" s="175"/>
      <c r="PH139" s="175"/>
      <c r="PI139" s="175"/>
      <c r="PJ139" s="175"/>
      <c r="PK139" s="175"/>
      <c r="PL139" s="175"/>
      <c r="PM139" s="175"/>
      <c r="PN139" s="175"/>
      <c r="PO139" s="175"/>
      <c r="PP139" s="175"/>
      <c r="PQ139" s="175"/>
      <c r="PR139" s="175"/>
      <c r="PS139" s="175"/>
      <c r="PT139" s="175"/>
      <c r="PU139" s="175"/>
      <c r="PV139" s="175"/>
      <c r="PW139" s="175"/>
      <c r="PX139" s="175"/>
      <c r="PY139" s="175"/>
      <c r="PZ139" s="175"/>
      <c r="QA139" s="175"/>
      <c r="QB139" s="175"/>
      <c r="QC139" s="175"/>
      <c r="QD139" s="175"/>
      <c r="QE139" s="175"/>
      <c r="QF139" s="175"/>
      <c r="QG139" s="175"/>
      <c r="QH139" s="175"/>
      <c r="QI139" s="175"/>
      <c r="QJ139" s="175"/>
      <c r="QK139" s="175"/>
      <c r="QL139" s="175"/>
      <c r="QM139" s="175"/>
      <c r="QN139" s="175"/>
      <c r="QO139" s="175"/>
    </row>
    <row r="140" spans="122:457">
      <c r="DR140" s="175"/>
      <c r="DS140" s="175"/>
      <c r="DT140" s="175"/>
      <c r="DU140" s="175"/>
      <c r="DV140" s="175"/>
      <c r="DW140" s="175"/>
      <c r="DX140" s="175"/>
      <c r="DY140" s="175"/>
      <c r="DZ140" s="175"/>
      <c r="EA140" s="175"/>
      <c r="EB140" s="175"/>
      <c r="EC140" s="175"/>
      <c r="ED140" s="175"/>
      <c r="EE140" s="175"/>
      <c r="EF140" s="175"/>
      <c r="EG140" s="175"/>
      <c r="EH140" s="175"/>
      <c r="EI140" s="175"/>
      <c r="EJ140" s="175"/>
      <c r="EK140" s="175"/>
      <c r="EL140" s="175"/>
      <c r="EM140" s="175"/>
      <c r="EN140" s="175"/>
      <c r="EO140" s="175"/>
      <c r="EP140" s="175"/>
      <c r="EQ140" s="175"/>
      <c r="ER140" s="175"/>
      <c r="ES140" s="175"/>
      <c r="ET140" s="175"/>
      <c r="EU140" s="175"/>
      <c r="EV140" s="175"/>
      <c r="EW140" s="175"/>
      <c r="EX140" s="175"/>
      <c r="EY140" s="175"/>
      <c r="EZ140" s="175"/>
      <c r="FA140" s="175"/>
      <c r="FB140" s="175"/>
      <c r="FC140" s="175"/>
      <c r="FD140" s="175"/>
      <c r="FE140" s="175"/>
      <c r="FF140" s="175"/>
      <c r="FG140" s="175"/>
      <c r="FH140" s="175"/>
      <c r="FI140" s="175"/>
      <c r="FJ140" s="175"/>
      <c r="FK140" s="175"/>
      <c r="FL140" s="175"/>
      <c r="FM140" s="175"/>
      <c r="FN140" s="175"/>
      <c r="FO140" s="175"/>
      <c r="FP140" s="175"/>
      <c r="FQ140" s="175"/>
      <c r="FR140" s="175"/>
      <c r="FS140" s="175"/>
      <c r="FT140" s="175"/>
      <c r="FU140" s="175"/>
      <c r="FV140" s="175"/>
      <c r="FW140" s="175"/>
      <c r="FX140" s="175"/>
      <c r="FY140" s="175"/>
      <c r="FZ140" s="175"/>
      <c r="GA140" s="175"/>
      <c r="GB140" s="175"/>
      <c r="GC140" s="175"/>
      <c r="GD140" s="175"/>
      <c r="GE140" s="175"/>
      <c r="GF140" s="175"/>
      <c r="GG140" s="175"/>
      <c r="GH140" s="175"/>
      <c r="GI140" s="175"/>
      <c r="GJ140" s="175"/>
      <c r="GK140" s="175"/>
      <c r="GL140" s="175"/>
      <c r="GM140" s="175"/>
      <c r="GN140" s="175"/>
      <c r="GO140" s="175"/>
      <c r="GP140" s="175"/>
      <c r="GQ140" s="175"/>
      <c r="GR140" s="175"/>
      <c r="GS140" s="175"/>
      <c r="GT140" s="175"/>
      <c r="GU140" s="175"/>
      <c r="GV140" s="175"/>
      <c r="GW140" s="175"/>
      <c r="GX140" s="175"/>
      <c r="GY140" s="175"/>
      <c r="GZ140" s="175"/>
      <c r="HA140" s="175"/>
      <c r="HB140" s="175"/>
      <c r="HC140" s="175"/>
      <c r="HD140" s="175"/>
      <c r="HE140" s="175"/>
      <c r="HF140" s="175"/>
      <c r="HG140" s="175"/>
      <c r="HH140" s="175"/>
      <c r="HI140" s="175"/>
      <c r="HJ140" s="175"/>
      <c r="HK140" s="175"/>
      <c r="HL140" s="175"/>
      <c r="HM140" s="175"/>
      <c r="HN140" s="175"/>
      <c r="HO140" s="175"/>
      <c r="HP140" s="175"/>
      <c r="HQ140" s="175"/>
      <c r="HR140" s="175"/>
      <c r="HS140" s="175"/>
      <c r="HT140" s="175"/>
      <c r="HU140" s="175"/>
      <c r="HV140" s="175"/>
      <c r="HW140" s="175"/>
      <c r="HX140" s="175"/>
      <c r="HY140" s="175"/>
      <c r="HZ140" s="175"/>
      <c r="IA140" s="175"/>
      <c r="IB140" s="175"/>
      <c r="IC140" s="175"/>
      <c r="ID140" s="175"/>
      <c r="IE140" s="175"/>
      <c r="IF140" s="175"/>
      <c r="IG140" s="175"/>
      <c r="IH140" s="175"/>
      <c r="II140" s="175"/>
      <c r="IJ140" s="175"/>
      <c r="IK140" s="175"/>
      <c r="IL140" s="175"/>
      <c r="IM140" s="175"/>
      <c r="IN140" s="175"/>
      <c r="IO140" s="175"/>
      <c r="IP140" s="175"/>
      <c r="IQ140" s="175"/>
      <c r="IR140" s="175"/>
      <c r="IS140" s="175"/>
      <c r="IT140" s="175"/>
      <c r="IU140" s="175"/>
      <c r="IV140" s="175"/>
      <c r="IW140" s="175"/>
      <c r="IX140" s="175"/>
      <c r="IY140" s="175"/>
      <c r="IZ140" s="175"/>
      <c r="JA140" s="175"/>
      <c r="JB140" s="175"/>
      <c r="JC140" s="175"/>
      <c r="JD140" s="175"/>
      <c r="JE140" s="175"/>
      <c r="JF140" s="175"/>
      <c r="JG140" s="175"/>
      <c r="JH140" s="175"/>
      <c r="JI140" s="175"/>
      <c r="JJ140" s="175"/>
      <c r="JK140" s="175"/>
      <c r="JL140" s="175"/>
      <c r="JM140" s="175"/>
      <c r="JN140" s="175"/>
      <c r="JO140" s="175"/>
      <c r="JP140" s="175"/>
      <c r="JQ140" s="175"/>
      <c r="JR140" s="175"/>
      <c r="JS140" s="175"/>
      <c r="JT140" s="175"/>
      <c r="JU140" s="175"/>
      <c r="JV140" s="175"/>
      <c r="JW140" s="175"/>
      <c r="JX140" s="175"/>
      <c r="JY140" s="175"/>
      <c r="JZ140" s="175"/>
      <c r="KA140" s="175"/>
      <c r="KB140" s="175"/>
      <c r="KC140" s="175"/>
      <c r="KD140" s="175"/>
      <c r="KE140" s="175"/>
      <c r="KF140" s="175"/>
      <c r="KG140" s="175"/>
      <c r="KH140" s="175"/>
      <c r="KI140" s="175"/>
      <c r="KJ140" s="175"/>
      <c r="KK140" s="175"/>
      <c r="KL140" s="175"/>
      <c r="KM140" s="175"/>
      <c r="KN140" s="175"/>
      <c r="KO140" s="175"/>
      <c r="KP140" s="175"/>
      <c r="KQ140" s="175"/>
      <c r="KR140" s="175"/>
      <c r="KS140" s="175"/>
      <c r="KT140" s="175"/>
      <c r="KU140" s="175"/>
      <c r="KV140" s="175"/>
      <c r="KW140" s="175"/>
      <c r="KX140" s="175"/>
      <c r="KY140" s="175"/>
      <c r="KZ140" s="175"/>
      <c r="LA140" s="175"/>
      <c r="LB140" s="175"/>
      <c r="LC140" s="175"/>
      <c r="LD140" s="175"/>
      <c r="LE140" s="175"/>
      <c r="LF140" s="175"/>
      <c r="LG140" s="175"/>
      <c r="LH140" s="175"/>
      <c r="LI140" s="175"/>
      <c r="LJ140" s="175"/>
      <c r="LK140" s="175"/>
      <c r="LL140" s="175"/>
      <c r="LM140" s="175"/>
      <c r="LN140" s="175"/>
      <c r="LO140" s="175"/>
      <c r="LP140" s="175"/>
      <c r="LQ140" s="175"/>
      <c r="LR140" s="175"/>
      <c r="LS140" s="175"/>
      <c r="LT140" s="175"/>
      <c r="LU140" s="175"/>
      <c r="LV140" s="175"/>
      <c r="LW140" s="175"/>
      <c r="LX140" s="175"/>
      <c r="LY140" s="175"/>
      <c r="LZ140" s="175"/>
      <c r="MA140" s="175"/>
      <c r="MB140" s="175"/>
      <c r="MC140" s="175"/>
      <c r="MD140" s="175"/>
      <c r="ME140" s="175"/>
      <c r="MF140" s="175"/>
      <c r="MG140" s="175"/>
      <c r="MH140" s="175"/>
      <c r="MI140" s="175"/>
      <c r="MJ140" s="175"/>
      <c r="MK140" s="175"/>
      <c r="ML140" s="175"/>
      <c r="MM140" s="175"/>
      <c r="MN140" s="175"/>
      <c r="MO140" s="175"/>
      <c r="MP140" s="175"/>
      <c r="MQ140" s="175"/>
      <c r="MR140" s="175"/>
      <c r="MS140" s="175"/>
      <c r="MT140" s="175"/>
      <c r="MU140" s="175"/>
      <c r="MV140" s="175"/>
      <c r="MW140" s="175"/>
      <c r="MX140" s="175"/>
      <c r="MY140" s="175"/>
      <c r="MZ140" s="175"/>
      <c r="NA140" s="175"/>
      <c r="NB140" s="175"/>
      <c r="NC140" s="175"/>
      <c r="ND140" s="175"/>
      <c r="NE140" s="175"/>
      <c r="NF140" s="175"/>
      <c r="NG140" s="175"/>
      <c r="NH140" s="175"/>
      <c r="NI140" s="175"/>
      <c r="NJ140" s="175"/>
      <c r="NK140" s="175"/>
      <c r="NL140" s="175"/>
      <c r="NM140" s="175"/>
      <c r="NN140" s="175"/>
      <c r="NO140" s="175"/>
      <c r="NP140" s="175"/>
      <c r="NQ140" s="175"/>
      <c r="NR140" s="175"/>
      <c r="NS140" s="175"/>
      <c r="NT140" s="175"/>
      <c r="NU140" s="175"/>
      <c r="NV140" s="175"/>
      <c r="NW140" s="175"/>
      <c r="NX140" s="175"/>
      <c r="NY140" s="175"/>
      <c r="NZ140" s="175"/>
      <c r="OA140" s="175"/>
      <c r="OB140" s="175"/>
      <c r="OC140" s="175"/>
      <c r="OD140" s="175"/>
      <c r="OE140" s="175"/>
      <c r="OF140" s="175"/>
      <c r="OG140" s="175"/>
      <c r="OH140" s="175"/>
      <c r="OI140" s="175"/>
      <c r="OJ140" s="175"/>
      <c r="OK140" s="175"/>
      <c r="OL140" s="175"/>
      <c r="OM140" s="175"/>
      <c r="ON140" s="175"/>
      <c r="OO140" s="175"/>
      <c r="OP140" s="175"/>
      <c r="OQ140" s="175"/>
      <c r="OR140" s="175"/>
      <c r="OS140" s="175"/>
      <c r="OT140" s="175"/>
      <c r="OU140" s="175"/>
      <c r="OV140" s="175"/>
      <c r="OW140" s="175"/>
      <c r="OX140" s="175"/>
      <c r="OY140" s="175"/>
      <c r="OZ140" s="175"/>
      <c r="PA140" s="175"/>
      <c r="PB140" s="175"/>
      <c r="PC140" s="175"/>
      <c r="PD140" s="175"/>
      <c r="PE140" s="175"/>
      <c r="PF140" s="175"/>
      <c r="PG140" s="175"/>
      <c r="PH140" s="175"/>
      <c r="PI140" s="175"/>
      <c r="PJ140" s="175"/>
      <c r="PK140" s="175"/>
      <c r="PL140" s="175"/>
      <c r="PM140" s="175"/>
      <c r="PN140" s="175"/>
      <c r="PO140" s="175"/>
      <c r="PP140" s="175"/>
      <c r="PQ140" s="175"/>
      <c r="PR140" s="175"/>
      <c r="PS140" s="175"/>
      <c r="PT140" s="175"/>
      <c r="PU140" s="175"/>
      <c r="PV140" s="175"/>
      <c r="PW140" s="175"/>
      <c r="PX140" s="175"/>
      <c r="PY140" s="175"/>
      <c r="PZ140" s="175"/>
      <c r="QA140" s="175"/>
      <c r="QB140" s="175"/>
      <c r="QC140" s="175"/>
      <c r="QD140" s="175"/>
      <c r="QE140" s="175"/>
      <c r="QF140" s="175"/>
      <c r="QG140" s="175"/>
      <c r="QH140" s="175"/>
      <c r="QI140" s="175"/>
      <c r="QJ140" s="175"/>
      <c r="QK140" s="175"/>
      <c r="QL140" s="175"/>
      <c r="QM140" s="175"/>
      <c r="QN140" s="175"/>
      <c r="QO140" s="175"/>
    </row>
    <row r="141" spans="122:457">
      <c r="DR141" s="175"/>
      <c r="DS141" s="175"/>
      <c r="DT141" s="175"/>
      <c r="DU141" s="175"/>
      <c r="DV141" s="175"/>
      <c r="DW141" s="175"/>
      <c r="DX141" s="175"/>
      <c r="DY141" s="175"/>
      <c r="DZ141" s="175"/>
      <c r="EA141" s="175"/>
      <c r="EB141" s="175"/>
      <c r="EC141" s="175"/>
      <c r="ED141" s="175"/>
      <c r="EE141" s="175"/>
      <c r="EF141" s="175"/>
      <c r="EG141" s="175"/>
      <c r="EH141" s="175"/>
      <c r="EI141" s="175"/>
      <c r="EJ141" s="175"/>
      <c r="EK141" s="175"/>
      <c r="EL141" s="175"/>
      <c r="EM141" s="175"/>
      <c r="EN141" s="175"/>
      <c r="EO141" s="175"/>
      <c r="EP141" s="175"/>
      <c r="EQ141" s="175"/>
      <c r="ER141" s="175"/>
      <c r="ES141" s="175"/>
      <c r="ET141" s="175"/>
      <c r="EU141" s="175"/>
      <c r="EV141" s="175"/>
      <c r="EW141" s="175"/>
      <c r="EX141" s="175"/>
      <c r="EY141" s="175"/>
      <c r="EZ141" s="175"/>
      <c r="FA141" s="175"/>
      <c r="FB141" s="175"/>
      <c r="FC141" s="175"/>
      <c r="FD141" s="175"/>
      <c r="FE141" s="175"/>
      <c r="FF141" s="175"/>
      <c r="FG141" s="175"/>
      <c r="FH141" s="175"/>
      <c r="FI141" s="175"/>
      <c r="FJ141" s="175"/>
      <c r="FK141" s="175"/>
      <c r="FL141" s="175"/>
      <c r="FM141" s="175"/>
      <c r="FN141" s="175"/>
      <c r="FO141" s="175"/>
      <c r="FP141" s="175"/>
      <c r="FQ141" s="175"/>
      <c r="FR141" s="175"/>
      <c r="FS141" s="175"/>
      <c r="FT141" s="175"/>
      <c r="FU141" s="175"/>
      <c r="FV141" s="175"/>
      <c r="FW141" s="175"/>
      <c r="FX141" s="175"/>
      <c r="FY141" s="175"/>
      <c r="FZ141" s="175"/>
      <c r="GA141" s="175"/>
      <c r="GB141" s="175"/>
      <c r="GC141" s="175"/>
      <c r="GD141" s="175"/>
      <c r="GE141" s="175"/>
      <c r="GF141" s="175"/>
      <c r="GG141" s="175"/>
      <c r="GH141" s="175"/>
      <c r="GI141" s="175"/>
      <c r="GJ141" s="175"/>
      <c r="GK141" s="175"/>
      <c r="GL141" s="175"/>
      <c r="GM141" s="175"/>
      <c r="GN141" s="175"/>
      <c r="GO141" s="175"/>
      <c r="GP141" s="175"/>
      <c r="GQ141" s="175"/>
      <c r="GR141" s="175"/>
      <c r="GS141" s="175"/>
      <c r="GT141" s="175"/>
      <c r="GU141" s="175"/>
      <c r="GV141" s="175"/>
      <c r="GW141" s="175"/>
      <c r="GX141" s="175"/>
      <c r="GY141" s="175"/>
      <c r="GZ141" s="175"/>
      <c r="HA141" s="175"/>
      <c r="HB141" s="175"/>
      <c r="HC141" s="175"/>
      <c r="HD141" s="175"/>
      <c r="HE141" s="175"/>
      <c r="HF141" s="175"/>
      <c r="HG141" s="175"/>
      <c r="HH141" s="175"/>
      <c r="HI141" s="175"/>
      <c r="HJ141" s="175"/>
      <c r="HK141" s="175"/>
      <c r="HL141" s="175"/>
      <c r="HM141" s="175"/>
      <c r="HN141" s="175"/>
      <c r="HO141" s="175"/>
      <c r="HP141" s="175"/>
      <c r="HQ141" s="175"/>
      <c r="HR141" s="175"/>
      <c r="HS141" s="175"/>
      <c r="HT141" s="175"/>
      <c r="HU141" s="175"/>
      <c r="HV141" s="175"/>
      <c r="HW141" s="175"/>
      <c r="HX141" s="175"/>
      <c r="HY141" s="175"/>
      <c r="HZ141" s="175"/>
      <c r="IA141" s="175"/>
      <c r="IB141" s="175"/>
      <c r="IC141" s="175"/>
      <c r="ID141" s="175"/>
      <c r="IE141" s="175"/>
      <c r="IF141" s="175"/>
      <c r="IG141" s="175"/>
      <c r="IH141" s="175"/>
      <c r="II141" s="175"/>
      <c r="IJ141" s="175"/>
      <c r="IK141" s="175"/>
      <c r="IL141" s="175"/>
      <c r="IM141" s="175"/>
      <c r="IN141" s="175"/>
      <c r="IO141" s="175"/>
      <c r="IP141" s="175"/>
      <c r="IQ141" s="175"/>
      <c r="IR141" s="175"/>
      <c r="IS141" s="175"/>
      <c r="IT141" s="175"/>
      <c r="IU141" s="175"/>
      <c r="IV141" s="175"/>
      <c r="IW141" s="175"/>
      <c r="IX141" s="175"/>
      <c r="IY141" s="175"/>
      <c r="IZ141" s="175"/>
      <c r="JA141" s="175"/>
      <c r="JB141" s="175"/>
      <c r="JC141" s="175"/>
      <c r="JD141" s="175"/>
      <c r="JE141" s="175"/>
      <c r="JF141" s="175"/>
      <c r="JG141" s="175"/>
      <c r="JH141" s="175"/>
      <c r="JI141" s="175"/>
      <c r="JJ141" s="175"/>
      <c r="JK141" s="175"/>
      <c r="JL141" s="175"/>
      <c r="JM141" s="175"/>
      <c r="JN141" s="175"/>
      <c r="JO141" s="175"/>
      <c r="JP141" s="175"/>
      <c r="JQ141" s="175"/>
      <c r="JR141" s="175"/>
      <c r="JS141" s="175"/>
      <c r="JT141" s="175"/>
      <c r="JU141" s="175"/>
      <c r="JV141" s="175"/>
      <c r="JW141" s="175"/>
      <c r="JX141" s="175"/>
      <c r="JY141" s="175"/>
      <c r="JZ141" s="175"/>
      <c r="KA141" s="175"/>
      <c r="KB141" s="175"/>
      <c r="KC141" s="175"/>
      <c r="KD141" s="175"/>
      <c r="KE141" s="175"/>
      <c r="KF141" s="175"/>
      <c r="KG141" s="175"/>
      <c r="KH141" s="175"/>
      <c r="KI141" s="175"/>
      <c r="KJ141" s="175"/>
      <c r="KK141" s="175"/>
      <c r="KL141" s="175"/>
      <c r="KM141" s="175"/>
      <c r="KN141" s="175"/>
      <c r="KO141" s="175"/>
      <c r="KP141" s="175"/>
      <c r="KQ141" s="175"/>
      <c r="KR141" s="175"/>
      <c r="KS141" s="175"/>
      <c r="KT141" s="175"/>
      <c r="KU141" s="175"/>
      <c r="KV141" s="175"/>
      <c r="KW141" s="175"/>
      <c r="KX141" s="175"/>
      <c r="KY141" s="175"/>
      <c r="KZ141" s="175"/>
      <c r="LA141" s="175"/>
      <c r="LB141" s="175"/>
      <c r="LC141" s="175"/>
      <c r="LD141" s="175"/>
      <c r="LE141" s="175"/>
      <c r="LF141" s="175"/>
      <c r="LG141" s="175"/>
      <c r="LH141" s="175"/>
      <c r="LI141" s="175"/>
      <c r="LJ141" s="175"/>
      <c r="LK141" s="175"/>
      <c r="LL141" s="175"/>
      <c r="LM141" s="175"/>
      <c r="LN141" s="175"/>
      <c r="LO141" s="175"/>
      <c r="LP141" s="175"/>
      <c r="LQ141" s="175"/>
      <c r="LR141" s="175"/>
      <c r="LS141" s="175"/>
      <c r="LT141" s="175"/>
      <c r="LU141" s="175"/>
      <c r="LV141" s="175"/>
      <c r="LW141" s="175"/>
      <c r="LX141" s="175"/>
      <c r="LY141" s="175"/>
      <c r="LZ141" s="175"/>
      <c r="MA141" s="175"/>
      <c r="MB141" s="175"/>
      <c r="MC141" s="175"/>
      <c r="MD141" s="175"/>
      <c r="ME141" s="175"/>
      <c r="MF141" s="175"/>
      <c r="MG141" s="175"/>
      <c r="MH141" s="175"/>
      <c r="MI141" s="175"/>
      <c r="MJ141" s="175"/>
      <c r="MK141" s="175"/>
      <c r="ML141" s="175"/>
      <c r="MM141" s="175"/>
      <c r="MN141" s="175"/>
      <c r="MO141" s="175"/>
      <c r="MP141" s="175"/>
      <c r="MQ141" s="175"/>
      <c r="MR141" s="175"/>
      <c r="MS141" s="175"/>
      <c r="MT141" s="175"/>
      <c r="MU141" s="175"/>
      <c r="MV141" s="175"/>
      <c r="MW141" s="175"/>
      <c r="MX141" s="175"/>
      <c r="MY141" s="175"/>
      <c r="MZ141" s="175"/>
      <c r="NA141" s="175"/>
      <c r="NB141" s="175"/>
      <c r="NC141" s="175"/>
      <c r="ND141" s="175"/>
      <c r="NE141" s="175"/>
      <c r="NF141" s="175"/>
      <c r="NG141" s="175"/>
      <c r="NH141" s="175"/>
      <c r="NI141" s="175"/>
      <c r="NJ141" s="175"/>
      <c r="NK141" s="175"/>
      <c r="NL141" s="175"/>
      <c r="NM141" s="175"/>
      <c r="NN141" s="175"/>
      <c r="NO141" s="175"/>
      <c r="NP141" s="175"/>
      <c r="NQ141" s="175"/>
      <c r="NR141" s="175"/>
      <c r="NS141" s="175"/>
      <c r="NT141" s="175"/>
      <c r="NU141" s="175"/>
      <c r="NV141" s="175"/>
      <c r="NW141" s="175"/>
      <c r="NX141" s="175"/>
      <c r="NY141" s="175"/>
      <c r="NZ141" s="175"/>
      <c r="OA141" s="175"/>
      <c r="OB141" s="175"/>
      <c r="OC141" s="175"/>
      <c r="OD141" s="175"/>
      <c r="OE141" s="175"/>
      <c r="OF141" s="175"/>
      <c r="OG141" s="175"/>
      <c r="OH141" s="175"/>
      <c r="OI141" s="175"/>
      <c r="OJ141" s="175"/>
      <c r="OK141" s="175"/>
      <c r="OL141" s="175"/>
      <c r="OM141" s="175"/>
      <c r="ON141" s="175"/>
      <c r="OO141" s="175"/>
      <c r="OP141" s="175"/>
      <c r="OQ141" s="175"/>
      <c r="OR141" s="175"/>
      <c r="OS141" s="175"/>
      <c r="OT141" s="175"/>
      <c r="OU141" s="175"/>
      <c r="OV141" s="175"/>
      <c r="OW141" s="175"/>
      <c r="OX141" s="175"/>
      <c r="OY141" s="175"/>
      <c r="OZ141" s="175"/>
      <c r="PA141" s="175"/>
      <c r="PB141" s="175"/>
      <c r="PC141" s="175"/>
      <c r="PD141" s="175"/>
      <c r="PE141" s="175"/>
      <c r="PF141" s="175"/>
      <c r="PG141" s="175"/>
      <c r="PH141" s="175"/>
      <c r="PI141" s="175"/>
      <c r="PJ141" s="175"/>
      <c r="PK141" s="175"/>
      <c r="PL141" s="175"/>
      <c r="PM141" s="175"/>
      <c r="PN141" s="175"/>
      <c r="PO141" s="175"/>
      <c r="PP141" s="175"/>
      <c r="PQ141" s="175"/>
      <c r="PR141" s="175"/>
      <c r="PS141" s="175"/>
      <c r="PT141" s="175"/>
      <c r="PU141" s="175"/>
      <c r="PV141" s="175"/>
      <c r="PW141" s="175"/>
      <c r="PX141" s="175"/>
      <c r="PY141" s="175"/>
      <c r="PZ141" s="175"/>
      <c r="QA141" s="175"/>
      <c r="QB141" s="175"/>
      <c r="QC141" s="175"/>
      <c r="QD141" s="175"/>
      <c r="QE141" s="175"/>
      <c r="QF141" s="175"/>
      <c r="QG141" s="175"/>
      <c r="QH141" s="175"/>
      <c r="QI141" s="175"/>
      <c r="QJ141" s="175"/>
      <c r="QK141" s="175"/>
      <c r="QL141" s="175"/>
      <c r="QM141" s="175"/>
      <c r="QN141" s="175"/>
      <c r="QO141" s="175"/>
    </row>
    <row r="142" spans="122:457">
      <c r="DR142" s="175"/>
      <c r="DS142" s="175"/>
      <c r="DT142" s="175"/>
      <c r="DU142" s="175"/>
      <c r="DV142" s="175"/>
      <c r="DW142" s="175"/>
      <c r="DX142" s="175"/>
      <c r="DY142" s="175"/>
      <c r="DZ142" s="175"/>
      <c r="EA142" s="175"/>
      <c r="EB142" s="175"/>
      <c r="EC142" s="175"/>
      <c r="ED142" s="175"/>
      <c r="EE142" s="175"/>
      <c r="EF142" s="175"/>
      <c r="EG142" s="175"/>
      <c r="EH142" s="175"/>
      <c r="EI142" s="175"/>
      <c r="EJ142" s="175"/>
      <c r="EK142" s="175"/>
      <c r="EL142" s="175"/>
      <c r="EM142" s="175"/>
      <c r="EN142" s="175"/>
      <c r="EO142" s="175"/>
      <c r="EP142" s="175"/>
      <c r="EQ142" s="175"/>
      <c r="ER142" s="175"/>
      <c r="ES142" s="175"/>
      <c r="ET142" s="175"/>
      <c r="EU142" s="175"/>
      <c r="EV142" s="175"/>
      <c r="EW142" s="175"/>
      <c r="EX142" s="175"/>
      <c r="EY142" s="175"/>
      <c r="EZ142" s="175"/>
      <c r="FA142" s="175"/>
      <c r="FB142" s="175"/>
      <c r="FC142" s="175"/>
      <c r="FD142" s="175"/>
      <c r="FE142" s="175"/>
      <c r="FF142" s="175"/>
      <c r="FG142" s="175"/>
      <c r="FH142" s="175"/>
      <c r="FI142" s="175"/>
      <c r="FJ142" s="175"/>
      <c r="FK142" s="175"/>
      <c r="FL142" s="175"/>
      <c r="FM142" s="175"/>
      <c r="FN142" s="175"/>
      <c r="FO142" s="175"/>
      <c r="FP142" s="175"/>
      <c r="FQ142" s="175"/>
      <c r="FR142" s="175"/>
      <c r="FS142" s="175"/>
      <c r="FT142" s="175"/>
      <c r="FU142" s="175"/>
      <c r="FV142" s="175"/>
      <c r="FW142" s="175"/>
      <c r="FX142" s="175"/>
      <c r="FY142" s="175"/>
      <c r="FZ142" s="175"/>
      <c r="GA142" s="175"/>
      <c r="GB142" s="175"/>
      <c r="GC142" s="175"/>
      <c r="GD142" s="175"/>
      <c r="GE142" s="175"/>
      <c r="GF142" s="175"/>
      <c r="GG142" s="175"/>
      <c r="GH142" s="175"/>
      <c r="GI142" s="175"/>
      <c r="GJ142" s="175"/>
      <c r="GK142" s="175"/>
      <c r="GL142" s="175"/>
      <c r="GM142" s="175"/>
      <c r="GN142" s="175"/>
      <c r="GO142" s="175"/>
      <c r="GP142" s="175"/>
      <c r="GQ142" s="175"/>
      <c r="GR142" s="175"/>
      <c r="GS142" s="175"/>
      <c r="GT142" s="175"/>
      <c r="GU142" s="175"/>
      <c r="GV142" s="175"/>
      <c r="GW142" s="175"/>
      <c r="GX142" s="175"/>
      <c r="GY142" s="175"/>
      <c r="GZ142" s="175"/>
      <c r="HA142" s="175"/>
      <c r="HB142" s="175"/>
      <c r="HC142" s="175"/>
      <c r="HD142" s="175"/>
      <c r="HE142" s="175"/>
      <c r="HF142" s="175"/>
      <c r="HG142" s="175"/>
      <c r="HH142" s="175"/>
      <c r="HI142" s="175"/>
      <c r="HJ142" s="175"/>
      <c r="HK142" s="175"/>
      <c r="HL142" s="175"/>
      <c r="HM142" s="175"/>
      <c r="HN142" s="175"/>
      <c r="HO142" s="175"/>
      <c r="HP142" s="175"/>
      <c r="HQ142" s="175"/>
      <c r="HR142" s="175"/>
      <c r="HS142" s="175"/>
      <c r="HT142" s="175"/>
      <c r="HU142" s="175"/>
      <c r="HV142" s="175"/>
      <c r="HW142" s="175"/>
      <c r="HX142" s="175"/>
      <c r="HY142" s="175"/>
      <c r="HZ142" s="175"/>
      <c r="IA142" s="175"/>
      <c r="IB142" s="175"/>
      <c r="IC142" s="175"/>
      <c r="ID142" s="175"/>
      <c r="IE142" s="175"/>
      <c r="IF142" s="175"/>
      <c r="IG142" s="175"/>
      <c r="IH142" s="175"/>
      <c r="II142" s="175"/>
      <c r="IJ142" s="175"/>
      <c r="IK142" s="175"/>
      <c r="IL142" s="175"/>
      <c r="IM142" s="175"/>
      <c r="IN142" s="175"/>
      <c r="IO142" s="175"/>
      <c r="IP142" s="175"/>
      <c r="IQ142" s="175"/>
      <c r="IR142" s="175"/>
      <c r="IS142" s="175"/>
      <c r="IT142" s="175"/>
      <c r="IU142" s="175"/>
      <c r="IV142" s="175"/>
      <c r="IW142" s="175"/>
      <c r="IX142" s="175"/>
      <c r="IY142" s="175"/>
      <c r="IZ142" s="175"/>
      <c r="JA142" s="175"/>
      <c r="JB142" s="175"/>
      <c r="JC142" s="175"/>
      <c r="JD142" s="175"/>
      <c r="JE142" s="175"/>
      <c r="JF142" s="175"/>
      <c r="JG142" s="175"/>
      <c r="JH142" s="175"/>
      <c r="JI142" s="175"/>
      <c r="JJ142" s="175"/>
      <c r="JK142" s="175"/>
      <c r="JL142" s="175"/>
      <c r="JM142" s="175"/>
      <c r="JN142" s="175"/>
      <c r="JO142" s="175"/>
      <c r="JP142" s="175"/>
      <c r="JQ142" s="175"/>
      <c r="JR142" s="175"/>
      <c r="JS142" s="175"/>
      <c r="JT142" s="175"/>
      <c r="JU142" s="175"/>
      <c r="JV142" s="175"/>
      <c r="JW142" s="175"/>
      <c r="JX142" s="175"/>
      <c r="JY142" s="175"/>
      <c r="JZ142" s="175"/>
      <c r="KA142" s="175"/>
      <c r="KB142" s="175"/>
      <c r="KC142" s="175"/>
      <c r="KD142" s="175"/>
      <c r="KE142" s="175"/>
      <c r="KF142" s="175"/>
      <c r="KG142" s="175"/>
      <c r="KH142" s="175"/>
      <c r="KI142" s="175"/>
      <c r="KJ142" s="175"/>
      <c r="KK142" s="175"/>
      <c r="KL142" s="175"/>
      <c r="KM142" s="175"/>
      <c r="KN142" s="175"/>
      <c r="KO142" s="175"/>
      <c r="KP142" s="175"/>
      <c r="KQ142" s="175"/>
      <c r="KR142" s="175"/>
      <c r="KS142" s="175"/>
      <c r="KT142" s="175"/>
      <c r="KU142" s="175"/>
      <c r="KV142" s="175"/>
      <c r="KW142" s="175"/>
      <c r="KX142" s="175"/>
      <c r="KY142" s="175"/>
      <c r="KZ142" s="175"/>
      <c r="LA142" s="175"/>
      <c r="LB142" s="175"/>
      <c r="LC142" s="175"/>
      <c r="LD142" s="175"/>
      <c r="LE142" s="175"/>
      <c r="LF142" s="175"/>
      <c r="LG142" s="175"/>
      <c r="LH142" s="175"/>
      <c r="LI142" s="175"/>
      <c r="LJ142" s="175"/>
      <c r="LK142" s="175"/>
      <c r="LL142" s="175"/>
      <c r="LM142" s="175"/>
      <c r="LN142" s="175"/>
      <c r="LO142" s="175"/>
      <c r="LP142" s="175"/>
      <c r="LQ142" s="175"/>
      <c r="LR142" s="175"/>
      <c r="LS142" s="175"/>
      <c r="LT142" s="175"/>
      <c r="LU142" s="175"/>
      <c r="LV142" s="175"/>
      <c r="LW142" s="175"/>
      <c r="LX142" s="175"/>
      <c r="LY142" s="175"/>
      <c r="LZ142" s="175"/>
      <c r="MA142" s="175"/>
      <c r="MB142" s="175"/>
      <c r="MC142" s="175"/>
      <c r="MD142" s="175"/>
      <c r="ME142" s="175"/>
      <c r="MF142" s="175"/>
      <c r="MG142" s="175"/>
      <c r="MH142" s="175"/>
      <c r="MI142" s="175"/>
      <c r="MJ142" s="175"/>
      <c r="MK142" s="175"/>
      <c r="ML142" s="175"/>
      <c r="MM142" s="175"/>
      <c r="MN142" s="175"/>
      <c r="MO142" s="175"/>
      <c r="MP142" s="175"/>
      <c r="MQ142" s="175"/>
      <c r="MR142" s="175"/>
      <c r="MS142" s="175"/>
      <c r="MT142" s="175"/>
      <c r="MU142" s="175"/>
      <c r="MV142" s="175"/>
      <c r="MW142" s="175"/>
      <c r="MX142" s="175"/>
      <c r="MY142" s="175"/>
      <c r="MZ142" s="175"/>
      <c r="NA142" s="175"/>
      <c r="NB142" s="175"/>
      <c r="NC142" s="175"/>
      <c r="ND142" s="175"/>
      <c r="NE142" s="175"/>
      <c r="NF142" s="175"/>
      <c r="NG142" s="175"/>
      <c r="NH142" s="175"/>
      <c r="NI142" s="175"/>
      <c r="NJ142" s="175"/>
      <c r="NK142" s="175"/>
      <c r="NL142" s="175"/>
      <c r="NM142" s="175"/>
      <c r="NN142" s="175"/>
      <c r="NO142" s="175"/>
      <c r="NP142" s="175"/>
      <c r="NQ142" s="175"/>
      <c r="NR142" s="175"/>
      <c r="NS142" s="175"/>
      <c r="NT142" s="175"/>
      <c r="NU142" s="175"/>
      <c r="NV142" s="175"/>
      <c r="NW142" s="175"/>
      <c r="NX142" s="175"/>
      <c r="NY142" s="175"/>
      <c r="NZ142" s="175"/>
      <c r="OA142" s="175"/>
      <c r="OB142" s="175"/>
      <c r="OC142" s="175"/>
      <c r="OD142" s="175"/>
      <c r="OE142" s="175"/>
      <c r="OF142" s="175"/>
      <c r="OG142" s="175"/>
      <c r="OH142" s="175"/>
      <c r="OI142" s="175"/>
      <c r="OJ142" s="175"/>
      <c r="OK142" s="175"/>
      <c r="OL142" s="175"/>
      <c r="OM142" s="175"/>
      <c r="ON142" s="175"/>
      <c r="OO142" s="175"/>
      <c r="OP142" s="175"/>
      <c r="OQ142" s="175"/>
      <c r="OR142" s="175"/>
      <c r="OS142" s="175"/>
      <c r="OT142" s="175"/>
      <c r="OU142" s="175"/>
      <c r="OV142" s="175"/>
      <c r="OW142" s="175"/>
      <c r="OX142" s="175"/>
      <c r="OY142" s="175"/>
      <c r="OZ142" s="175"/>
      <c r="PA142" s="175"/>
      <c r="PB142" s="175"/>
      <c r="PC142" s="175"/>
      <c r="PD142" s="175"/>
      <c r="PE142" s="175"/>
      <c r="PF142" s="175"/>
      <c r="PG142" s="175"/>
      <c r="PH142" s="175"/>
      <c r="PI142" s="175"/>
      <c r="PJ142" s="175"/>
      <c r="PK142" s="175"/>
      <c r="PL142" s="175"/>
      <c r="PM142" s="175"/>
      <c r="PN142" s="175"/>
      <c r="PO142" s="175"/>
      <c r="PP142" s="175"/>
      <c r="PQ142" s="175"/>
      <c r="PR142" s="175"/>
      <c r="PS142" s="175"/>
      <c r="PT142" s="175"/>
      <c r="PU142" s="175"/>
      <c r="PV142" s="175"/>
      <c r="PW142" s="175"/>
      <c r="PX142" s="175"/>
      <c r="PY142" s="175"/>
      <c r="PZ142" s="175"/>
      <c r="QA142" s="175"/>
      <c r="QB142" s="175"/>
      <c r="QC142" s="175"/>
      <c r="QD142" s="175"/>
      <c r="QE142" s="175"/>
      <c r="QF142" s="175"/>
      <c r="QG142" s="175"/>
      <c r="QH142" s="175"/>
      <c r="QI142" s="175"/>
      <c r="QJ142" s="175"/>
      <c r="QK142" s="175"/>
      <c r="QL142" s="175"/>
      <c r="QM142" s="175"/>
      <c r="QN142" s="175"/>
      <c r="QO142" s="175"/>
    </row>
    <row r="143" spans="122:457">
      <c r="DR143" s="175"/>
      <c r="DS143" s="175"/>
      <c r="DT143" s="175"/>
      <c r="DU143" s="175"/>
      <c r="DV143" s="175"/>
      <c r="DW143" s="175"/>
      <c r="DX143" s="175"/>
      <c r="DY143" s="175"/>
      <c r="DZ143" s="175"/>
      <c r="EA143" s="175"/>
      <c r="EB143" s="175"/>
      <c r="EC143" s="175"/>
      <c r="ED143" s="175"/>
      <c r="EE143" s="175"/>
      <c r="EF143" s="175"/>
      <c r="EG143" s="175"/>
      <c r="EH143" s="175"/>
      <c r="EI143" s="175"/>
      <c r="EJ143" s="175"/>
      <c r="EK143" s="175"/>
      <c r="EL143" s="175"/>
      <c r="EM143" s="175"/>
      <c r="EN143" s="175"/>
      <c r="EO143" s="175"/>
      <c r="EP143" s="175"/>
      <c r="EQ143" s="175"/>
      <c r="ER143" s="175"/>
      <c r="ES143" s="175"/>
      <c r="ET143" s="175"/>
      <c r="EU143" s="175"/>
      <c r="EV143" s="175"/>
      <c r="EW143" s="175"/>
      <c r="EX143" s="175"/>
      <c r="EY143" s="175"/>
      <c r="EZ143" s="175"/>
      <c r="FA143" s="175"/>
      <c r="FB143" s="175"/>
      <c r="FC143" s="175"/>
      <c r="FD143" s="175"/>
      <c r="FE143" s="175"/>
      <c r="FF143" s="175"/>
      <c r="FG143" s="175"/>
      <c r="FH143" s="175"/>
      <c r="FI143" s="175"/>
      <c r="FJ143" s="175"/>
      <c r="FK143" s="175"/>
      <c r="FL143" s="175"/>
      <c r="FM143" s="175"/>
      <c r="FN143" s="175"/>
      <c r="FO143" s="175"/>
      <c r="FP143" s="175"/>
      <c r="FQ143" s="175"/>
      <c r="FR143" s="175"/>
      <c r="FS143" s="175"/>
      <c r="FT143" s="175"/>
      <c r="FU143" s="175"/>
      <c r="FV143" s="175"/>
      <c r="FW143" s="175"/>
      <c r="FX143" s="175"/>
      <c r="FY143" s="175"/>
      <c r="FZ143" s="175"/>
      <c r="GA143" s="175"/>
      <c r="GB143" s="175"/>
      <c r="GC143" s="175"/>
      <c r="GD143" s="175"/>
      <c r="GE143" s="175"/>
      <c r="GF143" s="175"/>
      <c r="GG143" s="175"/>
      <c r="GH143" s="175"/>
      <c r="GI143" s="175"/>
      <c r="GJ143" s="175"/>
      <c r="GK143" s="175"/>
      <c r="GL143" s="175"/>
      <c r="GM143" s="175"/>
      <c r="GN143" s="175"/>
      <c r="GO143" s="175"/>
      <c r="GP143" s="175"/>
      <c r="GQ143" s="175"/>
      <c r="GR143" s="175"/>
      <c r="GS143" s="175"/>
      <c r="GT143" s="175"/>
      <c r="GU143" s="175"/>
      <c r="GV143" s="175"/>
      <c r="GW143" s="175"/>
      <c r="GX143" s="175"/>
      <c r="GY143" s="175"/>
      <c r="GZ143" s="175"/>
      <c r="HA143" s="175"/>
      <c r="HB143" s="175"/>
      <c r="HC143" s="175"/>
      <c r="HD143" s="175"/>
      <c r="HE143" s="175"/>
      <c r="HF143" s="175"/>
      <c r="HG143" s="175"/>
      <c r="HH143" s="175"/>
      <c r="HI143" s="175"/>
      <c r="HJ143" s="175"/>
      <c r="HK143" s="175"/>
      <c r="HL143" s="175"/>
      <c r="HM143" s="175"/>
      <c r="HN143" s="175"/>
      <c r="HO143" s="175"/>
      <c r="HP143" s="175"/>
      <c r="HQ143" s="175"/>
      <c r="HR143" s="175"/>
      <c r="HS143" s="175"/>
      <c r="HT143" s="175"/>
      <c r="HU143" s="175"/>
      <c r="HV143" s="175"/>
      <c r="HW143" s="175"/>
      <c r="HX143" s="175"/>
      <c r="HY143" s="175"/>
      <c r="HZ143" s="175"/>
      <c r="IA143" s="175"/>
      <c r="IB143" s="175"/>
      <c r="IC143" s="175"/>
      <c r="ID143" s="175"/>
      <c r="IE143" s="175"/>
      <c r="IF143" s="175"/>
      <c r="IG143" s="175"/>
      <c r="IH143" s="175"/>
      <c r="II143" s="175"/>
      <c r="IJ143" s="175"/>
      <c r="IK143" s="175"/>
      <c r="IL143" s="175"/>
      <c r="IM143" s="175"/>
      <c r="IN143" s="175"/>
      <c r="IO143" s="175"/>
      <c r="IP143" s="175"/>
      <c r="IQ143" s="175"/>
      <c r="IR143" s="175"/>
      <c r="IS143" s="175"/>
      <c r="IT143" s="175"/>
      <c r="IU143" s="175"/>
      <c r="IV143" s="175"/>
      <c r="IW143" s="175"/>
      <c r="IX143" s="175"/>
      <c r="IY143" s="175"/>
      <c r="IZ143" s="175"/>
      <c r="JA143" s="175"/>
      <c r="JB143" s="175"/>
      <c r="JC143" s="175"/>
      <c r="JD143" s="175"/>
      <c r="JE143" s="175"/>
      <c r="JF143" s="175"/>
      <c r="JG143" s="175"/>
      <c r="JH143" s="175"/>
      <c r="JI143" s="175"/>
      <c r="JJ143" s="175"/>
      <c r="JK143" s="175"/>
      <c r="JL143" s="175"/>
      <c r="JM143" s="175"/>
      <c r="JN143" s="175"/>
      <c r="JO143" s="175"/>
      <c r="JP143" s="175"/>
      <c r="JQ143" s="175"/>
      <c r="JR143" s="175"/>
      <c r="JS143" s="175"/>
      <c r="JT143" s="175"/>
      <c r="JU143" s="175"/>
      <c r="JV143" s="175"/>
      <c r="JW143" s="175"/>
      <c r="JX143" s="175"/>
      <c r="JY143" s="175"/>
      <c r="JZ143" s="175"/>
      <c r="KA143" s="175"/>
      <c r="KB143" s="175"/>
      <c r="KC143" s="175"/>
      <c r="KD143" s="175"/>
      <c r="KE143" s="175"/>
      <c r="KF143" s="175"/>
      <c r="KG143" s="175"/>
      <c r="KH143" s="175"/>
      <c r="KI143" s="175"/>
      <c r="KJ143" s="175"/>
      <c r="KK143" s="175"/>
      <c r="KL143" s="175"/>
      <c r="KM143" s="175"/>
      <c r="KN143" s="175"/>
      <c r="KO143" s="175"/>
      <c r="KP143" s="175"/>
      <c r="KQ143" s="175"/>
      <c r="KR143" s="175"/>
      <c r="KS143" s="175"/>
      <c r="KT143" s="175"/>
      <c r="KU143" s="175"/>
      <c r="KV143" s="175"/>
      <c r="KW143" s="175"/>
      <c r="KX143" s="175"/>
      <c r="KY143" s="175"/>
      <c r="KZ143" s="175"/>
      <c r="LA143" s="175"/>
      <c r="LB143" s="175"/>
      <c r="LC143" s="175"/>
      <c r="LD143" s="175"/>
      <c r="LE143" s="175"/>
      <c r="LF143" s="175"/>
      <c r="LG143" s="175"/>
      <c r="LH143" s="175"/>
      <c r="LI143" s="175"/>
      <c r="LJ143" s="175"/>
      <c r="LK143" s="175"/>
      <c r="LL143" s="175"/>
      <c r="LM143" s="175"/>
      <c r="LN143" s="175"/>
      <c r="LO143" s="175"/>
      <c r="LP143" s="175"/>
      <c r="LQ143" s="175"/>
      <c r="LR143" s="175"/>
      <c r="LS143" s="175"/>
      <c r="LT143" s="175"/>
      <c r="LU143" s="175"/>
      <c r="LV143" s="175"/>
      <c r="LW143" s="175"/>
      <c r="LX143" s="175"/>
      <c r="LY143" s="175"/>
      <c r="LZ143" s="175"/>
      <c r="MA143" s="175"/>
      <c r="MB143" s="175"/>
      <c r="MC143" s="175"/>
      <c r="MD143" s="175"/>
      <c r="ME143" s="175"/>
      <c r="MF143" s="175"/>
      <c r="MG143" s="175"/>
      <c r="MH143" s="175"/>
      <c r="MI143" s="175"/>
      <c r="MJ143" s="175"/>
      <c r="MK143" s="175"/>
      <c r="ML143" s="175"/>
      <c r="MM143" s="175"/>
      <c r="MN143" s="175"/>
      <c r="MO143" s="175"/>
      <c r="MP143" s="175"/>
      <c r="MQ143" s="175"/>
      <c r="MR143" s="175"/>
      <c r="MS143" s="175"/>
      <c r="MT143" s="175"/>
      <c r="MU143" s="175"/>
      <c r="MV143" s="175"/>
      <c r="MW143" s="175"/>
      <c r="MX143" s="175"/>
      <c r="MY143" s="175"/>
      <c r="MZ143" s="175"/>
      <c r="NA143" s="175"/>
      <c r="NB143" s="175"/>
      <c r="NC143" s="175"/>
      <c r="ND143" s="175"/>
      <c r="NE143" s="175"/>
      <c r="NF143" s="175"/>
      <c r="NG143" s="175"/>
      <c r="NH143" s="175"/>
      <c r="NI143" s="175"/>
      <c r="NJ143" s="175"/>
      <c r="NK143" s="175"/>
      <c r="NL143" s="175"/>
      <c r="NM143" s="175"/>
      <c r="NN143" s="175"/>
      <c r="NO143" s="175"/>
      <c r="NP143" s="175"/>
      <c r="NQ143" s="175"/>
      <c r="NR143" s="175"/>
      <c r="NS143" s="175"/>
      <c r="NT143" s="175"/>
      <c r="NU143" s="175"/>
      <c r="NV143" s="175"/>
      <c r="NW143" s="175"/>
      <c r="NX143" s="175"/>
      <c r="NY143" s="175"/>
      <c r="NZ143" s="175"/>
      <c r="OA143" s="175"/>
      <c r="OB143" s="175"/>
      <c r="OC143" s="175"/>
      <c r="OD143" s="175"/>
      <c r="OE143" s="175"/>
      <c r="OF143" s="175"/>
      <c r="OG143" s="175"/>
      <c r="OH143" s="175"/>
      <c r="OI143" s="175"/>
      <c r="OJ143" s="175"/>
      <c r="OK143" s="175"/>
      <c r="OL143" s="175"/>
      <c r="OM143" s="175"/>
      <c r="ON143" s="175"/>
      <c r="OO143" s="175"/>
      <c r="OP143" s="175"/>
      <c r="OQ143" s="175"/>
      <c r="OR143" s="175"/>
      <c r="OS143" s="175"/>
      <c r="OT143" s="175"/>
      <c r="OU143" s="175"/>
      <c r="OV143" s="175"/>
      <c r="OW143" s="175"/>
      <c r="OX143" s="175"/>
      <c r="OY143" s="175"/>
      <c r="OZ143" s="175"/>
      <c r="PA143" s="175"/>
      <c r="PB143" s="175"/>
      <c r="PC143" s="175"/>
      <c r="PD143" s="175"/>
      <c r="PE143" s="175"/>
      <c r="PF143" s="175"/>
      <c r="PG143" s="175"/>
      <c r="PH143" s="175"/>
      <c r="PI143" s="175"/>
      <c r="PJ143" s="175"/>
      <c r="PK143" s="175"/>
      <c r="PL143" s="175"/>
      <c r="PM143" s="175"/>
      <c r="PN143" s="175"/>
      <c r="PO143" s="175"/>
      <c r="PP143" s="175"/>
      <c r="PQ143" s="175"/>
      <c r="PR143" s="175"/>
      <c r="PS143" s="175"/>
      <c r="PT143" s="175"/>
      <c r="PU143" s="175"/>
      <c r="PV143" s="175"/>
      <c r="PW143" s="175"/>
      <c r="PX143" s="175"/>
      <c r="PY143" s="175"/>
      <c r="PZ143" s="175"/>
      <c r="QA143" s="175"/>
      <c r="QB143" s="175"/>
      <c r="QC143" s="175"/>
      <c r="QD143" s="175"/>
      <c r="QE143" s="175"/>
      <c r="QF143" s="175"/>
      <c r="QG143" s="175"/>
      <c r="QH143" s="175"/>
      <c r="QI143" s="175"/>
      <c r="QJ143" s="175"/>
      <c r="QK143" s="175"/>
      <c r="QL143" s="175"/>
      <c r="QM143" s="175"/>
      <c r="QN143" s="175"/>
      <c r="QO143" s="175"/>
    </row>
    <row r="144" spans="122:457">
      <c r="DR144" s="175"/>
      <c r="DS144" s="175"/>
      <c r="DT144" s="175"/>
      <c r="DU144" s="175"/>
      <c r="DV144" s="175"/>
      <c r="DW144" s="175"/>
      <c r="DX144" s="175"/>
      <c r="DY144" s="175"/>
      <c r="DZ144" s="175"/>
      <c r="EA144" s="175"/>
      <c r="EB144" s="175"/>
      <c r="EC144" s="175"/>
      <c r="ED144" s="175"/>
      <c r="EE144" s="175"/>
      <c r="EF144" s="175"/>
      <c r="EG144" s="175"/>
      <c r="EH144" s="175"/>
      <c r="EI144" s="175"/>
      <c r="EJ144" s="175"/>
      <c r="EK144" s="175"/>
      <c r="EL144" s="175"/>
      <c r="EM144" s="175"/>
      <c r="EN144" s="175"/>
      <c r="EO144" s="175"/>
      <c r="EP144" s="175"/>
      <c r="EQ144" s="175"/>
      <c r="ER144" s="175"/>
      <c r="ES144" s="175"/>
      <c r="ET144" s="175"/>
      <c r="EU144" s="175"/>
      <c r="EV144" s="175"/>
      <c r="EW144" s="175"/>
      <c r="EX144" s="175"/>
      <c r="EY144" s="175"/>
      <c r="EZ144" s="175"/>
      <c r="FA144" s="175"/>
      <c r="FB144" s="175"/>
      <c r="FC144" s="175"/>
      <c r="FD144" s="175"/>
      <c r="FE144" s="175"/>
      <c r="FF144" s="175"/>
      <c r="FG144" s="175"/>
      <c r="FH144" s="175"/>
      <c r="FI144" s="175"/>
      <c r="FJ144" s="175"/>
      <c r="FK144" s="175"/>
      <c r="FL144" s="175"/>
      <c r="FM144" s="175"/>
      <c r="FN144" s="175"/>
      <c r="FO144" s="175"/>
      <c r="FP144" s="175"/>
      <c r="FQ144" s="175"/>
      <c r="FR144" s="175"/>
      <c r="FS144" s="175"/>
      <c r="FT144" s="175"/>
      <c r="FU144" s="175"/>
      <c r="FV144" s="175"/>
      <c r="FW144" s="175"/>
      <c r="FX144" s="175"/>
      <c r="FY144" s="175"/>
      <c r="FZ144" s="175"/>
      <c r="GA144" s="175"/>
      <c r="GB144" s="175"/>
      <c r="GC144" s="175"/>
      <c r="GD144" s="175"/>
      <c r="GE144" s="175"/>
      <c r="GF144" s="175"/>
      <c r="GG144" s="175"/>
      <c r="GH144" s="175"/>
      <c r="GI144" s="175"/>
      <c r="GJ144" s="175"/>
      <c r="GK144" s="175"/>
      <c r="GL144" s="175"/>
      <c r="GM144" s="175"/>
      <c r="GN144" s="175"/>
      <c r="GO144" s="175"/>
      <c r="GP144" s="175"/>
      <c r="GQ144" s="175"/>
      <c r="GR144" s="175"/>
      <c r="GS144" s="175"/>
      <c r="GT144" s="175"/>
      <c r="GU144" s="175"/>
      <c r="GV144" s="175"/>
      <c r="GW144" s="175"/>
      <c r="GX144" s="175"/>
      <c r="GY144" s="175"/>
      <c r="GZ144" s="175"/>
      <c r="HA144" s="175"/>
      <c r="HB144" s="175"/>
      <c r="HC144" s="175"/>
      <c r="HD144" s="175"/>
      <c r="HE144" s="175"/>
      <c r="HF144" s="175"/>
      <c r="HG144" s="175"/>
      <c r="HH144" s="175"/>
      <c r="HI144" s="175"/>
      <c r="HJ144" s="175"/>
      <c r="HK144" s="175"/>
      <c r="HL144" s="175"/>
      <c r="HM144" s="175"/>
      <c r="HN144" s="175"/>
      <c r="HO144" s="175"/>
      <c r="HP144" s="175"/>
      <c r="HQ144" s="175"/>
      <c r="HR144" s="175"/>
      <c r="HS144" s="175"/>
      <c r="HT144" s="175"/>
      <c r="HU144" s="175"/>
      <c r="HV144" s="175"/>
      <c r="HW144" s="175"/>
      <c r="HX144" s="175"/>
      <c r="HY144" s="175"/>
      <c r="HZ144" s="175"/>
      <c r="IA144" s="175"/>
      <c r="IB144" s="175"/>
      <c r="IC144" s="175"/>
      <c r="ID144" s="175"/>
      <c r="IE144" s="175"/>
      <c r="IF144" s="175"/>
      <c r="IG144" s="175"/>
      <c r="IH144" s="175"/>
      <c r="II144" s="175"/>
      <c r="IJ144" s="175"/>
      <c r="IK144" s="175"/>
      <c r="IL144" s="175"/>
      <c r="IM144" s="175"/>
      <c r="IN144" s="175"/>
      <c r="IO144" s="175"/>
      <c r="IP144" s="175"/>
      <c r="IQ144" s="175"/>
      <c r="IR144" s="175"/>
      <c r="IS144" s="175"/>
      <c r="IT144" s="175"/>
      <c r="IU144" s="175"/>
      <c r="IV144" s="175"/>
      <c r="IW144" s="175"/>
      <c r="IX144" s="175"/>
      <c r="IY144" s="175"/>
      <c r="IZ144" s="175"/>
      <c r="JA144" s="175"/>
      <c r="JB144" s="175"/>
      <c r="JC144" s="175"/>
      <c r="JD144" s="175"/>
      <c r="JE144" s="175"/>
      <c r="JF144" s="175"/>
      <c r="JG144" s="175"/>
      <c r="JH144" s="175"/>
      <c r="JI144" s="175"/>
      <c r="JJ144" s="175"/>
      <c r="JK144" s="175"/>
      <c r="JL144" s="175"/>
      <c r="JM144" s="175"/>
      <c r="JN144" s="175"/>
      <c r="JO144" s="175"/>
      <c r="JP144" s="175"/>
      <c r="JQ144" s="175"/>
      <c r="JR144" s="175"/>
      <c r="JS144" s="175"/>
      <c r="JT144" s="175"/>
      <c r="JU144" s="175"/>
      <c r="JV144" s="175"/>
      <c r="JW144" s="175"/>
      <c r="JX144" s="175"/>
      <c r="JY144" s="175"/>
      <c r="JZ144" s="175"/>
      <c r="KA144" s="175"/>
      <c r="KB144" s="175"/>
      <c r="KC144" s="175"/>
      <c r="KD144" s="175"/>
      <c r="KE144" s="175"/>
      <c r="KF144" s="175"/>
      <c r="KG144" s="175"/>
      <c r="KH144" s="175"/>
      <c r="KI144" s="175"/>
      <c r="KJ144" s="175"/>
      <c r="KK144" s="175"/>
      <c r="KL144" s="175"/>
      <c r="KM144" s="175"/>
      <c r="KN144" s="175"/>
      <c r="KO144" s="175"/>
      <c r="KP144" s="175"/>
      <c r="KQ144" s="175"/>
      <c r="KR144" s="175"/>
      <c r="KS144" s="175"/>
      <c r="KT144" s="175"/>
      <c r="KU144" s="175"/>
      <c r="KV144" s="175"/>
      <c r="KW144" s="175"/>
      <c r="KX144" s="175"/>
      <c r="KY144" s="175"/>
      <c r="KZ144" s="175"/>
      <c r="LA144" s="175"/>
      <c r="LB144" s="175"/>
      <c r="LC144" s="175"/>
      <c r="LD144" s="175"/>
      <c r="LE144" s="175"/>
      <c r="LF144" s="175"/>
      <c r="LG144" s="175"/>
      <c r="LH144" s="175"/>
      <c r="LI144" s="175"/>
      <c r="LJ144" s="175"/>
      <c r="LK144" s="175"/>
      <c r="LL144" s="175"/>
      <c r="LM144" s="175"/>
      <c r="LN144" s="175"/>
      <c r="LO144" s="175"/>
      <c r="LP144" s="175"/>
      <c r="LQ144" s="175"/>
      <c r="LR144" s="175"/>
      <c r="LS144" s="175"/>
      <c r="LT144" s="175"/>
      <c r="LU144" s="175"/>
      <c r="LV144" s="175"/>
      <c r="LW144" s="175"/>
      <c r="LX144" s="175"/>
      <c r="LY144" s="175"/>
      <c r="LZ144" s="175"/>
      <c r="MA144" s="175"/>
      <c r="MB144" s="175"/>
      <c r="MC144" s="175"/>
      <c r="MD144" s="175"/>
      <c r="ME144" s="175"/>
      <c r="MF144" s="175"/>
      <c r="MG144" s="175"/>
      <c r="MH144" s="175"/>
      <c r="MI144" s="175"/>
      <c r="MJ144" s="175"/>
      <c r="MK144" s="175"/>
      <c r="ML144" s="175"/>
      <c r="MM144" s="175"/>
      <c r="MN144" s="175"/>
      <c r="MO144" s="175"/>
      <c r="MP144" s="175"/>
      <c r="MQ144" s="175"/>
      <c r="MR144" s="175"/>
      <c r="MS144" s="175"/>
      <c r="MT144" s="175"/>
      <c r="MU144" s="175"/>
      <c r="MV144" s="175"/>
      <c r="MW144" s="175"/>
      <c r="MX144" s="175"/>
      <c r="MY144" s="175"/>
      <c r="MZ144" s="175"/>
      <c r="NA144" s="175"/>
      <c r="NB144" s="175"/>
      <c r="NC144" s="175"/>
      <c r="ND144" s="175"/>
      <c r="NE144" s="175"/>
      <c r="NF144" s="175"/>
      <c r="NG144" s="175"/>
      <c r="NH144" s="175"/>
      <c r="NI144" s="175"/>
      <c r="NJ144" s="175"/>
      <c r="NK144" s="175"/>
      <c r="NL144" s="175"/>
      <c r="NM144" s="175"/>
      <c r="NN144" s="175"/>
      <c r="NO144" s="175"/>
      <c r="NP144" s="175"/>
      <c r="NQ144" s="175"/>
      <c r="NR144" s="175"/>
      <c r="NS144" s="175"/>
      <c r="NT144" s="175"/>
      <c r="NU144" s="175"/>
      <c r="NV144" s="175"/>
      <c r="NW144" s="175"/>
      <c r="NX144" s="175"/>
      <c r="NY144" s="175"/>
      <c r="NZ144" s="175"/>
      <c r="OA144" s="175"/>
      <c r="OB144" s="175"/>
      <c r="OC144" s="175"/>
      <c r="OD144" s="175"/>
      <c r="OE144" s="175"/>
      <c r="OF144" s="175"/>
      <c r="OG144" s="175"/>
      <c r="OH144" s="175"/>
      <c r="OI144" s="175"/>
      <c r="OJ144" s="175"/>
      <c r="OK144" s="175"/>
      <c r="OL144" s="175"/>
      <c r="OM144" s="175"/>
      <c r="ON144" s="175"/>
      <c r="OO144" s="175"/>
      <c r="OP144" s="175"/>
      <c r="OQ144" s="175"/>
      <c r="OR144" s="175"/>
      <c r="OS144" s="175"/>
      <c r="OT144" s="175"/>
      <c r="OU144" s="175"/>
      <c r="OV144" s="175"/>
      <c r="OW144" s="175"/>
      <c r="OX144" s="175"/>
      <c r="OY144" s="175"/>
      <c r="OZ144" s="175"/>
      <c r="PA144" s="175"/>
      <c r="PB144" s="175"/>
      <c r="PC144" s="175"/>
      <c r="PD144" s="175"/>
      <c r="PE144" s="175"/>
      <c r="PF144" s="175"/>
      <c r="PG144" s="175"/>
      <c r="PH144" s="175"/>
      <c r="PI144" s="175"/>
      <c r="PJ144" s="175"/>
      <c r="PK144" s="175"/>
      <c r="PL144" s="175"/>
      <c r="PM144" s="175"/>
      <c r="PN144" s="175"/>
      <c r="PO144" s="175"/>
      <c r="PP144" s="175"/>
      <c r="PQ144" s="175"/>
      <c r="PR144" s="175"/>
      <c r="PS144" s="175"/>
      <c r="PT144" s="175"/>
      <c r="PU144" s="175"/>
      <c r="PV144" s="175"/>
      <c r="PW144" s="175"/>
      <c r="PX144" s="175"/>
      <c r="PY144" s="175"/>
      <c r="PZ144" s="175"/>
      <c r="QA144" s="175"/>
      <c r="QB144" s="175"/>
      <c r="QC144" s="175"/>
      <c r="QD144" s="175"/>
      <c r="QE144" s="175"/>
      <c r="QF144" s="175"/>
      <c r="QG144" s="175"/>
      <c r="QH144" s="175"/>
      <c r="QI144" s="175"/>
      <c r="QJ144" s="175"/>
      <c r="QK144" s="175"/>
      <c r="QL144" s="175"/>
      <c r="QM144" s="175"/>
      <c r="QN144" s="175"/>
      <c r="QO144" s="175"/>
    </row>
    <row r="145" spans="122:457">
      <c r="DR145" s="175"/>
      <c r="DS145" s="175"/>
      <c r="DT145" s="175"/>
      <c r="DU145" s="175"/>
      <c r="DV145" s="175"/>
      <c r="DW145" s="175"/>
      <c r="DX145" s="175"/>
      <c r="DY145" s="175"/>
      <c r="DZ145" s="175"/>
      <c r="EA145" s="175"/>
      <c r="EB145" s="175"/>
      <c r="EC145" s="175"/>
      <c r="ED145" s="175"/>
      <c r="EE145" s="175"/>
      <c r="EF145" s="175"/>
      <c r="EG145" s="175"/>
      <c r="EH145" s="175"/>
      <c r="EI145" s="175"/>
      <c r="EJ145" s="175"/>
      <c r="EK145" s="175"/>
      <c r="EL145" s="175"/>
      <c r="EM145" s="175"/>
      <c r="EN145" s="175"/>
      <c r="EO145" s="175"/>
      <c r="EP145" s="175"/>
      <c r="EQ145" s="175"/>
      <c r="ER145" s="175"/>
      <c r="ES145" s="175"/>
      <c r="ET145" s="175"/>
      <c r="EU145" s="175"/>
      <c r="EV145" s="175"/>
      <c r="EW145" s="175"/>
      <c r="EX145" s="175"/>
      <c r="EY145" s="175"/>
      <c r="EZ145" s="175"/>
      <c r="FA145" s="175"/>
      <c r="FB145" s="175"/>
      <c r="FC145" s="175"/>
      <c r="FD145" s="175"/>
      <c r="FE145" s="175"/>
      <c r="FF145" s="175"/>
      <c r="FG145" s="175"/>
      <c r="FH145" s="175"/>
      <c r="FI145" s="175"/>
      <c r="FJ145" s="175"/>
      <c r="FK145" s="175"/>
      <c r="FL145" s="175"/>
      <c r="FM145" s="175"/>
      <c r="FN145" s="175"/>
      <c r="FO145" s="175"/>
      <c r="FP145" s="175"/>
      <c r="FQ145" s="175"/>
      <c r="FR145" s="175"/>
      <c r="FS145" s="175"/>
      <c r="FT145" s="175"/>
      <c r="FU145" s="175"/>
      <c r="FV145" s="175"/>
      <c r="FW145" s="175"/>
      <c r="FX145" s="175"/>
      <c r="FY145" s="175"/>
      <c r="FZ145" s="175"/>
      <c r="GA145" s="175"/>
      <c r="GB145" s="175"/>
      <c r="GC145" s="175"/>
      <c r="GD145" s="175"/>
      <c r="GE145" s="175"/>
      <c r="GF145" s="175"/>
      <c r="GG145" s="175"/>
      <c r="GH145" s="175"/>
      <c r="GI145" s="175"/>
      <c r="GJ145" s="175"/>
      <c r="GK145" s="175"/>
      <c r="GL145" s="175"/>
      <c r="GM145" s="175"/>
      <c r="GN145" s="175"/>
      <c r="GO145" s="175"/>
      <c r="GP145" s="175"/>
      <c r="GQ145" s="175"/>
      <c r="GR145" s="175"/>
      <c r="GS145" s="175"/>
      <c r="GT145" s="175"/>
      <c r="GU145" s="175"/>
      <c r="GV145" s="175"/>
      <c r="GW145" s="175"/>
      <c r="GX145" s="175"/>
      <c r="GY145" s="175"/>
      <c r="GZ145" s="175"/>
      <c r="HA145" s="175"/>
      <c r="HB145" s="175"/>
      <c r="HC145" s="175"/>
      <c r="HD145" s="175"/>
      <c r="HE145" s="175"/>
      <c r="HF145" s="175"/>
      <c r="HG145" s="175"/>
      <c r="HH145" s="175"/>
      <c r="HI145" s="175"/>
      <c r="HJ145" s="175"/>
      <c r="HK145" s="175"/>
      <c r="HL145" s="175"/>
      <c r="HM145" s="175"/>
      <c r="HN145" s="175"/>
      <c r="HO145" s="175"/>
      <c r="HP145" s="175"/>
      <c r="HQ145" s="175"/>
      <c r="HR145" s="175"/>
      <c r="HS145" s="175"/>
      <c r="HT145" s="175"/>
      <c r="HU145" s="175"/>
      <c r="HV145" s="175"/>
      <c r="HW145" s="175"/>
      <c r="HX145" s="175"/>
      <c r="HY145" s="175"/>
      <c r="HZ145" s="175"/>
      <c r="IA145" s="175"/>
      <c r="IB145" s="175"/>
      <c r="IC145" s="175"/>
      <c r="ID145" s="175"/>
      <c r="IE145" s="175"/>
      <c r="IF145" s="175"/>
      <c r="IG145" s="175"/>
      <c r="IH145" s="175"/>
      <c r="II145" s="175"/>
      <c r="IJ145" s="175"/>
      <c r="IK145" s="175"/>
      <c r="IL145" s="175"/>
      <c r="IM145" s="175"/>
      <c r="IN145" s="175"/>
      <c r="IO145" s="175"/>
      <c r="IP145" s="175"/>
      <c r="IQ145" s="175"/>
      <c r="IR145" s="175"/>
      <c r="IS145" s="175"/>
      <c r="IT145" s="175"/>
      <c r="IU145" s="175"/>
      <c r="IV145" s="175"/>
      <c r="IW145" s="175"/>
      <c r="IX145" s="175"/>
      <c r="IY145" s="175"/>
      <c r="IZ145" s="175"/>
      <c r="JA145" s="175"/>
      <c r="JB145" s="175"/>
      <c r="JC145" s="175"/>
      <c r="JD145" s="175"/>
      <c r="JE145" s="175"/>
      <c r="JF145" s="175"/>
      <c r="JG145" s="175"/>
      <c r="JH145" s="175"/>
      <c r="JI145" s="175"/>
      <c r="JJ145" s="175"/>
      <c r="JK145" s="175"/>
      <c r="JL145" s="175"/>
      <c r="JM145" s="175"/>
      <c r="JN145" s="175"/>
      <c r="JO145" s="175"/>
      <c r="JP145" s="175"/>
      <c r="JQ145" s="175"/>
      <c r="JR145" s="175"/>
      <c r="JS145" s="175"/>
      <c r="JT145" s="175"/>
      <c r="JU145" s="175"/>
      <c r="JV145" s="175"/>
      <c r="JW145" s="175"/>
      <c r="JX145" s="175"/>
      <c r="JY145" s="175"/>
      <c r="JZ145" s="175"/>
      <c r="KA145" s="175"/>
      <c r="KB145" s="175"/>
      <c r="KC145" s="175"/>
      <c r="KD145" s="175"/>
      <c r="KE145" s="175"/>
      <c r="KF145" s="175"/>
      <c r="KG145" s="175"/>
      <c r="KH145" s="175"/>
      <c r="KI145" s="175"/>
      <c r="KJ145" s="175"/>
      <c r="KK145" s="175"/>
      <c r="KL145" s="175"/>
      <c r="KM145" s="175"/>
      <c r="KN145" s="175"/>
      <c r="KO145" s="175"/>
      <c r="KP145" s="175"/>
      <c r="KQ145" s="175"/>
      <c r="KR145" s="175"/>
      <c r="KS145" s="175"/>
      <c r="KT145" s="175"/>
      <c r="KU145" s="175"/>
      <c r="KV145" s="175"/>
      <c r="KW145" s="175"/>
      <c r="KX145" s="175"/>
      <c r="KY145" s="175"/>
      <c r="KZ145" s="175"/>
      <c r="LA145" s="175"/>
      <c r="LB145" s="175"/>
      <c r="LC145" s="175"/>
      <c r="LD145" s="175"/>
      <c r="LE145" s="175"/>
      <c r="LF145" s="175"/>
      <c r="LG145" s="175"/>
      <c r="LH145" s="175"/>
      <c r="LI145" s="175"/>
      <c r="LJ145" s="175"/>
      <c r="LK145" s="175"/>
      <c r="LL145" s="175"/>
      <c r="LM145" s="175"/>
      <c r="LN145" s="175"/>
      <c r="LO145" s="175"/>
      <c r="LP145" s="175"/>
      <c r="LQ145" s="175"/>
      <c r="LR145" s="175"/>
      <c r="LS145" s="175"/>
      <c r="LT145" s="175"/>
      <c r="LU145" s="175"/>
      <c r="LV145" s="175"/>
      <c r="LW145" s="175"/>
      <c r="LX145" s="175"/>
      <c r="LY145" s="175"/>
      <c r="LZ145" s="175"/>
      <c r="MA145" s="175"/>
      <c r="MB145" s="175"/>
      <c r="MC145" s="175"/>
      <c r="MD145" s="175"/>
      <c r="ME145" s="175"/>
      <c r="MF145" s="175"/>
      <c r="MG145" s="175"/>
      <c r="MH145" s="175"/>
      <c r="MI145" s="175"/>
      <c r="MJ145" s="175"/>
      <c r="MK145" s="175"/>
      <c r="ML145" s="175"/>
      <c r="MM145" s="175"/>
      <c r="MN145" s="175"/>
      <c r="MO145" s="175"/>
      <c r="MP145" s="175"/>
      <c r="MQ145" s="175"/>
      <c r="MR145" s="175"/>
      <c r="MS145" s="175"/>
      <c r="MT145" s="175"/>
      <c r="MU145" s="175"/>
      <c r="MV145" s="175"/>
      <c r="MW145" s="175"/>
      <c r="MX145" s="175"/>
      <c r="MY145" s="175"/>
      <c r="MZ145" s="175"/>
      <c r="NA145" s="175"/>
      <c r="NB145" s="175"/>
      <c r="NC145" s="175"/>
      <c r="ND145" s="175"/>
      <c r="NE145" s="175"/>
      <c r="NF145" s="175"/>
      <c r="NG145" s="175"/>
      <c r="NH145" s="175"/>
      <c r="NI145" s="175"/>
      <c r="NJ145" s="175"/>
      <c r="NK145" s="175"/>
      <c r="NL145" s="175"/>
      <c r="NM145" s="175"/>
      <c r="NN145" s="175"/>
      <c r="NO145" s="175"/>
      <c r="NP145" s="175"/>
      <c r="NQ145" s="175"/>
      <c r="NR145" s="175"/>
      <c r="NS145" s="175"/>
      <c r="NT145" s="175"/>
      <c r="NU145" s="175"/>
      <c r="NV145" s="175"/>
      <c r="NW145" s="175"/>
      <c r="NX145" s="175"/>
      <c r="NY145" s="175"/>
      <c r="NZ145" s="175"/>
      <c r="OA145" s="175"/>
      <c r="OB145" s="175"/>
      <c r="OC145" s="175"/>
      <c r="OD145" s="175"/>
      <c r="OE145" s="175"/>
      <c r="OF145" s="175"/>
      <c r="OG145" s="175"/>
      <c r="OH145" s="175"/>
      <c r="OI145" s="175"/>
      <c r="OJ145" s="175"/>
      <c r="OK145" s="175"/>
      <c r="OL145" s="175"/>
      <c r="OM145" s="175"/>
      <c r="ON145" s="175"/>
      <c r="OO145" s="175"/>
      <c r="OP145" s="175"/>
      <c r="OQ145" s="175"/>
      <c r="OR145" s="175"/>
      <c r="OS145" s="175"/>
      <c r="OT145" s="175"/>
      <c r="OU145" s="175"/>
      <c r="OV145" s="175"/>
      <c r="OW145" s="175"/>
      <c r="OX145" s="175"/>
      <c r="OY145" s="175"/>
      <c r="OZ145" s="175"/>
      <c r="PA145" s="175"/>
      <c r="PB145" s="175"/>
      <c r="PC145" s="175"/>
      <c r="PD145" s="175"/>
      <c r="PE145" s="175"/>
      <c r="PF145" s="175"/>
      <c r="PG145" s="175"/>
      <c r="PH145" s="175"/>
      <c r="PI145" s="175"/>
      <c r="PJ145" s="175"/>
      <c r="PK145" s="175"/>
      <c r="PL145" s="175"/>
      <c r="PM145" s="175"/>
      <c r="PN145" s="175"/>
      <c r="PO145" s="175"/>
      <c r="PP145" s="175"/>
      <c r="PQ145" s="175"/>
      <c r="PR145" s="175"/>
      <c r="PS145" s="175"/>
      <c r="PT145" s="175"/>
      <c r="PU145" s="175"/>
      <c r="PV145" s="175"/>
      <c r="PW145" s="175"/>
      <c r="PX145" s="175"/>
      <c r="PY145" s="175"/>
      <c r="PZ145" s="175"/>
      <c r="QA145" s="175"/>
      <c r="QB145" s="175"/>
      <c r="QC145" s="175"/>
      <c r="QD145" s="175"/>
      <c r="QE145" s="175"/>
      <c r="QF145" s="175"/>
      <c r="QG145" s="175"/>
      <c r="QH145" s="175"/>
      <c r="QI145" s="175"/>
      <c r="QJ145" s="175"/>
      <c r="QK145" s="175"/>
      <c r="QL145" s="175"/>
      <c r="QM145" s="175"/>
      <c r="QN145" s="175"/>
      <c r="QO145" s="175"/>
    </row>
    <row r="146" spans="122:457">
      <c r="DR146" s="175"/>
      <c r="DS146" s="175"/>
      <c r="DT146" s="175"/>
      <c r="DU146" s="175"/>
      <c r="DV146" s="175"/>
      <c r="DW146" s="175"/>
      <c r="DX146" s="175"/>
      <c r="DY146" s="175"/>
      <c r="DZ146" s="175"/>
      <c r="EA146" s="175"/>
      <c r="EB146" s="175"/>
      <c r="EC146" s="175"/>
      <c r="ED146" s="175"/>
      <c r="EE146" s="175"/>
      <c r="EF146" s="175"/>
      <c r="EG146" s="175"/>
      <c r="EH146" s="175"/>
      <c r="EI146" s="175"/>
      <c r="EJ146" s="175"/>
      <c r="EK146" s="175"/>
      <c r="EL146" s="175"/>
      <c r="EM146" s="175"/>
      <c r="EN146" s="175"/>
      <c r="EO146" s="175"/>
      <c r="EP146" s="175"/>
      <c r="EQ146" s="175"/>
      <c r="ER146" s="175"/>
      <c r="ES146" s="175"/>
      <c r="ET146" s="175"/>
      <c r="EU146" s="175"/>
      <c r="EV146" s="175"/>
      <c r="EW146" s="175"/>
      <c r="EX146" s="175"/>
      <c r="EY146" s="175"/>
      <c r="EZ146" s="175"/>
      <c r="FA146" s="175"/>
      <c r="FB146" s="175"/>
      <c r="FC146" s="175"/>
      <c r="FD146" s="175"/>
      <c r="FE146" s="175"/>
      <c r="FF146" s="175"/>
      <c r="FG146" s="175"/>
      <c r="FH146" s="175"/>
      <c r="FI146" s="175"/>
      <c r="FJ146" s="175"/>
      <c r="FK146" s="175"/>
      <c r="FL146" s="175"/>
      <c r="FM146" s="175"/>
      <c r="FN146" s="175"/>
      <c r="FO146" s="175"/>
      <c r="FP146" s="175"/>
      <c r="FQ146" s="175"/>
      <c r="FR146" s="175"/>
      <c r="FS146" s="175"/>
      <c r="FT146" s="175"/>
      <c r="FU146" s="175"/>
      <c r="FV146" s="175"/>
      <c r="FW146" s="175"/>
      <c r="FX146" s="175"/>
      <c r="FY146" s="175"/>
      <c r="FZ146" s="175"/>
      <c r="GA146" s="175"/>
      <c r="GB146" s="175"/>
      <c r="GC146" s="175"/>
      <c r="GD146" s="175"/>
      <c r="GE146" s="175"/>
      <c r="GF146" s="175"/>
      <c r="GG146" s="175"/>
      <c r="GH146" s="175"/>
      <c r="GI146" s="175"/>
      <c r="GJ146" s="175"/>
      <c r="GK146" s="175"/>
      <c r="GL146" s="175"/>
      <c r="GM146" s="175"/>
      <c r="GN146" s="175"/>
      <c r="GO146" s="175"/>
      <c r="GP146" s="175"/>
      <c r="GQ146" s="175"/>
      <c r="GR146" s="175"/>
      <c r="GS146" s="175"/>
      <c r="GT146" s="175"/>
      <c r="GU146" s="175"/>
      <c r="GV146" s="175"/>
      <c r="GW146" s="175"/>
      <c r="GX146" s="175"/>
      <c r="GY146" s="175"/>
      <c r="GZ146" s="175"/>
      <c r="HA146" s="175"/>
      <c r="HB146" s="175"/>
      <c r="HC146" s="175"/>
      <c r="HD146" s="175"/>
      <c r="HE146" s="175"/>
      <c r="HF146" s="175"/>
      <c r="HG146" s="175"/>
      <c r="HH146" s="175"/>
      <c r="HI146" s="175"/>
      <c r="HJ146" s="175"/>
      <c r="HK146" s="175"/>
      <c r="HL146" s="175"/>
      <c r="HM146" s="175"/>
      <c r="HN146" s="175"/>
      <c r="HO146" s="175"/>
      <c r="HP146" s="175"/>
      <c r="HQ146" s="175"/>
      <c r="HR146" s="175"/>
      <c r="HS146" s="175"/>
      <c r="HT146" s="175"/>
      <c r="HU146" s="175"/>
      <c r="HV146" s="175"/>
      <c r="HW146" s="175"/>
      <c r="HX146" s="175"/>
      <c r="HY146" s="175"/>
      <c r="HZ146" s="175"/>
      <c r="IA146" s="175"/>
      <c r="IB146" s="175"/>
      <c r="IC146" s="175"/>
      <c r="ID146" s="175"/>
      <c r="IE146" s="175"/>
      <c r="IF146" s="175"/>
      <c r="IG146" s="175"/>
      <c r="IH146" s="175"/>
      <c r="II146" s="175"/>
      <c r="IJ146" s="175"/>
      <c r="IK146" s="175"/>
      <c r="IL146" s="175"/>
      <c r="IM146" s="175"/>
      <c r="IN146" s="175"/>
      <c r="IO146" s="175"/>
      <c r="IP146" s="175"/>
      <c r="IQ146" s="175"/>
      <c r="IR146" s="175"/>
      <c r="IS146" s="175"/>
      <c r="IT146" s="175"/>
      <c r="IU146" s="175"/>
      <c r="IV146" s="175"/>
      <c r="IW146" s="175"/>
      <c r="IX146" s="175"/>
      <c r="IY146" s="175"/>
      <c r="IZ146" s="175"/>
      <c r="JA146" s="175"/>
      <c r="JB146" s="175"/>
      <c r="JC146" s="175"/>
      <c r="JD146" s="175"/>
      <c r="JE146" s="175"/>
      <c r="JF146" s="175"/>
      <c r="JG146" s="175"/>
      <c r="JH146" s="175"/>
      <c r="JI146" s="175"/>
      <c r="JJ146" s="175"/>
      <c r="JK146" s="175"/>
      <c r="JL146" s="175"/>
      <c r="JM146" s="175"/>
      <c r="JN146" s="175"/>
      <c r="JO146" s="175"/>
      <c r="JP146" s="175"/>
      <c r="JQ146" s="175"/>
      <c r="JR146" s="175"/>
      <c r="JS146" s="175"/>
      <c r="JT146" s="175"/>
      <c r="JU146" s="175"/>
      <c r="JV146" s="175"/>
      <c r="JW146" s="175"/>
      <c r="JX146" s="175"/>
      <c r="JY146" s="175"/>
      <c r="JZ146" s="175"/>
      <c r="KA146" s="175"/>
      <c r="KB146" s="175"/>
      <c r="KC146" s="175"/>
      <c r="KD146" s="175"/>
      <c r="KE146" s="175"/>
      <c r="KF146" s="175"/>
      <c r="KG146" s="175"/>
      <c r="KH146" s="175"/>
      <c r="KI146" s="175"/>
      <c r="KJ146" s="175"/>
      <c r="KK146" s="175"/>
      <c r="KL146" s="175"/>
      <c r="KM146" s="175"/>
      <c r="KN146" s="175"/>
      <c r="KO146" s="175"/>
      <c r="KP146" s="175"/>
      <c r="KQ146" s="175"/>
      <c r="KR146" s="175"/>
      <c r="KS146" s="175"/>
      <c r="KT146" s="175"/>
      <c r="KU146" s="175"/>
      <c r="KV146" s="175"/>
      <c r="KW146" s="175"/>
      <c r="KX146" s="175"/>
      <c r="KY146" s="175"/>
      <c r="KZ146" s="175"/>
      <c r="LA146" s="175"/>
      <c r="LB146" s="175"/>
      <c r="LC146" s="175"/>
      <c r="LD146" s="175"/>
      <c r="LE146" s="175"/>
      <c r="LF146" s="175"/>
      <c r="LG146" s="175"/>
      <c r="LH146" s="175"/>
      <c r="LI146" s="175"/>
      <c r="LJ146" s="175"/>
      <c r="LK146" s="175"/>
      <c r="LL146" s="175"/>
      <c r="LM146" s="175"/>
      <c r="LN146" s="175"/>
      <c r="LO146" s="175"/>
      <c r="LP146" s="175"/>
      <c r="LQ146" s="175"/>
      <c r="LR146" s="175"/>
      <c r="LS146" s="175"/>
      <c r="LT146" s="175"/>
      <c r="LU146" s="175"/>
      <c r="LV146" s="175"/>
      <c r="LW146" s="175"/>
      <c r="LX146" s="175"/>
      <c r="LY146" s="175"/>
      <c r="LZ146" s="175"/>
      <c r="MA146" s="175"/>
      <c r="MB146" s="175"/>
      <c r="MC146" s="175"/>
      <c r="MD146" s="175"/>
      <c r="ME146" s="175"/>
      <c r="MF146" s="175"/>
      <c r="MG146" s="175"/>
      <c r="MH146" s="175"/>
      <c r="MI146" s="175"/>
      <c r="MJ146" s="175"/>
      <c r="MK146" s="175"/>
      <c r="ML146" s="175"/>
      <c r="MM146" s="175"/>
      <c r="MN146" s="175"/>
      <c r="MO146" s="175"/>
      <c r="MP146" s="175"/>
      <c r="MQ146" s="175"/>
      <c r="MR146" s="175"/>
      <c r="MS146" s="175"/>
      <c r="MT146" s="175"/>
      <c r="MU146" s="175"/>
      <c r="MV146" s="175"/>
      <c r="MW146" s="175"/>
      <c r="MX146" s="175"/>
      <c r="MY146" s="175"/>
      <c r="MZ146" s="175"/>
      <c r="NA146" s="175"/>
      <c r="NB146" s="175"/>
      <c r="NC146" s="175"/>
      <c r="ND146" s="175"/>
      <c r="NE146" s="175"/>
      <c r="NF146" s="175"/>
      <c r="NG146" s="175"/>
      <c r="NH146" s="175"/>
      <c r="NI146" s="175"/>
      <c r="NJ146" s="175"/>
      <c r="NK146" s="175"/>
      <c r="NL146" s="175"/>
      <c r="NM146" s="175"/>
      <c r="NN146" s="175"/>
      <c r="NO146" s="175"/>
      <c r="NP146" s="175"/>
      <c r="NQ146" s="175"/>
      <c r="NR146" s="175"/>
      <c r="NS146" s="175"/>
      <c r="NT146" s="175"/>
      <c r="NU146" s="175"/>
      <c r="NV146" s="175"/>
      <c r="NW146" s="175"/>
      <c r="NX146" s="175"/>
      <c r="NY146" s="175"/>
      <c r="NZ146" s="175"/>
      <c r="OA146" s="175"/>
      <c r="OB146" s="175"/>
      <c r="OC146" s="175"/>
      <c r="OD146" s="175"/>
      <c r="OE146" s="175"/>
      <c r="OF146" s="175"/>
      <c r="OG146" s="175"/>
      <c r="OH146" s="175"/>
      <c r="OI146" s="175"/>
      <c r="OJ146" s="175"/>
      <c r="OK146" s="175"/>
      <c r="OL146" s="175"/>
      <c r="OM146" s="175"/>
      <c r="ON146" s="175"/>
      <c r="OO146" s="175"/>
      <c r="OP146" s="175"/>
      <c r="OQ146" s="175"/>
      <c r="OR146" s="175"/>
      <c r="OS146" s="175"/>
      <c r="OT146" s="175"/>
      <c r="OU146" s="175"/>
      <c r="OV146" s="175"/>
      <c r="OW146" s="175"/>
      <c r="OX146" s="175"/>
      <c r="OY146" s="175"/>
      <c r="OZ146" s="175"/>
      <c r="PA146" s="175"/>
      <c r="PB146" s="175"/>
      <c r="PC146" s="175"/>
      <c r="PD146" s="175"/>
      <c r="PE146" s="175"/>
      <c r="PF146" s="175"/>
      <c r="PG146" s="175"/>
      <c r="PH146" s="175"/>
      <c r="PI146" s="175"/>
      <c r="PJ146" s="175"/>
      <c r="PK146" s="175"/>
      <c r="PL146" s="175"/>
      <c r="PM146" s="175"/>
      <c r="PN146" s="175"/>
      <c r="PO146" s="175"/>
      <c r="PP146" s="175"/>
      <c r="PQ146" s="175"/>
      <c r="PR146" s="175"/>
      <c r="PS146" s="175"/>
      <c r="PT146" s="175"/>
      <c r="PU146" s="175"/>
      <c r="PV146" s="175"/>
      <c r="PW146" s="175"/>
      <c r="PX146" s="175"/>
      <c r="PY146" s="175"/>
      <c r="PZ146" s="175"/>
      <c r="QA146" s="175"/>
      <c r="QB146" s="175"/>
      <c r="QC146" s="175"/>
      <c r="QD146" s="175"/>
      <c r="QE146" s="175"/>
      <c r="QF146" s="175"/>
      <c r="QG146" s="175"/>
      <c r="QH146" s="175"/>
      <c r="QI146" s="175"/>
      <c r="QJ146" s="175"/>
      <c r="QK146" s="175"/>
      <c r="QL146" s="175"/>
      <c r="QM146" s="175"/>
      <c r="QN146" s="175"/>
      <c r="QO146" s="175"/>
    </row>
    <row r="147" spans="122:457">
      <c r="DR147" s="175"/>
      <c r="DS147" s="175"/>
      <c r="DT147" s="175"/>
      <c r="DU147" s="175"/>
      <c r="DV147" s="175"/>
      <c r="DW147" s="175"/>
      <c r="DX147" s="175"/>
      <c r="DY147" s="175"/>
      <c r="DZ147" s="175"/>
      <c r="EA147" s="175"/>
      <c r="EB147" s="175"/>
      <c r="EC147" s="175"/>
      <c r="ED147" s="175"/>
      <c r="EE147" s="175"/>
      <c r="EF147" s="175"/>
      <c r="EG147" s="175"/>
      <c r="EH147" s="175"/>
      <c r="EI147" s="175"/>
      <c r="EJ147" s="175"/>
      <c r="EK147" s="175"/>
      <c r="EL147" s="175"/>
      <c r="EM147" s="175"/>
      <c r="EN147" s="175"/>
      <c r="EO147" s="175"/>
      <c r="EP147" s="175"/>
      <c r="EQ147" s="175"/>
      <c r="ER147" s="175"/>
      <c r="ES147" s="175"/>
      <c r="ET147" s="175"/>
      <c r="EU147" s="175"/>
      <c r="EV147" s="175"/>
      <c r="EW147" s="175"/>
      <c r="EX147" s="175"/>
      <c r="EY147" s="175"/>
      <c r="EZ147" s="175"/>
      <c r="FA147" s="175"/>
      <c r="FB147" s="175"/>
      <c r="FC147" s="175"/>
      <c r="FD147" s="175"/>
      <c r="FE147" s="175"/>
      <c r="FF147" s="175"/>
      <c r="FG147" s="175"/>
      <c r="FH147" s="175"/>
      <c r="FI147" s="175"/>
      <c r="FJ147" s="175"/>
      <c r="FK147" s="175"/>
      <c r="FL147" s="175"/>
      <c r="FM147" s="175"/>
      <c r="FN147" s="175"/>
      <c r="FO147" s="175"/>
      <c r="FP147" s="175"/>
      <c r="FQ147" s="175"/>
      <c r="FR147" s="175"/>
      <c r="FS147" s="175"/>
      <c r="FT147" s="175"/>
      <c r="FU147" s="175"/>
      <c r="FV147" s="175"/>
      <c r="FW147" s="175"/>
      <c r="FX147" s="175"/>
      <c r="FY147" s="175"/>
      <c r="FZ147" s="175"/>
      <c r="GA147" s="175"/>
      <c r="GB147" s="175"/>
      <c r="GC147" s="175"/>
      <c r="GD147" s="175"/>
      <c r="GE147" s="175"/>
      <c r="GF147" s="175"/>
      <c r="GG147" s="175"/>
      <c r="GH147" s="175"/>
      <c r="GI147" s="175"/>
      <c r="GJ147" s="175"/>
      <c r="GK147" s="175"/>
      <c r="GL147" s="175"/>
      <c r="GM147" s="175"/>
      <c r="GN147" s="175"/>
      <c r="GO147" s="175"/>
      <c r="GP147" s="175"/>
      <c r="GQ147" s="175"/>
      <c r="GR147" s="175"/>
      <c r="GS147" s="175"/>
      <c r="GT147" s="175"/>
      <c r="GU147" s="175"/>
      <c r="GV147" s="175"/>
      <c r="GW147" s="175"/>
      <c r="GX147" s="175"/>
      <c r="GY147" s="175"/>
      <c r="GZ147" s="175"/>
      <c r="HA147" s="175"/>
      <c r="HB147" s="175"/>
      <c r="HC147" s="175"/>
      <c r="HD147" s="175"/>
      <c r="HE147" s="175"/>
      <c r="HF147" s="175"/>
      <c r="HG147" s="175"/>
      <c r="HH147" s="175"/>
      <c r="HI147" s="175"/>
      <c r="HJ147" s="175"/>
      <c r="HK147" s="175"/>
      <c r="HL147" s="175"/>
      <c r="HM147" s="175"/>
      <c r="HN147" s="175"/>
      <c r="HO147" s="175"/>
      <c r="HP147" s="175"/>
      <c r="HQ147" s="175"/>
      <c r="HR147" s="175"/>
      <c r="HS147" s="175"/>
      <c r="HT147" s="175"/>
      <c r="HU147" s="175"/>
      <c r="HV147" s="175"/>
      <c r="HW147" s="175"/>
      <c r="HX147" s="175"/>
      <c r="HY147" s="175"/>
      <c r="HZ147" s="175"/>
      <c r="IA147" s="175"/>
      <c r="IB147" s="175"/>
      <c r="IC147" s="175"/>
      <c r="ID147" s="175"/>
      <c r="IE147" s="175"/>
      <c r="IF147" s="175"/>
      <c r="IG147" s="175"/>
      <c r="IH147" s="175"/>
      <c r="II147" s="175"/>
      <c r="IJ147" s="175"/>
      <c r="IK147" s="175"/>
      <c r="IL147" s="175"/>
      <c r="IM147" s="175"/>
      <c r="IN147" s="175"/>
      <c r="IO147" s="175"/>
      <c r="IP147" s="175"/>
      <c r="IQ147" s="175"/>
      <c r="IR147" s="175"/>
      <c r="IS147" s="175"/>
      <c r="IT147" s="175"/>
      <c r="IU147" s="175"/>
      <c r="IV147" s="175"/>
      <c r="IW147" s="175"/>
      <c r="IX147" s="175"/>
      <c r="IY147" s="175"/>
      <c r="IZ147" s="175"/>
      <c r="JA147" s="175"/>
      <c r="JB147" s="175"/>
      <c r="JC147" s="175"/>
      <c r="JD147" s="175"/>
      <c r="JE147" s="175"/>
      <c r="JF147" s="175"/>
      <c r="JG147" s="175"/>
      <c r="JH147" s="175"/>
      <c r="JI147" s="175"/>
      <c r="JJ147" s="175"/>
      <c r="JK147" s="175"/>
      <c r="JL147" s="175"/>
      <c r="JM147" s="175"/>
      <c r="JN147" s="175"/>
      <c r="JO147" s="175"/>
      <c r="JP147" s="175"/>
      <c r="JQ147" s="175"/>
      <c r="JR147" s="175"/>
      <c r="JS147" s="175"/>
      <c r="JT147" s="175"/>
      <c r="JU147" s="175"/>
      <c r="JV147" s="175"/>
      <c r="JW147" s="175"/>
      <c r="JX147" s="175"/>
      <c r="JY147" s="175"/>
      <c r="JZ147" s="175"/>
      <c r="KA147" s="175"/>
      <c r="KB147" s="175"/>
      <c r="KC147" s="175"/>
      <c r="KD147" s="175"/>
      <c r="KE147" s="175"/>
      <c r="KF147" s="175"/>
      <c r="KG147" s="175"/>
      <c r="KH147" s="175"/>
      <c r="KI147" s="175"/>
      <c r="KJ147" s="175"/>
      <c r="KK147" s="175"/>
      <c r="KL147" s="175"/>
      <c r="KM147" s="175"/>
      <c r="KN147" s="175"/>
      <c r="KO147" s="175"/>
      <c r="KP147" s="175"/>
      <c r="KQ147" s="175"/>
      <c r="KR147" s="175"/>
      <c r="KS147" s="175"/>
      <c r="KT147" s="175"/>
      <c r="KU147" s="175"/>
      <c r="KV147" s="175"/>
      <c r="KW147" s="175"/>
      <c r="KX147" s="175"/>
      <c r="KY147" s="175"/>
      <c r="KZ147" s="175"/>
      <c r="LA147" s="175"/>
      <c r="LB147" s="175"/>
      <c r="LC147" s="175"/>
      <c r="LD147" s="175"/>
      <c r="LE147" s="175"/>
      <c r="LF147" s="175"/>
      <c r="LG147" s="175"/>
      <c r="LH147" s="175"/>
      <c r="LI147" s="175"/>
      <c r="LJ147" s="175"/>
      <c r="LK147" s="175"/>
      <c r="LL147" s="175"/>
      <c r="LM147" s="175"/>
      <c r="LN147" s="175"/>
      <c r="LO147" s="175"/>
      <c r="LP147" s="175"/>
      <c r="LQ147" s="175"/>
      <c r="LR147" s="175"/>
      <c r="LS147" s="175"/>
      <c r="LT147" s="175"/>
      <c r="LU147" s="175"/>
      <c r="LV147" s="175"/>
      <c r="LW147" s="175"/>
      <c r="LX147" s="175"/>
      <c r="LY147" s="175"/>
      <c r="LZ147" s="175"/>
      <c r="MA147" s="175"/>
      <c r="MB147" s="175"/>
      <c r="MC147" s="175"/>
      <c r="MD147" s="175"/>
      <c r="ME147" s="175"/>
      <c r="MF147" s="175"/>
      <c r="MG147" s="175"/>
      <c r="MH147" s="175"/>
      <c r="MI147" s="175"/>
      <c r="MJ147" s="175"/>
      <c r="MK147" s="175"/>
      <c r="ML147" s="175"/>
      <c r="MM147" s="175"/>
      <c r="MN147" s="175"/>
      <c r="MO147" s="175"/>
      <c r="MP147" s="175"/>
      <c r="MQ147" s="175"/>
      <c r="MR147" s="175"/>
      <c r="MS147" s="175"/>
      <c r="MT147" s="175"/>
      <c r="MU147" s="175"/>
      <c r="MV147" s="175"/>
      <c r="MW147" s="175"/>
      <c r="MX147" s="175"/>
      <c r="MY147" s="175"/>
      <c r="MZ147" s="175"/>
      <c r="NA147" s="175"/>
      <c r="NB147" s="175"/>
      <c r="NC147" s="175"/>
      <c r="ND147" s="175"/>
      <c r="NE147" s="175"/>
      <c r="NF147" s="175"/>
      <c r="NG147" s="175"/>
      <c r="NH147" s="175"/>
      <c r="NI147" s="175"/>
      <c r="NJ147" s="175"/>
      <c r="NK147" s="175"/>
      <c r="NL147" s="175"/>
      <c r="NM147" s="175"/>
      <c r="NN147" s="175"/>
      <c r="NO147" s="175"/>
      <c r="NP147" s="175"/>
      <c r="NQ147" s="175"/>
      <c r="NR147" s="175"/>
      <c r="NS147" s="175"/>
      <c r="NT147" s="175"/>
      <c r="NU147" s="175"/>
      <c r="NV147" s="175"/>
      <c r="NW147" s="175"/>
      <c r="NX147" s="175"/>
      <c r="NY147" s="175"/>
      <c r="NZ147" s="175"/>
      <c r="OA147" s="175"/>
      <c r="OB147" s="175"/>
      <c r="OC147" s="175"/>
      <c r="OD147" s="175"/>
      <c r="OE147" s="175"/>
      <c r="OF147" s="175"/>
      <c r="OG147" s="175"/>
      <c r="OH147" s="175"/>
      <c r="OI147" s="175"/>
      <c r="OJ147" s="175"/>
      <c r="OK147" s="175"/>
      <c r="OL147" s="175"/>
      <c r="OM147" s="175"/>
      <c r="ON147" s="175"/>
      <c r="OO147" s="175"/>
      <c r="OP147" s="175"/>
      <c r="OQ147" s="175"/>
      <c r="OR147" s="175"/>
      <c r="OS147" s="175"/>
      <c r="OT147" s="175"/>
      <c r="OU147" s="175"/>
      <c r="OV147" s="175"/>
      <c r="OW147" s="175"/>
      <c r="OX147" s="175"/>
      <c r="OY147" s="175"/>
      <c r="OZ147" s="175"/>
      <c r="PA147" s="175"/>
      <c r="PB147" s="175"/>
      <c r="PC147" s="175"/>
      <c r="PD147" s="175"/>
      <c r="PE147" s="175"/>
      <c r="PF147" s="175"/>
      <c r="PG147" s="175"/>
      <c r="PH147" s="175"/>
      <c r="PI147" s="175"/>
      <c r="PJ147" s="175"/>
      <c r="PK147" s="175"/>
      <c r="PL147" s="175"/>
      <c r="PM147" s="175"/>
      <c r="PN147" s="175"/>
      <c r="PO147" s="175"/>
      <c r="PP147" s="175"/>
      <c r="PQ147" s="175"/>
      <c r="PR147" s="175"/>
      <c r="PS147" s="175"/>
      <c r="PT147" s="175"/>
      <c r="PU147" s="175"/>
      <c r="PV147" s="175"/>
      <c r="PW147" s="175"/>
      <c r="PX147" s="175"/>
      <c r="PY147" s="175"/>
      <c r="PZ147" s="175"/>
      <c r="QA147" s="175"/>
      <c r="QB147" s="175"/>
      <c r="QC147" s="175"/>
      <c r="QD147" s="175"/>
      <c r="QE147" s="175"/>
      <c r="QF147" s="175"/>
      <c r="QG147" s="175"/>
      <c r="QH147" s="175"/>
      <c r="QI147" s="175"/>
      <c r="QJ147" s="175"/>
      <c r="QK147" s="175"/>
      <c r="QL147" s="175"/>
      <c r="QM147" s="175"/>
      <c r="QN147" s="175"/>
      <c r="QO147" s="175"/>
    </row>
    <row r="148" spans="122:457">
      <c r="DR148" s="175"/>
      <c r="DS148" s="175"/>
      <c r="DT148" s="175"/>
      <c r="DU148" s="175"/>
      <c r="DV148" s="175"/>
      <c r="DW148" s="175"/>
      <c r="DX148" s="175"/>
      <c r="DY148" s="175"/>
      <c r="DZ148" s="175"/>
      <c r="EA148" s="175"/>
      <c r="EB148" s="175"/>
      <c r="EC148" s="175"/>
      <c r="ED148" s="175"/>
      <c r="EE148" s="175"/>
      <c r="EF148" s="175"/>
      <c r="EG148" s="175"/>
      <c r="EH148" s="175"/>
      <c r="EI148" s="175"/>
      <c r="EJ148" s="175"/>
      <c r="EK148" s="175"/>
      <c r="EL148" s="175"/>
      <c r="EM148" s="175"/>
      <c r="EN148" s="175"/>
      <c r="EO148" s="175"/>
      <c r="EP148" s="175"/>
      <c r="EQ148" s="175"/>
      <c r="ER148" s="175"/>
      <c r="ES148" s="175"/>
      <c r="ET148" s="175"/>
      <c r="EU148" s="175"/>
      <c r="EV148" s="175"/>
      <c r="EW148" s="175"/>
      <c r="EX148" s="175"/>
      <c r="EY148" s="175"/>
      <c r="EZ148" s="175"/>
      <c r="FA148" s="175"/>
      <c r="FB148" s="175"/>
      <c r="FC148" s="175"/>
      <c r="FD148" s="175"/>
      <c r="FE148" s="175"/>
      <c r="FF148" s="175"/>
      <c r="FG148" s="175"/>
      <c r="FH148" s="175"/>
      <c r="FI148" s="175"/>
      <c r="FJ148" s="175"/>
      <c r="FK148" s="175"/>
      <c r="FL148" s="175"/>
      <c r="FM148" s="175"/>
      <c r="FN148" s="175"/>
      <c r="FO148" s="175"/>
      <c r="FP148" s="175"/>
      <c r="FQ148" s="175"/>
      <c r="FR148" s="175"/>
      <c r="FS148" s="175"/>
      <c r="FT148" s="175"/>
      <c r="FU148" s="175"/>
      <c r="FV148" s="175"/>
      <c r="FW148" s="175"/>
      <c r="FX148" s="175"/>
      <c r="FY148" s="175"/>
      <c r="FZ148" s="175"/>
      <c r="GA148" s="175"/>
      <c r="GB148" s="175"/>
      <c r="GC148" s="175"/>
      <c r="GD148" s="175"/>
      <c r="GE148" s="175"/>
      <c r="GF148" s="175"/>
      <c r="GG148" s="175"/>
      <c r="GH148" s="175"/>
      <c r="GI148" s="175"/>
      <c r="GJ148" s="175"/>
      <c r="GK148" s="175"/>
      <c r="GL148" s="175"/>
      <c r="GM148" s="175"/>
      <c r="GN148" s="175"/>
      <c r="GO148" s="175"/>
      <c r="GP148" s="175"/>
      <c r="GQ148" s="175"/>
      <c r="GR148" s="175"/>
      <c r="GS148" s="175"/>
      <c r="GT148" s="175"/>
      <c r="GU148" s="175"/>
      <c r="GV148" s="175"/>
      <c r="GW148" s="175"/>
      <c r="GX148" s="175"/>
      <c r="GY148" s="175"/>
      <c r="GZ148" s="175"/>
      <c r="HA148" s="175"/>
      <c r="HB148" s="175"/>
      <c r="HC148" s="175"/>
      <c r="HD148" s="175"/>
      <c r="HE148" s="175"/>
      <c r="HF148" s="175"/>
      <c r="HG148" s="175"/>
      <c r="HH148" s="175"/>
      <c r="HI148" s="175"/>
      <c r="HJ148" s="175"/>
      <c r="HK148" s="175"/>
      <c r="HL148" s="175"/>
      <c r="HM148" s="175"/>
      <c r="HN148" s="175"/>
      <c r="HO148" s="175"/>
      <c r="HP148" s="175"/>
      <c r="HQ148" s="175"/>
      <c r="HR148" s="175"/>
      <c r="HS148" s="175"/>
      <c r="HT148" s="175"/>
      <c r="HU148" s="175"/>
      <c r="HV148" s="175"/>
      <c r="HW148" s="175"/>
      <c r="HX148" s="175"/>
      <c r="HY148" s="175"/>
      <c r="HZ148" s="175"/>
      <c r="IA148" s="175"/>
      <c r="IB148" s="175"/>
      <c r="IC148" s="175"/>
      <c r="ID148" s="175"/>
      <c r="IE148" s="175"/>
      <c r="IF148" s="175"/>
      <c r="IG148" s="175"/>
      <c r="IH148" s="175"/>
      <c r="II148" s="175"/>
      <c r="IJ148" s="175"/>
      <c r="IK148" s="175"/>
      <c r="IL148" s="175"/>
      <c r="IM148" s="175"/>
      <c r="IN148" s="175"/>
      <c r="IO148" s="175"/>
      <c r="IP148" s="175"/>
      <c r="IQ148" s="175"/>
      <c r="IR148" s="175"/>
      <c r="IS148" s="175"/>
      <c r="IT148" s="175"/>
      <c r="IU148" s="175"/>
      <c r="IV148" s="175"/>
      <c r="IW148" s="175"/>
      <c r="IX148" s="175"/>
      <c r="IY148" s="175"/>
      <c r="IZ148" s="175"/>
      <c r="JA148" s="175"/>
      <c r="JB148" s="175"/>
      <c r="JC148" s="175"/>
      <c r="JD148" s="175"/>
      <c r="JE148" s="175"/>
      <c r="JF148" s="175"/>
      <c r="JG148" s="175"/>
      <c r="JH148" s="175"/>
      <c r="JI148" s="175"/>
      <c r="JJ148" s="175"/>
      <c r="JK148" s="175"/>
      <c r="JL148" s="175"/>
      <c r="JM148" s="175"/>
      <c r="JN148" s="175"/>
      <c r="JO148" s="175"/>
      <c r="JP148" s="175"/>
      <c r="JQ148" s="175"/>
      <c r="JR148" s="175"/>
      <c r="JS148" s="175"/>
      <c r="JT148" s="175"/>
      <c r="JU148" s="175"/>
      <c r="JV148" s="175"/>
      <c r="JW148" s="175"/>
      <c r="JX148" s="175"/>
      <c r="JY148" s="175"/>
      <c r="JZ148" s="175"/>
      <c r="KA148" s="175"/>
      <c r="KB148" s="175"/>
      <c r="KC148" s="175"/>
      <c r="KD148" s="175"/>
      <c r="KE148" s="175"/>
      <c r="KF148" s="175"/>
      <c r="KG148" s="175"/>
      <c r="KH148" s="175"/>
      <c r="KI148" s="175"/>
      <c r="KJ148" s="175"/>
      <c r="KK148" s="175"/>
      <c r="KL148" s="175"/>
      <c r="KM148" s="175"/>
      <c r="KN148" s="175"/>
      <c r="KO148" s="175"/>
      <c r="KP148" s="175"/>
      <c r="KQ148" s="175"/>
      <c r="KR148" s="175"/>
      <c r="KS148" s="175"/>
      <c r="KT148" s="175"/>
      <c r="KU148" s="175"/>
      <c r="KV148" s="175"/>
      <c r="KW148" s="175"/>
      <c r="KX148" s="175"/>
      <c r="KY148" s="175"/>
      <c r="KZ148" s="175"/>
      <c r="LA148" s="175"/>
      <c r="LB148" s="175"/>
      <c r="LC148" s="175"/>
      <c r="LD148" s="175"/>
      <c r="LE148" s="175"/>
      <c r="LF148" s="175"/>
      <c r="LG148" s="175"/>
      <c r="LH148" s="175"/>
      <c r="LI148" s="175"/>
      <c r="LJ148" s="175"/>
      <c r="LK148" s="175"/>
      <c r="LL148" s="175"/>
      <c r="LM148" s="175"/>
      <c r="LN148" s="175"/>
      <c r="LO148" s="175"/>
      <c r="LP148" s="175"/>
      <c r="LQ148" s="175"/>
      <c r="LR148" s="175"/>
      <c r="LS148" s="175"/>
      <c r="LT148" s="175"/>
      <c r="LU148" s="175"/>
      <c r="LV148" s="175"/>
      <c r="LW148" s="175"/>
      <c r="LX148" s="175"/>
      <c r="LY148" s="175"/>
      <c r="LZ148" s="175"/>
      <c r="MA148" s="175"/>
      <c r="MB148" s="175"/>
      <c r="MC148" s="175"/>
      <c r="MD148" s="175"/>
      <c r="ME148" s="175"/>
      <c r="MF148" s="175"/>
      <c r="MG148" s="175"/>
      <c r="MH148" s="175"/>
      <c r="MI148" s="175"/>
      <c r="MJ148" s="175"/>
      <c r="MK148" s="175"/>
      <c r="ML148" s="175"/>
      <c r="MM148" s="175"/>
      <c r="MN148" s="175"/>
      <c r="MO148" s="175"/>
      <c r="MP148" s="175"/>
      <c r="MQ148" s="175"/>
      <c r="MR148" s="175"/>
      <c r="MS148" s="175"/>
      <c r="MT148" s="175"/>
      <c r="MU148" s="175"/>
      <c r="MV148" s="175"/>
      <c r="MW148" s="175"/>
      <c r="MX148" s="175"/>
      <c r="MY148" s="175"/>
      <c r="MZ148" s="175"/>
      <c r="NA148" s="175"/>
      <c r="NB148" s="175"/>
      <c r="NC148" s="175"/>
      <c r="ND148" s="175"/>
      <c r="NE148" s="175"/>
      <c r="NF148" s="175"/>
      <c r="NG148" s="175"/>
      <c r="NH148" s="175"/>
      <c r="NI148" s="175"/>
      <c r="NJ148" s="175"/>
      <c r="NK148" s="175"/>
      <c r="NL148" s="175"/>
      <c r="NM148" s="175"/>
      <c r="NN148" s="175"/>
      <c r="NO148" s="175"/>
      <c r="NP148" s="175"/>
      <c r="NQ148" s="175"/>
      <c r="NR148" s="175"/>
      <c r="NS148" s="175"/>
      <c r="NT148" s="175"/>
      <c r="NU148" s="175"/>
      <c r="NV148" s="175"/>
      <c r="NW148" s="175"/>
      <c r="NX148" s="175"/>
      <c r="NY148" s="175"/>
      <c r="NZ148" s="175"/>
      <c r="OA148" s="175"/>
      <c r="OB148" s="175"/>
      <c r="OC148" s="175"/>
      <c r="OD148" s="175"/>
      <c r="OE148" s="175"/>
      <c r="OF148" s="175"/>
      <c r="OG148" s="175"/>
      <c r="OH148" s="175"/>
      <c r="OI148" s="175"/>
      <c r="OJ148" s="175"/>
      <c r="OK148" s="175"/>
      <c r="OL148" s="175"/>
      <c r="OM148" s="175"/>
      <c r="ON148" s="175"/>
      <c r="OO148" s="175"/>
      <c r="OP148" s="175"/>
      <c r="OQ148" s="175"/>
      <c r="OR148" s="175"/>
      <c r="OS148" s="175"/>
      <c r="OT148" s="175"/>
      <c r="OU148" s="175"/>
      <c r="OV148" s="175"/>
      <c r="OW148" s="175"/>
      <c r="OX148" s="175"/>
      <c r="OY148" s="175"/>
      <c r="OZ148" s="175"/>
      <c r="PA148" s="175"/>
      <c r="PB148" s="175"/>
      <c r="PC148" s="175"/>
      <c r="PD148" s="175"/>
      <c r="PE148" s="175"/>
      <c r="PF148" s="175"/>
      <c r="PG148" s="175"/>
      <c r="PH148" s="175"/>
      <c r="PI148" s="175"/>
      <c r="PJ148" s="175"/>
      <c r="PK148" s="175"/>
      <c r="PL148" s="175"/>
      <c r="PM148" s="175"/>
      <c r="PN148" s="175"/>
      <c r="PO148" s="175"/>
      <c r="PP148" s="175"/>
      <c r="PQ148" s="175"/>
      <c r="PR148" s="175"/>
      <c r="PS148" s="175"/>
      <c r="PT148" s="175"/>
      <c r="PU148" s="175"/>
      <c r="PV148" s="175"/>
      <c r="PW148" s="175"/>
      <c r="PX148" s="175"/>
      <c r="PY148" s="175"/>
      <c r="PZ148" s="175"/>
      <c r="QA148" s="175"/>
      <c r="QB148" s="175"/>
      <c r="QC148" s="175"/>
      <c r="QD148" s="175"/>
      <c r="QE148" s="175"/>
      <c r="QF148" s="175"/>
      <c r="QG148" s="175"/>
      <c r="QH148" s="175"/>
      <c r="QI148" s="175"/>
      <c r="QJ148" s="175"/>
      <c r="QK148" s="175"/>
      <c r="QL148" s="175"/>
      <c r="QM148" s="175"/>
      <c r="QN148" s="175"/>
      <c r="QO148" s="175"/>
    </row>
    <row r="149" spans="122:457">
      <c r="DR149" s="175"/>
      <c r="DS149" s="175"/>
      <c r="DT149" s="175"/>
      <c r="DU149" s="175"/>
      <c r="DV149" s="175"/>
      <c r="DW149" s="175"/>
      <c r="DX149" s="175"/>
      <c r="DY149" s="175"/>
      <c r="DZ149" s="175"/>
      <c r="EA149" s="175"/>
      <c r="EB149" s="175"/>
      <c r="EC149" s="175"/>
      <c r="ED149" s="175"/>
      <c r="EE149" s="175"/>
      <c r="EF149" s="175"/>
      <c r="EG149" s="175"/>
      <c r="EH149" s="175"/>
      <c r="EI149" s="175"/>
      <c r="EJ149" s="175"/>
      <c r="EK149" s="175"/>
      <c r="EL149" s="175"/>
      <c r="EM149" s="175"/>
      <c r="EN149" s="175"/>
      <c r="EO149" s="175"/>
      <c r="EP149" s="175"/>
      <c r="EQ149" s="175"/>
      <c r="ER149" s="175"/>
      <c r="ES149" s="175"/>
      <c r="ET149" s="175"/>
      <c r="EU149" s="175"/>
      <c r="EV149" s="175"/>
      <c r="EW149" s="175"/>
      <c r="EX149" s="175"/>
      <c r="EY149" s="175"/>
      <c r="EZ149" s="175"/>
      <c r="FA149" s="175"/>
      <c r="FB149" s="175"/>
      <c r="FC149" s="175"/>
      <c r="FD149" s="175"/>
      <c r="FE149" s="175"/>
      <c r="FF149" s="175"/>
      <c r="FG149" s="175"/>
      <c r="FH149" s="175"/>
      <c r="FI149" s="175"/>
      <c r="FJ149" s="175"/>
      <c r="FK149" s="175"/>
      <c r="FL149" s="175"/>
      <c r="FM149" s="175"/>
      <c r="FN149" s="175"/>
      <c r="FO149" s="175"/>
      <c r="FP149" s="175"/>
      <c r="FQ149" s="175"/>
      <c r="FR149" s="175"/>
      <c r="FS149" s="175"/>
      <c r="FT149" s="175"/>
      <c r="FU149" s="175"/>
      <c r="FV149" s="175"/>
      <c r="FW149" s="175"/>
      <c r="FX149" s="175"/>
      <c r="FY149" s="175"/>
      <c r="FZ149" s="175"/>
      <c r="GA149" s="175"/>
      <c r="GB149" s="175"/>
      <c r="GC149" s="175"/>
      <c r="GD149" s="175"/>
      <c r="GE149" s="175"/>
      <c r="GF149" s="175"/>
      <c r="GG149" s="175"/>
      <c r="GH149" s="175"/>
      <c r="GI149" s="175"/>
      <c r="GJ149" s="175"/>
      <c r="GK149" s="175"/>
      <c r="GL149" s="175"/>
      <c r="GM149" s="175"/>
      <c r="GN149" s="175"/>
      <c r="GO149" s="175"/>
      <c r="GP149" s="175"/>
      <c r="GQ149" s="175"/>
      <c r="GR149" s="175"/>
      <c r="GS149" s="175"/>
      <c r="GT149" s="175"/>
      <c r="GU149" s="175"/>
      <c r="GV149" s="175"/>
      <c r="GW149" s="175"/>
      <c r="GX149" s="175"/>
      <c r="GY149" s="175"/>
      <c r="GZ149" s="175"/>
      <c r="HA149" s="175"/>
      <c r="HB149" s="175"/>
      <c r="HC149" s="175"/>
      <c r="HD149" s="175"/>
      <c r="HE149" s="175"/>
      <c r="HF149" s="175"/>
      <c r="HG149" s="175"/>
      <c r="HH149" s="175"/>
      <c r="HI149" s="175"/>
      <c r="HJ149" s="175"/>
      <c r="HK149" s="175"/>
      <c r="HL149" s="175"/>
      <c r="HM149" s="175"/>
      <c r="HN149" s="175"/>
      <c r="HO149" s="175"/>
      <c r="HP149" s="175"/>
      <c r="HQ149" s="175"/>
      <c r="HR149" s="175"/>
      <c r="HS149" s="175"/>
      <c r="HT149" s="175"/>
      <c r="HU149" s="175"/>
      <c r="HV149" s="175"/>
      <c r="HW149" s="175"/>
      <c r="HX149" s="175"/>
      <c r="HY149" s="175"/>
      <c r="HZ149" s="175"/>
      <c r="IA149" s="175"/>
      <c r="IB149" s="175"/>
      <c r="IC149" s="175"/>
      <c r="ID149" s="175"/>
      <c r="IE149" s="175"/>
      <c r="IF149" s="175"/>
      <c r="IG149" s="175"/>
      <c r="IH149" s="175"/>
      <c r="II149" s="175"/>
      <c r="IJ149" s="175"/>
      <c r="IK149" s="175"/>
      <c r="IL149" s="175"/>
      <c r="IM149" s="175"/>
      <c r="IN149" s="175"/>
      <c r="IO149" s="175"/>
      <c r="IP149" s="175"/>
      <c r="IQ149" s="175"/>
      <c r="IR149" s="175"/>
      <c r="IS149" s="175"/>
      <c r="IT149" s="175"/>
      <c r="IU149" s="175"/>
      <c r="IV149" s="175"/>
      <c r="IW149" s="175"/>
      <c r="IX149" s="175"/>
      <c r="IY149" s="175"/>
      <c r="IZ149" s="175"/>
      <c r="JA149" s="175"/>
      <c r="JB149" s="175"/>
      <c r="JC149" s="175"/>
      <c r="JD149" s="175"/>
      <c r="JE149" s="175"/>
      <c r="JF149" s="175"/>
      <c r="JG149" s="175"/>
      <c r="JH149" s="175"/>
      <c r="JI149" s="175"/>
      <c r="JJ149" s="175"/>
      <c r="JK149" s="175"/>
      <c r="JL149" s="175"/>
      <c r="JM149" s="175"/>
      <c r="JN149" s="175"/>
      <c r="JO149" s="175"/>
      <c r="JP149" s="175"/>
      <c r="JQ149" s="175"/>
      <c r="JR149" s="175"/>
      <c r="JS149" s="175"/>
      <c r="JT149" s="175"/>
      <c r="JU149" s="175"/>
      <c r="JV149" s="175"/>
      <c r="JW149" s="175"/>
      <c r="JX149" s="175"/>
      <c r="JY149" s="175"/>
      <c r="JZ149" s="175"/>
      <c r="KA149" s="175"/>
      <c r="KB149" s="175"/>
      <c r="KC149" s="175"/>
      <c r="KD149" s="175"/>
      <c r="KE149" s="175"/>
      <c r="KF149" s="175"/>
      <c r="KG149" s="175"/>
      <c r="KH149" s="175"/>
      <c r="KI149" s="175"/>
      <c r="KJ149" s="175"/>
      <c r="KK149" s="175"/>
      <c r="KL149" s="175"/>
      <c r="KM149" s="175"/>
      <c r="KN149" s="175"/>
      <c r="KO149" s="175"/>
      <c r="KP149" s="175"/>
      <c r="KQ149" s="175"/>
      <c r="KR149" s="175"/>
      <c r="KS149" s="175"/>
      <c r="KT149" s="175"/>
      <c r="KU149" s="175"/>
      <c r="KV149" s="175"/>
      <c r="KW149" s="175"/>
      <c r="KX149" s="175"/>
      <c r="KY149" s="175"/>
      <c r="KZ149" s="175"/>
      <c r="LA149" s="175"/>
      <c r="LB149" s="175"/>
      <c r="LC149" s="175"/>
      <c r="LD149" s="175"/>
      <c r="LE149" s="175"/>
      <c r="LF149" s="175"/>
      <c r="LG149" s="175"/>
      <c r="LH149" s="175"/>
      <c r="LI149" s="175"/>
      <c r="LJ149" s="175"/>
      <c r="LK149" s="175"/>
      <c r="LL149" s="175"/>
      <c r="LM149" s="175"/>
      <c r="LN149" s="175"/>
      <c r="LO149" s="175"/>
      <c r="LP149" s="175"/>
      <c r="LQ149" s="175"/>
      <c r="LR149" s="175"/>
      <c r="LS149" s="175"/>
      <c r="LT149" s="175"/>
      <c r="LU149" s="175"/>
      <c r="LV149" s="175"/>
      <c r="LW149" s="175"/>
      <c r="LX149" s="175"/>
      <c r="LY149" s="175"/>
      <c r="LZ149" s="175"/>
      <c r="MA149" s="175"/>
      <c r="MB149" s="175"/>
      <c r="MC149" s="175"/>
      <c r="MD149" s="175"/>
      <c r="ME149" s="175"/>
      <c r="MF149" s="175"/>
      <c r="MG149" s="175"/>
      <c r="MH149" s="175"/>
      <c r="MI149" s="175"/>
      <c r="MJ149" s="175"/>
      <c r="MK149" s="175"/>
      <c r="ML149" s="175"/>
      <c r="MM149" s="175"/>
      <c r="MN149" s="175"/>
      <c r="MO149" s="175"/>
      <c r="MP149" s="175"/>
      <c r="MQ149" s="175"/>
      <c r="MR149" s="175"/>
      <c r="MS149" s="175"/>
      <c r="MT149" s="175"/>
      <c r="MU149" s="175"/>
      <c r="MV149" s="175"/>
      <c r="MW149" s="175"/>
      <c r="MX149" s="175"/>
      <c r="MY149" s="175"/>
      <c r="MZ149" s="175"/>
      <c r="NA149" s="175"/>
      <c r="NB149" s="175"/>
      <c r="NC149" s="175"/>
      <c r="ND149" s="175"/>
      <c r="NE149" s="175"/>
      <c r="NF149" s="175"/>
      <c r="NG149" s="175"/>
      <c r="NH149" s="175"/>
      <c r="NI149" s="175"/>
      <c r="NJ149" s="175"/>
      <c r="NK149" s="175"/>
      <c r="NL149" s="175"/>
      <c r="NM149" s="175"/>
      <c r="NN149" s="175"/>
      <c r="NO149" s="175"/>
      <c r="NP149" s="175"/>
      <c r="NQ149" s="175"/>
      <c r="NR149" s="175"/>
      <c r="NS149" s="175"/>
      <c r="NT149" s="175"/>
      <c r="NU149" s="175"/>
      <c r="NV149" s="175"/>
      <c r="NW149" s="175"/>
      <c r="NX149" s="175"/>
      <c r="NY149" s="175"/>
      <c r="NZ149" s="175"/>
      <c r="OA149" s="175"/>
      <c r="OB149" s="175"/>
      <c r="OC149" s="175"/>
      <c r="OD149" s="175"/>
      <c r="OE149" s="175"/>
      <c r="OF149" s="175"/>
      <c r="OG149" s="175"/>
      <c r="OH149" s="175"/>
      <c r="OI149" s="175"/>
      <c r="OJ149" s="175"/>
      <c r="OK149" s="175"/>
      <c r="OL149" s="175"/>
      <c r="OM149" s="175"/>
      <c r="ON149" s="175"/>
      <c r="OO149" s="175"/>
      <c r="OP149" s="175"/>
      <c r="OQ149" s="175"/>
      <c r="OR149" s="175"/>
      <c r="OS149" s="175"/>
      <c r="OT149" s="175"/>
      <c r="OU149" s="175"/>
      <c r="OV149" s="175"/>
      <c r="OW149" s="175"/>
      <c r="OX149" s="175"/>
      <c r="OY149" s="175"/>
      <c r="OZ149" s="175"/>
      <c r="PA149" s="175"/>
      <c r="PB149" s="175"/>
      <c r="PC149" s="175"/>
      <c r="PD149" s="175"/>
      <c r="PE149" s="175"/>
      <c r="PF149" s="175"/>
      <c r="PG149" s="175"/>
      <c r="PH149" s="175"/>
      <c r="PI149" s="175"/>
      <c r="PJ149" s="175"/>
      <c r="PK149" s="175"/>
      <c r="PL149" s="175"/>
      <c r="PM149" s="175"/>
      <c r="PN149" s="175"/>
      <c r="PO149" s="175"/>
      <c r="PP149" s="175"/>
      <c r="PQ149" s="175"/>
      <c r="PR149" s="175"/>
      <c r="PS149" s="175"/>
      <c r="PT149" s="175"/>
      <c r="PU149" s="175"/>
      <c r="PV149" s="175"/>
      <c r="PW149" s="175"/>
      <c r="PX149" s="175"/>
      <c r="PY149" s="175"/>
      <c r="PZ149" s="175"/>
      <c r="QA149" s="175"/>
      <c r="QB149" s="175"/>
      <c r="QC149" s="175"/>
      <c r="QD149" s="175"/>
      <c r="QE149" s="175"/>
      <c r="QF149" s="175"/>
      <c r="QG149" s="175"/>
      <c r="QH149" s="175"/>
      <c r="QI149" s="175"/>
      <c r="QJ149" s="175"/>
      <c r="QK149" s="175"/>
      <c r="QL149" s="175"/>
      <c r="QM149" s="175"/>
      <c r="QN149" s="175"/>
      <c r="QO149" s="175"/>
    </row>
    <row r="150" spans="122:457">
      <c r="DR150" s="175"/>
      <c r="DS150" s="175"/>
      <c r="DT150" s="175"/>
      <c r="DU150" s="175"/>
      <c r="DV150" s="175"/>
      <c r="DW150" s="175"/>
      <c r="DX150" s="175"/>
      <c r="DY150" s="175"/>
      <c r="DZ150" s="175"/>
      <c r="EA150" s="175"/>
      <c r="EB150" s="175"/>
      <c r="EC150" s="175"/>
      <c r="ED150" s="175"/>
      <c r="EE150" s="175"/>
      <c r="EF150" s="175"/>
      <c r="EG150" s="175"/>
      <c r="EH150" s="175"/>
      <c r="EI150" s="175"/>
      <c r="EJ150" s="175"/>
      <c r="EK150" s="175"/>
      <c r="EL150" s="175"/>
      <c r="EM150" s="175"/>
      <c r="EN150" s="175"/>
      <c r="EO150" s="175"/>
      <c r="EP150" s="175"/>
      <c r="EQ150" s="175"/>
      <c r="ER150" s="175"/>
      <c r="ES150" s="175"/>
      <c r="ET150" s="175"/>
      <c r="EU150" s="175"/>
      <c r="EV150" s="175"/>
      <c r="EW150" s="175"/>
      <c r="EX150" s="175"/>
      <c r="EY150" s="175"/>
      <c r="EZ150" s="175"/>
      <c r="FA150" s="175"/>
      <c r="FB150" s="175"/>
      <c r="FC150" s="175"/>
      <c r="FD150" s="175"/>
      <c r="FE150" s="175"/>
      <c r="FF150" s="175"/>
      <c r="FG150" s="175"/>
      <c r="FH150" s="175"/>
      <c r="FI150" s="175"/>
      <c r="FJ150" s="175"/>
      <c r="FK150" s="175"/>
      <c r="FL150" s="175"/>
      <c r="FM150" s="175"/>
      <c r="FN150" s="175"/>
      <c r="FO150" s="175"/>
      <c r="FP150" s="175"/>
      <c r="FQ150" s="175"/>
      <c r="FR150" s="175"/>
      <c r="FS150" s="175"/>
      <c r="FT150" s="175"/>
      <c r="FU150" s="175"/>
      <c r="FV150" s="175"/>
      <c r="FW150" s="175"/>
      <c r="FX150" s="175"/>
      <c r="FY150" s="175"/>
      <c r="FZ150" s="175"/>
      <c r="GA150" s="175"/>
      <c r="GB150" s="175"/>
      <c r="GC150" s="175"/>
      <c r="GD150" s="175"/>
      <c r="GE150" s="175"/>
      <c r="GF150" s="175"/>
      <c r="GG150" s="175"/>
      <c r="GH150" s="175"/>
      <c r="GI150" s="175"/>
      <c r="GJ150" s="175"/>
      <c r="GK150" s="175"/>
      <c r="GL150" s="175"/>
      <c r="GM150" s="175"/>
      <c r="GN150" s="175"/>
      <c r="GO150" s="175"/>
      <c r="GP150" s="175"/>
      <c r="GQ150" s="175"/>
      <c r="GR150" s="175"/>
      <c r="GS150" s="175"/>
      <c r="GT150" s="175"/>
      <c r="GU150" s="175"/>
      <c r="GV150" s="175"/>
      <c r="GW150" s="175"/>
      <c r="GX150" s="175"/>
      <c r="GY150" s="175"/>
      <c r="GZ150" s="175"/>
      <c r="HA150" s="175"/>
      <c r="HB150" s="175"/>
      <c r="HC150" s="175"/>
      <c r="HD150" s="175"/>
      <c r="HE150" s="175"/>
      <c r="HF150" s="175"/>
      <c r="HG150" s="175"/>
      <c r="HH150" s="175"/>
      <c r="HI150" s="175"/>
      <c r="HJ150" s="175"/>
      <c r="HK150" s="175"/>
      <c r="HL150" s="175"/>
      <c r="HM150" s="175"/>
      <c r="HN150" s="175"/>
      <c r="HO150" s="175"/>
      <c r="HP150" s="175"/>
      <c r="HQ150" s="175"/>
      <c r="HR150" s="175"/>
      <c r="HS150" s="175"/>
      <c r="HT150" s="175"/>
      <c r="HU150" s="175"/>
      <c r="HV150" s="175"/>
      <c r="HW150" s="175"/>
      <c r="HX150" s="175"/>
      <c r="HY150" s="175"/>
      <c r="HZ150" s="175"/>
      <c r="IA150" s="175"/>
      <c r="IB150" s="175"/>
      <c r="IC150" s="175"/>
      <c r="ID150" s="175"/>
      <c r="IE150" s="175"/>
      <c r="IF150" s="175"/>
      <c r="IG150" s="175"/>
      <c r="IH150" s="175"/>
      <c r="II150" s="175"/>
      <c r="IJ150" s="175"/>
      <c r="IK150" s="175"/>
      <c r="IL150" s="175"/>
      <c r="IM150" s="175"/>
      <c r="IN150" s="175"/>
      <c r="IO150" s="175"/>
      <c r="IP150" s="175"/>
      <c r="IQ150" s="175"/>
      <c r="IR150" s="175"/>
      <c r="IS150" s="175"/>
      <c r="IT150" s="175"/>
      <c r="IU150" s="175"/>
      <c r="IV150" s="175"/>
      <c r="IW150" s="175"/>
      <c r="IX150" s="175"/>
      <c r="IY150" s="175"/>
      <c r="IZ150" s="175"/>
      <c r="JA150" s="175"/>
      <c r="JB150" s="175"/>
      <c r="JC150" s="175"/>
      <c r="JD150" s="175"/>
      <c r="JE150" s="175"/>
      <c r="JF150" s="175"/>
      <c r="JG150" s="175"/>
      <c r="JH150" s="175"/>
      <c r="JI150" s="175"/>
      <c r="JJ150" s="175"/>
      <c r="JK150" s="175"/>
      <c r="JL150" s="175"/>
      <c r="JM150" s="175"/>
      <c r="JN150" s="175"/>
      <c r="JO150" s="175"/>
      <c r="JP150" s="175"/>
      <c r="JQ150" s="175"/>
      <c r="JR150" s="175"/>
      <c r="JS150" s="175"/>
      <c r="JT150" s="175"/>
      <c r="JU150" s="175"/>
      <c r="JV150" s="175"/>
      <c r="JW150" s="175"/>
      <c r="JX150" s="175"/>
      <c r="JY150" s="175"/>
      <c r="JZ150" s="175"/>
      <c r="KA150" s="175"/>
      <c r="KB150" s="175"/>
      <c r="KC150" s="175"/>
      <c r="KD150" s="175"/>
      <c r="KE150" s="175"/>
      <c r="KF150" s="175"/>
      <c r="KG150" s="175"/>
      <c r="KH150" s="175"/>
      <c r="KI150" s="175"/>
      <c r="KJ150" s="175"/>
      <c r="KK150" s="175"/>
      <c r="KL150" s="175"/>
      <c r="KM150" s="175"/>
      <c r="KN150" s="175"/>
      <c r="KO150" s="175"/>
      <c r="KP150" s="175"/>
      <c r="KQ150" s="175"/>
      <c r="KR150" s="175"/>
      <c r="KS150" s="175"/>
      <c r="KT150" s="175"/>
      <c r="KU150" s="175"/>
      <c r="KV150" s="175"/>
      <c r="KW150" s="175"/>
      <c r="KX150" s="175"/>
      <c r="KY150" s="175"/>
      <c r="KZ150" s="175"/>
      <c r="LA150" s="175"/>
      <c r="LB150" s="175"/>
      <c r="LC150" s="175"/>
      <c r="LD150" s="175"/>
      <c r="LE150" s="175"/>
      <c r="LF150" s="175"/>
      <c r="LG150" s="175"/>
      <c r="LH150" s="175"/>
      <c r="LI150" s="175"/>
      <c r="LJ150" s="175"/>
      <c r="LK150" s="175"/>
      <c r="LL150" s="175"/>
      <c r="LM150" s="175"/>
      <c r="LN150" s="175"/>
      <c r="LO150" s="175"/>
      <c r="LP150" s="175"/>
      <c r="LQ150" s="175"/>
      <c r="LR150" s="175"/>
      <c r="LS150" s="175"/>
      <c r="LT150" s="175"/>
      <c r="LU150" s="175"/>
      <c r="LV150" s="175"/>
      <c r="LW150" s="175"/>
      <c r="LX150" s="175"/>
      <c r="LY150" s="175"/>
      <c r="LZ150" s="175"/>
      <c r="MA150" s="175"/>
      <c r="MB150" s="175"/>
      <c r="MC150" s="175"/>
      <c r="MD150" s="175"/>
      <c r="ME150" s="175"/>
      <c r="MF150" s="175"/>
      <c r="MG150" s="175"/>
      <c r="MH150" s="175"/>
      <c r="MI150" s="175"/>
      <c r="MJ150" s="175"/>
      <c r="MK150" s="175"/>
      <c r="ML150" s="175"/>
      <c r="MM150" s="175"/>
      <c r="MN150" s="175"/>
      <c r="MO150" s="175"/>
      <c r="MP150" s="175"/>
      <c r="MQ150" s="175"/>
      <c r="MR150" s="175"/>
      <c r="MS150" s="175"/>
      <c r="MT150" s="175"/>
      <c r="MU150" s="175"/>
      <c r="MV150" s="175"/>
      <c r="MW150" s="175"/>
      <c r="MX150" s="175"/>
      <c r="MY150" s="175"/>
      <c r="MZ150" s="175"/>
      <c r="NA150" s="175"/>
      <c r="NB150" s="175"/>
      <c r="NC150" s="175"/>
      <c r="ND150" s="175"/>
      <c r="NE150" s="175"/>
      <c r="NF150" s="175"/>
      <c r="NG150" s="175"/>
      <c r="NH150" s="175"/>
      <c r="NI150" s="175"/>
      <c r="NJ150" s="175"/>
      <c r="NK150" s="175"/>
      <c r="NL150" s="175"/>
      <c r="NM150" s="175"/>
      <c r="NN150" s="175"/>
      <c r="NO150" s="175"/>
      <c r="NP150" s="175"/>
      <c r="NQ150" s="175"/>
      <c r="NR150" s="175"/>
      <c r="NS150" s="175"/>
      <c r="NT150" s="175"/>
      <c r="NU150" s="175"/>
      <c r="NV150" s="175"/>
      <c r="NW150" s="175"/>
      <c r="NX150" s="175"/>
      <c r="NY150" s="175"/>
      <c r="NZ150" s="175"/>
      <c r="OA150" s="175"/>
      <c r="OB150" s="175"/>
      <c r="OC150" s="175"/>
      <c r="OD150" s="175"/>
      <c r="OE150" s="175"/>
      <c r="OF150" s="175"/>
      <c r="OG150" s="175"/>
      <c r="OH150" s="175"/>
      <c r="OI150" s="175"/>
      <c r="OJ150" s="175"/>
      <c r="OK150" s="175"/>
      <c r="OL150" s="175"/>
      <c r="OM150" s="175"/>
      <c r="ON150" s="175"/>
      <c r="OO150" s="175"/>
      <c r="OP150" s="175"/>
      <c r="OQ150" s="175"/>
      <c r="OR150" s="175"/>
      <c r="OS150" s="175"/>
      <c r="OT150" s="175"/>
      <c r="OU150" s="175"/>
      <c r="OV150" s="175"/>
      <c r="OW150" s="175"/>
      <c r="OX150" s="175"/>
      <c r="OY150" s="175"/>
      <c r="OZ150" s="175"/>
      <c r="PA150" s="175"/>
      <c r="PB150" s="175"/>
      <c r="PC150" s="175"/>
      <c r="PD150" s="175"/>
      <c r="PE150" s="175"/>
      <c r="PF150" s="175"/>
      <c r="PG150" s="175"/>
      <c r="PH150" s="175"/>
      <c r="PI150" s="175"/>
      <c r="PJ150" s="175"/>
      <c r="PK150" s="175"/>
      <c r="PL150" s="175"/>
      <c r="PM150" s="175"/>
      <c r="PN150" s="175"/>
      <c r="PO150" s="175"/>
      <c r="PP150" s="175"/>
      <c r="PQ150" s="175"/>
      <c r="PR150" s="175"/>
      <c r="PS150" s="175"/>
      <c r="PT150" s="175"/>
      <c r="PU150" s="175"/>
      <c r="PV150" s="175"/>
      <c r="PW150" s="175"/>
      <c r="PX150" s="175"/>
      <c r="PY150" s="175"/>
      <c r="PZ150" s="175"/>
      <c r="QA150" s="175"/>
      <c r="QB150" s="175"/>
      <c r="QC150" s="175"/>
      <c r="QD150" s="175"/>
      <c r="QE150" s="175"/>
      <c r="QF150" s="175"/>
      <c r="QG150" s="175"/>
      <c r="QH150" s="175"/>
      <c r="QI150" s="175"/>
      <c r="QJ150" s="175"/>
      <c r="QK150" s="175"/>
      <c r="QL150" s="175"/>
      <c r="QM150" s="175"/>
      <c r="QN150" s="175"/>
      <c r="QO150" s="175"/>
    </row>
    <row r="151" spans="122:457">
      <c r="DR151" s="175"/>
      <c r="DS151" s="175"/>
      <c r="DT151" s="175"/>
      <c r="DU151" s="175"/>
      <c r="DV151" s="175"/>
      <c r="DW151" s="175"/>
      <c r="DX151" s="175"/>
      <c r="DY151" s="175"/>
      <c r="DZ151" s="175"/>
      <c r="EA151" s="175"/>
      <c r="EB151" s="175"/>
      <c r="EC151" s="175"/>
      <c r="ED151" s="175"/>
      <c r="EE151" s="175"/>
      <c r="EF151" s="175"/>
      <c r="EG151" s="175"/>
      <c r="EH151" s="175"/>
      <c r="EI151" s="175"/>
      <c r="EJ151" s="175"/>
      <c r="EK151" s="175"/>
      <c r="EL151" s="175"/>
      <c r="EM151" s="175"/>
      <c r="EN151" s="175"/>
      <c r="EO151" s="175"/>
      <c r="EP151" s="175"/>
      <c r="EQ151" s="175"/>
      <c r="ER151" s="175"/>
      <c r="ES151" s="175"/>
      <c r="ET151" s="175"/>
      <c r="EU151" s="175"/>
      <c r="EV151" s="175"/>
      <c r="EW151" s="175"/>
      <c r="EX151" s="175"/>
      <c r="EY151" s="175"/>
      <c r="EZ151" s="175"/>
      <c r="FA151" s="175"/>
      <c r="FB151" s="175"/>
      <c r="FC151" s="175"/>
      <c r="FD151" s="175"/>
      <c r="FE151" s="175"/>
      <c r="FF151" s="175"/>
      <c r="FG151" s="175"/>
      <c r="FH151" s="175"/>
      <c r="FI151" s="175"/>
      <c r="FJ151" s="175"/>
      <c r="FK151" s="175"/>
      <c r="FL151" s="175"/>
      <c r="FM151" s="175"/>
      <c r="FN151" s="175"/>
      <c r="FO151" s="175"/>
      <c r="FP151" s="175"/>
      <c r="FQ151" s="175"/>
      <c r="FR151" s="175"/>
      <c r="FS151" s="175"/>
      <c r="FT151" s="175"/>
      <c r="FU151" s="175"/>
      <c r="FV151" s="175"/>
      <c r="FW151" s="175"/>
      <c r="FX151" s="175"/>
      <c r="FY151" s="175"/>
      <c r="FZ151" s="175"/>
      <c r="GA151" s="175"/>
      <c r="GB151" s="175"/>
      <c r="GC151" s="175"/>
      <c r="GD151" s="175"/>
      <c r="GE151" s="175"/>
      <c r="GF151" s="175"/>
      <c r="GG151" s="175"/>
      <c r="GH151" s="175"/>
      <c r="GI151" s="175"/>
      <c r="GJ151" s="175"/>
      <c r="GK151" s="175"/>
      <c r="GL151" s="175"/>
      <c r="GM151" s="175"/>
      <c r="GN151" s="175"/>
      <c r="GO151" s="175"/>
      <c r="GP151" s="175"/>
      <c r="GQ151" s="175"/>
      <c r="GR151" s="175"/>
      <c r="GS151" s="175"/>
      <c r="GT151" s="175"/>
      <c r="GU151" s="175"/>
      <c r="GV151" s="175"/>
      <c r="GW151" s="175"/>
      <c r="GX151" s="175"/>
      <c r="GY151" s="175"/>
      <c r="GZ151" s="175"/>
      <c r="HA151" s="175"/>
      <c r="HB151" s="175"/>
      <c r="HC151" s="175"/>
      <c r="HD151" s="175"/>
      <c r="HE151" s="175"/>
      <c r="HF151" s="175"/>
      <c r="HG151" s="175"/>
      <c r="HH151" s="175"/>
      <c r="HI151" s="175"/>
      <c r="HJ151" s="175"/>
      <c r="HK151" s="175"/>
      <c r="HL151" s="175"/>
      <c r="HM151" s="175"/>
      <c r="HN151" s="175"/>
      <c r="HO151" s="175"/>
      <c r="HP151" s="175"/>
      <c r="HQ151" s="175"/>
      <c r="HR151" s="175"/>
      <c r="HS151" s="175"/>
      <c r="HT151" s="175"/>
      <c r="HU151" s="175"/>
      <c r="HV151" s="175"/>
      <c r="HW151" s="175"/>
      <c r="HX151" s="175"/>
      <c r="HY151" s="175"/>
      <c r="HZ151" s="175"/>
      <c r="IA151" s="175"/>
      <c r="IB151" s="175"/>
      <c r="IC151" s="175"/>
      <c r="ID151" s="175"/>
      <c r="IE151" s="175"/>
      <c r="IF151" s="175"/>
      <c r="IG151" s="175"/>
      <c r="IH151" s="175"/>
      <c r="II151" s="175"/>
      <c r="IJ151" s="175"/>
      <c r="IK151" s="175"/>
      <c r="IL151" s="175"/>
      <c r="IM151" s="175"/>
      <c r="IN151" s="175"/>
      <c r="IO151" s="175"/>
      <c r="IP151" s="175"/>
      <c r="IQ151" s="175"/>
      <c r="IR151" s="175"/>
      <c r="IS151" s="175"/>
      <c r="IT151" s="175"/>
      <c r="IU151" s="175"/>
      <c r="IV151" s="175"/>
      <c r="IW151" s="175"/>
      <c r="IX151" s="175"/>
      <c r="IY151" s="175"/>
      <c r="IZ151" s="175"/>
      <c r="JA151" s="175"/>
      <c r="JB151" s="175"/>
      <c r="JC151" s="175"/>
      <c r="JD151" s="175"/>
      <c r="JE151" s="175"/>
      <c r="JF151" s="175"/>
      <c r="JG151" s="175"/>
      <c r="JH151" s="175"/>
      <c r="JI151" s="175"/>
      <c r="JJ151" s="175"/>
      <c r="JK151" s="175"/>
      <c r="JL151" s="175"/>
      <c r="JM151" s="175"/>
      <c r="JN151" s="175"/>
      <c r="JO151" s="175"/>
      <c r="JP151" s="175"/>
      <c r="JQ151" s="175"/>
      <c r="JR151" s="175"/>
      <c r="JS151" s="175"/>
      <c r="JT151" s="175"/>
      <c r="JU151" s="175"/>
      <c r="JV151" s="175"/>
      <c r="JW151" s="175"/>
      <c r="JX151" s="175"/>
      <c r="JY151" s="175"/>
      <c r="JZ151" s="175"/>
      <c r="KA151" s="175"/>
      <c r="KB151" s="175"/>
      <c r="KC151" s="175"/>
      <c r="KD151" s="175"/>
      <c r="KE151" s="175"/>
      <c r="KF151" s="175"/>
      <c r="KG151" s="175"/>
      <c r="KH151" s="175"/>
      <c r="KI151" s="175"/>
      <c r="KJ151" s="175"/>
      <c r="KK151" s="175"/>
      <c r="KL151" s="175"/>
      <c r="KM151" s="175"/>
      <c r="KN151" s="175"/>
      <c r="KO151" s="175"/>
      <c r="KP151" s="175"/>
      <c r="KQ151" s="175"/>
      <c r="KR151" s="175"/>
      <c r="KS151" s="175"/>
      <c r="KT151" s="175"/>
      <c r="KU151" s="175"/>
      <c r="KV151" s="175"/>
      <c r="KW151" s="175"/>
      <c r="KX151" s="175"/>
      <c r="KY151" s="175"/>
      <c r="KZ151" s="175"/>
      <c r="LA151" s="175"/>
      <c r="LB151" s="175"/>
      <c r="LC151" s="175"/>
      <c r="LD151" s="175"/>
      <c r="LE151" s="175"/>
      <c r="LF151" s="175"/>
      <c r="LG151" s="175"/>
      <c r="LH151" s="175"/>
      <c r="LI151" s="175"/>
      <c r="LJ151" s="175"/>
      <c r="LK151" s="175"/>
      <c r="LL151" s="175"/>
      <c r="LM151" s="175"/>
      <c r="LN151" s="175"/>
      <c r="LO151" s="175"/>
      <c r="LP151" s="175"/>
      <c r="LQ151" s="175"/>
      <c r="LR151" s="175"/>
      <c r="LS151" s="175"/>
      <c r="LT151" s="175"/>
      <c r="LU151" s="175"/>
      <c r="LV151" s="175"/>
      <c r="LW151" s="175"/>
      <c r="LX151" s="175"/>
      <c r="LY151" s="175"/>
      <c r="LZ151" s="175"/>
      <c r="MA151" s="175"/>
      <c r="MB151" s="175"/>
      <c r="MC151" s="175"/>
      <c r="MD151" s="175"/>
      <c r="ME151" s="175"/>
      <c r="MF151" s="175"/>
      <c r="MG151" s="175"/>
      <c r="MH151" s="175"/>
      <c r="MI151" s="175"/>
      <c r="MJ151" s="175"/>
      <c r="MK151" s="175"/>
      <c r="ML151" s="175"/>
      <c r="MM151" s="175"/>
      <c r="MN151" s="175"/>
      <c r="MO151" s="175"/>
      <c r="MP151" s="175"/>
      <c r="MQ151" s="175"/>
      <c r="MR151" s="175"/>
      <c r="MS151" s="175"/>
      <c r="MT151" s="175"/>
      <c r="MU151" s="175"/>
      <c r="MV151" s="175"/>
      <c r="MW151" s="175"/>
      <c r="MX151" s="175"/>
      <c r="MY151" s="175"/>
      <c r="MZ151" s="175"/>
      <c r="NA151" s="175"/>
      <c r="NB151" s="175"/>
      <c r="NC151" s="175"/>
      <c r="ND151" s="175"/>
      <c r="NE151" s="175"/>
      <c r="NF151" s="175"/>
      <c r="NG151" s="175"/>
      <c r="NH151" s="175"/>
      <c r="NI151" s="175"/>
      <c r="NJ151" s="175"/>
      <c r="NK151" s="175"/>
      <c r="NL151" s="175"/>
      <c r="NM151" s="175"/>
      <c r="NN151" s="175"/>
      <c r="NO151" s="175"/>
      <c r="NP151" s="175"/>
      <c r="NQ151" s="175"/>
      <c r="NR151" s="175"/>
      <c r="NS151" s="175"/>
      <c r="NT151" s="175"/>
      <c r="NU151" s="175"/>
      <c r="NV151" s="175"/>
      <c r="NW151" s="175"/>
      <c r="NX151" s="175"/>
      <c r="NY151" s="175"/>
      <c r="NZ151" s="175"/>
      <c r="OA151" s="175"/>
      <c r="OB151" s="175"/>
      <c r="OC151" s="175"/>
      <c r="OD151" s="175"/>
      <c r="OE151" s="175"/>
      <c r="OF151" s="175"/>
      <c r="OG151" s="175"/>
      <c r="OH151" s="175"/>
      <c r="OI151" s="175"/>
      <c r="OJ151" s="175"/>
      <c r="OK151" s="175"/>
      <c r="OL151" s="175"/>
      <c r="OM151" s="175"/>
      <c r="ON151" s="175"/>
      <c r="OO151" s="175"/>
      <c r="OP151" s="175"/>
      <c r="OQ151" s="175"/>
      <c r="OR151" s="175"/>
      <c r="OS151" s="175"/>
      <c r="OT151" s="175"/>
      <c r="OU151" s="175"/>
      <c r="OV151" s="175"/>
      <c r="OW151" s="175"/>
      <c r="OX151" s="175"/>
      <c r="OY151" s="175"/>
      <c r="OZ151" s="175"/>
      <c r="PA151" s="175"/>
      <c r="PB151" s="175"/>
      <c r="PC151" s="175"/>
      <c r="PD151" s="175"/>
      <c r="PE151" s="175"/>
      <c r="PF151" s="175"/>
      <c r="PG151" s="175"/>
      <c r="PH151" s="175"/>
      <c r="PI151" s="175"/>
      <c r="PJ151" s="175"/>
      <c r="PK151" s="175"/>
      <c r="PL151" s="175"/>
      <c r="PM151" s="175"/>
      <c r="PN151" s="175"/>
      <c r="PO151" s="175"/>
      <c r="PP151" s="175"/>
      <c r="PQ151" s="175"/>
      <c r="PR151" s="175"/>
      <c r="PS151" s="175"/>
      <c r="PT151" s="175"/>
      <c r="PU151" s="175"/>
      <c r="PV151" s="175"/>
      <c r="PW151" s="175"/>
      <c r="PX151" s="175"/>
      <c r="PY151" s="175"/>
      <c r="PZ151" s="175"/>
      <c r="QA151" s="175"/>
      <c r="QB151" s="175"/>
      <c r="QC151" s="175"/>
      <c r="QD151" s="175"/>
      <c r="QE151" s="175"/>
      <c r="QF151" s="175"/>
      <c r="QG151" s="175"/>
      <c r="QH151" s="175"/>
      <c r="QI151" s="175"/>
      <c r="QJ151" s="175"/>
      <c r="QK151" s="175"/>
      <c r="QL151" s="175"/>
      <c r="QM151" s="175"/>
      <c r="QN151" s="175"/>
      <c r="QO151" s="175"/>
    </row>
    <row r="152" spans="122:457">
      <c r="DR152" s="175"/>
      <c r="DS152" s="175"/>
      <c r="DT152" s="175"/>
      <c r="DU152" s="175"/>
      <c r="DV152" s="175"/>
      <c r="DW152" s="175"/>
      <c r="DX152" s="175"/>
      <c r="DY152" s="175"/>
      <c r="DZ152" s="175"/>
      <c r="EA152" s="175"/>
      <c r="EB152" s="175"/>
      <c r="EC152" s="175"/>
      <c r="ED152" s="175"/>
      <c r="EE152" s="175"/>
      <c r="EF152" s="175"/>
      <c r="EG152" s="175"/>
      <c r="EH152" s="175"/>
      <c r="EI152" s="175"/>
      <c r="EJ152" s="175"/>
      <c r="EK152" s="175"/>
      <c r="EL152" s="175"/>
      <c r="EM152" s="175"/>
      <c r="EN152" s="175"/>
      <c r="EO152" s="175"/>
      <c r="EP152" s="175"/>
      <c r="EQ152" s="175"/>
      <c r="ER152" s="175"/>
      <c r="ES152" s="175"/>
      <c r="ET152" s="175"/>
      <c r="EU152" s="175"/>
      <c r="EV152" s="175"/>
      <c r="EW152" s="175"/>
      <c r="EX152" s="175"/>
      <c r="EY152" s="175"/>
      <c r="EZ152" s="175"/>
      <c r="FA152" s="175"/>
      <c r="FB152" s="175"/>
      <c r="FC152" s="175"/>
      <c r="FD152" s="175"/>
      <c r="FE152" s="175"/>
      <c r="FF152" s="175"/>
      <c r="FG152" s="175"/>
      <c r="FH152" s="175"/>
      <c r="FI152" s="175"/>
      <c r="FJ152" s="175"/>
      <c r="FK152" s="175"/>
      <c r="FL152" s="175"/>
      <c r="FM152" s="175"/>
      <c r="FN152" s="175"/>
      <c r="FO152" s="175"/>
      <c r="FP152" s="175"/>
      <c r="FQ152" s="175"/>
      <c r="FR152" s="175"/>
      <c r="FS152" s="175"/>
      <c r="FT152" s="175"/>
      <c r="FU152" s="175"/>
      <c r="FV152" s="175"/>
      <c r="FW152" s="175"/>
      <c r="FX152" s="175"/>
      <c r="FY152" s="175"/>
      <c r="FZ152" s="175"/>
      <c r="GA152" s="175"/>
      <c r="GB152" s="175"/>
      <c r="GC152" s="175"/>
      <c r="GD152" s="175"/>
      <c r="GE152" s="175"/>
      <c r="GF152" s="175"/>
      <c r="GG152" s="175"/>
      <c r="GH152" s="175"/>
      <c r="GI152" s="175"/>
      <c r="GJ152" s="175"/>
      <c r="GK152" s="175"/>
      <c r="GL152" s="175"/>
      <c r="GM152" s="175"/>
      <c r="GN152" s="175"/>
      <c r="GO152" s="175"/>
      <c r="GP152" s="175"/>
      <c r="GQ152" s="175"/>
      <c r="GR152" s="175"/>
      <c r="GS152" s="175"/>
      <c r="GT152" s="175"/>
      <c r="GU152" s="175"/>
      <c r="GV152" s="175"/>
      <c r="GW152" s="175"/>
      <c r="GX152" s="175"/>
      <c r="GY152" s="175"/>
      <c r="GZ152" s="175"/>
      <c r="HA152" s="175"/>
      <c r="HB152" s="175"/>
      <c r="HC152" s="175"/>
      <c r="HD152" s="175"/>
      <c r="HE152" s="175"/>
      <c r="HF152" s="175"/>
      <c r="HG152" s="175"/>
      <c r="HH152" s="175"/>
      <c r="HI152" s="175"/>
      <c r="HJ152" s="175"/>
      <c r="HK152" s="175"/>
      <c r="HL152" s="175"/>
      <c r="HM152" s="175"/>
      <c r="HN152" s="175"/>
      <c r="HO152" s="175"/>
      <c r="HP152" s="175"/>
      <c r="HQ152" s="175"/>
      <c r="HR152" s="175"/>
      <c r="HS152" s="175"/>
      <c r="HT152" s="175"/>
      <c r="HU152" s="175"/>
      <c r="HV152" s="175"/>
      <c r="HW152" s="175"/>
      <c r="HX152" s="175"/>
      <c r="HY152" s="175"/>
      <c r="HZ152" s="175"/>
      <c r="IA152" s="175"/>
      <c r="IB152" s="175"/>
      <c r="IC152" s="175"/>
      <c r="ID152" s="175"/>
      <c r="IE152" s="175"/>
      <c r="IF152" s="175"/>
      <c r="IG152" s="175"/>
      <c r="IH152" s="175"/>
      <c r="II152" s="175"/>
      <c r="IJ152" s="175"/>
      <c r="IK152" s="175"/>
      <c r="IL152" s="175"/>
      <c r="IM152" s="175"/>
      <c r="IN152" s="175"/>
      <c r="IO152" s="175"/>
      <c r="IP152" s="175"/>
      <c r="IQ152" s="175"/>
      <c r="IR152" s="175"/>
      <c r="IS152" s="175"/>
      <c r="IT152" s="175"/>
      <c r="IU152" s="175"/>
      <c r="IV152" s="175"/>
      <c r="IW152" s="175"/>
      <c r="IX152" s="175"/>
      <c r="IY152" s="175"/>
      <c r="IZ152" s="175"/>
      <c r="JA152" s="175"/>
      <c r="JB152" s="175"/>
      <c r="JC152" s="175"/>
      <c r="JD152" s="175"/>
      <c r="JE152" s="175"/>
      <c r="JF152" s="175"/>
      <c r="JG152" s="175"/>
      <c r="JH152" s="175"/>
      <c r="JI152" s="175"/>
      <c r="JJ152" s="175"/>
      <c r="JK152" s="175"/>
      <c r="JL152" s="175"/>
      <c r="JM152" s="175"/>
      <c r="JN152" s="175"/>
      <c r="JO152" s="175"/>
      <c r="JP152" s="175"/>
      <c r="JQ152" s="175"/>
      <c r="JR152" s="175"/>
      <c r="JS152" s="175"/>
      <c r="JT152" s="175"/>
      <c r="JU152" s="175"/>
      <c r="JV152" s="175"/>
      <c r="JW152" s="175"/>
      <c r="JX152" s="175"/>
      <c r="JY152" s="175"/>
      <c r="JZ152" s="175"/>
      <c r="KA152" s="175"/>
      <c r="KB152" s="175"/>
      <c r="KC152" s="175"/>
      <c r="KD152" s="175"/>
      <c r="KE152" s="175"/>
      <c r="KF152" s="175"/>
      <c r="KG152" s="175"/>
      <c r="KH152" s="175"/>
      <c r="KI152" s="175"/>
      <c r="KJ152" s="175"/>
      <c r="KK152" s="175"/>
      <c r="KL152" s="175"/>
      <c r="KM152" s="175"/>
      <c r="KN152" s="175"/>
      <c r="KO152" s="175"/>
      <c r="KP152" s="175"/>
      <c r="KQ152" s="175"/>
      <c r="KR152" s="175"/>
      <c r="KS152" s="175"/>
      <c r="KT152" s="175"/>
      <c r="KU152" s="175"/>
      <c r="KV152" s="175"/>
      <c r="KW152" s="175"/>
      <c r="KX152" s="175"/>
      <c r="KY152" s="175"/>
      <c r="KZ152" s="175"/>
      <c r="LA152" s="175"/>
      <c r="LB152" s="175"/>
      <c r="LC152" s="175"/>
      <c r="LD152" s="175"/>
      <c r="LE152" s="175"/>
      <c r="LF152" s="175"/>
      <c r="LG152" s="175"/>
      <c r="LH152" s="175"/>
      <c r="LI152" s="175"/>
      <c r="LJ152" s="175"/>
      <c r="LK152" s="175"/>
      <c r="LL152" s="175"/>
      <c r="LM152" s="175"/>
      <c r="LN152" s="175"/>
      <c r="LO152" s="175"/>
      <c r="LP152" s="175"/>
      <c r="LQ152" s="175"/>
      <c r="LR152" s="175"/>
      <c r="LS152" s="175"/>
      <c r="LT152" s="175"/>
      <c r="LU152" s="175"/>
      <c r="LV152" s="175"/>
      <c r="LW152" s="175"/>
      <c r="LX152" s="175"/>
      <c r="LY152" s="175"/>
      <c r="LZ152" s="175"/>
      <c r="MA152" s="175"/>
      <c r="MB152" s="175"/>
      <c r="MC152" s="175"/>
      <c r="MD152" s="175"/>
      <c r="ME152" s="175"/>
      <c r="MF152" s="175"/>
      <c r="MG152" s="175"/>
      <c r="MH152" s="175"/>
      <c r="MI152" s="175"/>
      <c r="MJ152" s="175"/>
      <c r="MK152" s="175"/>
      <c r="ML152" s="175"/>
      <c r="MM152" s="175"/>
      <c r="MN152" s="175"/>
      <c r="MO152" s="175"/>
      <c r="MP152" s="175"/>
      <c r="MQ152" s="175"/>
      <c r="MR152" s="175"/>
      <c r="MS152" s="175"/>
      <c r="MT152" s="175"/>
      <c r="MU152" s="175"/>
      <c r="MV152" s="175"/>
      <c r="MW152" s="175"/>
      <c r="MX152" s="175"/>
      <c r="MY152" s="175"/>
      <c r="MZ152" s="175"/>
      <c r="NA152" s="175"/>
      <c r="NB152" s="175"/>
      <c r="NC152" s="175"/>
      <c r="ND152" s="175"/>
      <c r="NE152" s="175"/>
      <c r="NF152" s="175"/>
      <c r="NG152" s="175"/>
      <c r="NH152" s="175"/>
      <c r="NI152" s="175"/>
      <c r="NJ152" s="175"/>
      <c r="NK152" s="175"/>
      <c r="NL152" s="175"/>
      <c r="NM152" s="175"/>
      <c r="NN152" s="175"/>
      <c r="NO152" s="175"/>
      <c r="NP152" s="175"/>
      <c r="NQ152" s="175"/>
      <c r="NR152" s="175"/>
      <c r="NS152" s="175"/>
      <c r="NT152" s="175"/>
      <c r="NU152" s="175"/>
      <c r="NV152" s="175"/>
      <c r="NW152" s="175"/>
      <c r="NX152" s="175"/>
      <c r="NY152" s="175"/>
      <c r="NZ152" s="175"/>
      <c r="OA152" s="175"/>
      <c r="OB152" s="175"/>
      <c r="OC152" s="175"/>
      <c r="OD152" s="175"/>
      <c r="OE152" s="175"/>
      <c r="OF152" s="175"/>
      <c r="OG152" s="175"/>
      <c r="OH152" s="175"/>
      <c r="OI152" s="175"/>
      <c r="OJ152" s="175"/>
      <c r="OK152" s="175"/>
      <c r="OL152" s="175"/>
      <c r="OM152" s="175"/>
      <c r="ON152" s="175"/>
      <c r="OO152" s="175"/>
      <c r="OP152" s="175"/>
      <c r="OQ152" s="175"/>
      <c r="OR152" s="175"/>
      <c r="OS152" s="175"/>
      <c r="OT152" s="175"/>
      <c r="OU152" s="175"/>
      <c r="OV152" s="175"/>
      <c r="OW152" s="175"/>
      <c r="OX152" s="175"/>
      <c r="OY152" s="175"/>
      <c r="OZ152" s="175"/>
      <c r="PA152" s="175"/>
      <c r="PB152" s="175"/>
      <c r="PC152" s="175"/>
      <c r="PD152" s="175"/>
      <c r="PE152" s="175"/>
      <c r="PF152" s="175"/>
      <c r="PG152" s="175"/>
      <c r="PH152" s="175"/>
      <c r="PI152" s="175"/>
      <c r="PJ152" s="175"/>
      <c r="PK152" s="175"/>
      <c r="PL152" s="175"/>
      <c r="PM152" s="175"/>
      <c r="PN152" s="175"/>
      <c r="PO152" s="175"/>
      <c r="PP152" s="175"/>
      <c r="PQ152" s="175"/>
      <c r="PR152" s="175"/>
      <c r="PS152" s="175"/>
      <c r="PT152" s="175"/>
      <c r="PU152" s="175"/>
      <c r="PV152" s="175"/>
      <c r="PW152" s="175"/>
      <c r="PX152" s="175"/>
      <c r="PY152" s="175"/>
      <c r="PZ152" s="175"/>
      <c r="QA152" s="175"/>
      <c r="QB152" s="175"/>
      <c r="QC152" s="175"/>
      <c r="QD152" s="175"/>
      <c r="QE152" s="175"/>
      <c r="QF152" s="175"/>
      <c r="QG152" s="175"/>
      <c r="QH152" s="175"/>
      <c r="QI152" s="175"/>
      <c r="QJ152" s="175"/>
      <c r="QK152" s="175"/>
      <c r="QL152" s="175"/>
      <c r="QM152" s="175"/>
      <c r="QN152" s="175"/>
      <c r="QO152" s="175"/>
    </row>
    <row r="153" spans="122:457">
      <c r="DR153" s="175"/>
      <c r="DS153" s="175"/>
      <c r="DT153" s="175"/>
      <c r="DU153" s="175"/>
      <c r="DV153" s="175"/>
      <c r="DW153" s="175"/>
      <c r="DX153" s="175"/>
      <c r="DY153" s="175"/>
      <c r="DZ153" s="175"/>
      <c r="EA153" s="175"/>
      <c r="EB153" s="175"/>
      <c r="EC153" s="175"/>
      <c r="ED153" s="175"/>
      <c r="EE153" s="175"/>
      <c r="EF153" s="175"/>
      <c r="EG153" s="175"/>
      <c r="EH153" s="175"/>
      <c r="EI153" s="175"/>
      <c r="EJ153" s="175"/>
      <c r="EK153" s="175"/>
      <c r="EL153" s="175"/>
      <c r="EM153" s="175"/>
      <c r="EN153" s="175"/>
      <c r="EO153" s="175"/>
      <c r="EP153" s="175"/>
      <c r="EQ153" s="175"/>
      <c r="ER153" s="175"/>
      <c r="ES153" s="175"/>
      <c r="ET153" s="175"/>
      <c r="EU153" s="175"/>
      <c r="EV153" s="175"/>
      <c r="EW153" s="175"/>
      <c r="EX153" s="175"/>
      <c r="EY153" s="175"/>
      <c r="EZ153" s="175"/>
      <c r="FA153" s="175"/>
      <c r="FB153" s="175"/>
      <c r="FC153" s="175"/>
      <c r="FD153" s="175"/>
      <c r="FE153" s="175"/>
      <c r="FF153" s="175"/>
      <c r="FG153" s="175"/>
      <c r="FH153" s="175"/>
      <c r="FI153" s="175"/>
      <c r="FJ153" s="175"/>
      <c r="FK153" s="175"/>
      <c r="FL153" s="175"/>
      <c r="FM153" s="175"/>
      <c r="FN153" s="175"/>
      <c r="FO153" s="175"/>
      <c r="FP153" s="175"/>
      <c r="FQ153" s="175"/>
      <c r="FR153" s="175"/>
      <c r="FS153" s="175"/>
      <c r="FT153" s="175"/>
      <c r="FU153" s="175"/>
      <c r="FV153" s="175"/>
      <c r="FW153" s="175"/>
      <c r="FX153" s="175"/>
      <c r="FY153" s="175"/>
      <c r="FZ153" s="175"/>
      <c r="GA153" s="175"/>
      <c r="GB153" s="175"/>
      <c r="GC153" s="175"/>
      <c r="GD153" s="175"/>
      <c r="GE153" s="175"/>
      <c r="GF153" s="175"/>
      <c r="GG153" s="175"/>
      <c r="GH153" s="175"/>
      <c r="GI153" s="175"/>
      <c r="GJ153" s="175"/>
      <c r="GK153" s="175"/>
      <c r="GL153" s="175"/>
      <c r="GM153" s="175"/>
      <c r="GN153" s="175"/>
      <c r="GO153" s="175"/>
      <c r="GP153" s="175"/>
      <c r="GQ153" s="175"/>
      <c r="GR153" s="175"/>
      <c r="GS153" s="175"/>
      <c r="GT153" s="175"/>
      <c r="GU153" s="175"/>
      <c r="GV153" s="175"/>
      <c r="GW153" s="175"/>
      <c r="GX153" s="175"/>
      <c r="GY153" s="175"/>
      <c r="GZ153" s="175"/>
      <c r="HA153" s="175"/>
      <c r="HB153" s="175"/>
      <c r="HC153" s="175"/>
      <c r="HD153" s="175"/>
      <c r="HE153" s="175"/>
      <c r="HF153" s="175"/>
      <c r="HG153" s="175"/>
      <c r="HH153" s="175"/>
      <c r="HI153" s="175"/>
      <c r="HJ153" s="175"/>
      <c r="HK153" s="175"/>
      <c r="HL153" s="175"/>
      <c r="HM153" s="175"/>
      <c r="HN153" s="175"/>
      <c r="HO153" s="175"/>
      <c r="HP153" s="175"/>
      <c r="HQ153" s="175"/>
      <c r="HR153" s="175"/>
      <c r="HS153" s="175"/>
      <c r="HT153" s="175"/>
      <c r="HU153" s="175"/>
      <c r="HV153" s="175"/>
      <c r="HW153" s="175"/>
      <c r="HX153" s="175"/>
      <c r="HY153" s="175"/>
      <c r="HZ153" s="175"/>
      <c r="IA153" s="175"/>
      <c r="IB153" s="175"/>
      <c r="IC153" s="175"/>
      <c r="ID153" s="175"/>
      <c r="IE153" s="175"/>
      <c r="IF153" s="175"/>
      <c r="IG153" s="175"/>
      <c r="IH153" s="175"/>
      <c r="II153" s="175"/>
      <c r="IJ153" s="175"/>
      <c r="IK153" s="175"/>
      <c r="IL153" s="175"/>
      <c r="IM153" s="175"/>
      <c r="IN153" s="175"/>
      <c r="IO153" s="175"/>
      <c r="IP153" s="175"/>
      <c r="IQ153" s="175"/>
      <c r="IR153" s="175"/>
      <c r="IS153" s="175"/>
      <c r="IT153" s="175"/>
      <c r="IU153" s="175"/>
      <c r="IV153" s="175"/>
      <c r="IW153" s="175"/>
      <c r="IX153" s="175"/>
      <c r="IY153" s="175"/>
      <c r="IZ153" s="175"/>
      <c r="JA153" s="175"/>
      <c r="JB153" s="175"/>
      <c r="JC153" s="175"/>
      <c r="JD153" s="175"/>
      <c r="JE153" s="175"/>
      <c r="JF153" s="175"/>
      <c r="JG153" s="175"/>
      <c r="JH153" s="175"/>
      <c r="JI153" s="175"/>
      <c r="JJ153" s="175"/>
      <c r="JK153" s="175"/>
      <c r="JL153" s="175"/>
      <c r="JM153" s="175"/>
      <c r="JN153" s="175"/>
      <c r="JO153" s="175"/>
      <c r="JP153" s="175"/>
      <c r="JQ153" s="175"/>
      <c r="JR153" s="175"/>
      <c r="JS153" s="175"/>
      <c r="JT153" s="175"/>
      <c r="JU153" s="175"/>
      <c r="JV153" s="175"/>
      <c r="JW153" s="175"/>
      <c r="JX153" s="175"/>
      <c r="JY153" s="175"/>
      <c r="JZ153" s="175"/>
      <c r="KA153" s="175"/>
      <c r="KB153" s="175"/>
      <c r="KC153" s="175"/>
      <c r="KD153" s="175"/>
      <c r="KE153" s="175"/>
      <c r="KF153" s="175"/>
      <c r="KG153" s="175"/>
      <c r="KH153" s="175"/>
      <c r="KI153" s="175"/>
      <c r="KJ153" s="175"/>
      <c r="KK153" s="175"/>
      <c r="KL153" s="175"/>
      <c r="KM153" s="175"/>
      <c r="KN153" s="175"/>
      <c r="KO153" s="175"/>
      <c r="KP153" s="175"/>
      <c r="KQ153" s="175"/>
      <c r="KR153" s="175"/>
      <c r="KS153" s="175"/>
      <c r="KT153" s="175"/>
      <c r="KU153" s="175"/>
      <c r="KV153" s="175"/>
      <c r="KW153" s="175"/>
      <c r="KX153" s="175"/>
      <c r="KY153" s="175"/>
      <c r="KZ153" s="175"/>
      <c r="LA153" s="175"/>
      <c r="LB153" s="175"/>
      <c r="LC153" s="175"/>
      <c r="LD153" s="175"/>
      <c r="LE153" s="175"/>
      <c r="LF153" s="175"/>
      <c r="LG153" s="175"/>
      <c r="LH153" s="175"/>
      <c r="LI153" s="175"/>
      <c r="LJ153" s="175"/>
      <c r="LK153" s="175"/>
      <c r="LL153" s="175"/>
      <c r="LM153" s="175"/>
      <c r="LN153" s="175"/>
      <c r="LO153" s="175"/>
      <c r="LP153" s="175"/>
      <c r="LQ153" s="175"/>
      <c r="LR153" s="175"/>
      <c r="LS153" s="175"/>
      <c r="LT153" s="175"/>
      <c r="LU153" s="175"/>
      <c r="LV153" s="175"/>
      <c r="LW153" s="175"/>
      <c r="LX153" s="175"/>
      <c r="LY153" s="175"/>
      <c r="LZ153" s="175"/>
      <c r="MA153" s="175"/>
      <c r="MB153" s="175"/>
      <c r="MC153" s="175"/>
      <c r="MD153" s="175"/>
      <c r="ME153" s="175"/>
      <c r="MF153" s="175"/>
      <c r="MG153" s="175"/>
      <c r="MH153" s="175"/>
      <c r="MI153" s="175"/>
      <c r="MJ153" s="175"/>
      <c r="MK153" s="175"/>
      <c r="ML153" s="175"/>
      <c r="MM153" s="175"/>
      <c r="MN153" s="175"/>
      <c r="MO153" s="175"/>
      <c r="MP153" s="175"/>
      <c r="MQ153" s="175"/>
      <c r="MR153" s="175"/>
      <c r="MS153" s="175"/>
      <c r="MT153" s="175"/>
      <c r="MU153" s="175"/>
      <c r="MV153" s="175"/>
      <c r="MW153" s="175"/>
      <c r="MX153" s="175"/>
      <c r="MY153" s="175"/>
      <c r="MZ153" s="175"/>
      <c r="NA153" s="175"/>
      <c r="NB153" s="175"/>
      <c r="NC153" s="175"/>
      <c r="ND153" s="175"/>
      <c r="NE153" s="175"/>
      <c r="NF153" s="175"/>
      <c r="NG153" s="175"/>
      <c r="NH153" s="175"/>
      <c r="NI153" s="175"/>
      <c r="NJ153" s="175"/>
      <c r="NK153" s="175"/>
      <c r="NL153" s="175"/>
      <c r="NM153" s="175"/>
      <c r="NN153" s="175"/>
      <c r="NO153" s="175"/>
      <c r="NP153" s="175"/>
      <c r="NQ153" s="175"/>
      <c r="NR153" s="175"/>
      <c r="NS153" s="175"/>
      <c r="NT153" s="175"/>
      <c r="NU153" s="175"/>
      <c r="NV153" s="175"/>
      <c r="NW153" s="175"/>
      <c r="NX153" s="175"/>
      <c r="NY153" s="175"/>
      <c r="NZ153" s="175"/>
      <c r="OA153" s="175"/>
      <c r="OB153" s="175"/>
      <c r="OC153" s="175"/>
      <c r="OD153" s="175"/>
      <c r="OE153" s="175"/>
      <c r="OF153" s="175"/>
      <c r="OG153" s="175"/>
      <c r="OH153" s="175"/>
      <c r="OI153" s="175"/>
      <c r="OJ153" s="175"/>
      <c r="OK153" s="175"/>
      <c r="OL153" s="175"/>
      <c r="OM153" s="175"/>
      <c r="ON153" s="175"/>
      <c r="OO153" s="175"/>
      <c r="OP153" s="175"/>
      <c r="OQ153" s="175"/>
      <c r="OR153" s="175"/>
      <c r="OS153" s="175"/>
      <c r="OT153" s="175"/>
      <c r="OU153" s="175"/>
      <c r="OV153" s="175"/>
      <c r="OW153" s="175"/>
      <c r="OX153" s="175"/>
      <c r="OY153" s="175"/>
      <c r="OZ153" s="175"/>
      <c r="PA153" s="175"/>
      <c r="PB153" s="175"/>
      <c r="PC153" s="175"/>
      <c r="PD153" s="175"/>
      <c r="PE153" s="175"/>
      <c r="PF153" s="175"/>
      <c r="PG153" s="175"/>
      <c r="PH153" s="175"/>
      <c r="PI153" s="175"/>
      <c r="PJ153" s="175"/>
      <c r="PK153" s="175"/>
      <c r="PL153" s="175"/>
      <c r="PM153" s="175"/>
      <c r="PN153" s="175"/>
      <c r="PO153" s="175"/>
      <c r="PP153" s="175"/>
      <c r="PQ153" s="175"/>
      <c r="PR153" s="175"/>
      <c r="PS153" s="175"/>
      <c r="PT153" s="175"/>
      <c r="PU153" s="175"/>
      <c r="PV153" s="175"/>
      <c r="PW153" s="175"/>
      <c r="PX153" s="175"/>
      <c r="PY153" s="175"/>
      <c r="PZ153" s="175"/>
      <c r="QA153" s="175"/>
      <c r="QB153" s="175"/>
      <c r="QC153" s="175"/>
      <c r="QD153" s="175"/>
      <c r="QE153" s="175"/>
      <c r="QF153" s="175"/>
      <c r="QG153" s="175"/>
      <c r="QH153" s="175"/>
      <c r="QI153" s="175"/>
      <c r="QJ153" s="175"/>
      <c r="QK153" s="175"/>
      <c r="QL153" s="175"/>
      <c r="QM153" s="175"/>
      <c r="QN153" s="175"/>
      <c r="QO153" s="175"/>
    </row>
    <row r="154" spans="122:457">
      <c r="DR154" s="175"/>
      <c r="DS154" s="175"/>
      <c r="DT154" s="175"/>
      <c r="DU154" s="175"/>
      <c r="DV154" s="175"/>
      <c r="DW154" s="175"/>
      <c r="DX154" s="175"/>
      <c r="DY154" s="175"/>
      <c r="DZ154" s="175"/>
      <c r="EA154" s="175"/>
      <c r="EB154" s="175"/>
      <c r="EC154" s="175"/>
      <c r="ED154" s="175"/>
      <c r="EE154" s="175"/>
      <c r="EF154" s="175"/>
      <c r="EG154" s="175"/>
      <c r="EH154" s="175"/>
      <c r="EI154" s="175"/>
      <c r="EJ154" s="175"/>
      <c r="EK154" s="175"/>
      <c r="EL154" s="175"/>
      <c r="EM154" s="175"/>
      <c r="EN154" s="175"/>
      <c r="EO154" s="175"/>
      <c r="EP154" s="175"/>
      <c r="EQ154" s="175"/>
      <c r="ER154" s="175"/>
      <c r="ES154" s="175"/>
      <c r="ET154" s="175"/>
      <c r="EU154" s="175"/>
      <c r="EV154" s="175"/>
      <c r="EW154" s="175"/>
      <c r="EX154" s="175"/>
      <c r="EY154" s="175"/>
      <c r="EZ154" s="175"/>
      <c r="FA154" s="175"/>
      <c r="FB154" s="175"/>
      <c r="FC154" s="175"/>
      <c r="FD154" s="175"/>
      <c r="FE154" s="175"/>
      <c r="FF154" s="175"/>
      <c r="FG154" s="175"/>
      <c r="FH154" s="175"/>
      <c r="FI154" s="175"/>
      <c r="FJ154" s="175"/>
      <c r="FK154" s="175"/>
      <c r="FL154" s="175"/>
      <c r="FM154" s="175"/>
      <c r="FN154" s="175"/>
      <c r="FO154" s="175"/>
      <c r="FP154" s="175"/>
      <c r="FQ154" s="175"/>
      <c r="FR154" s="175"/>
      <c r="FS154" s="175"/>
      <c r="FT154" s="175"/>
      <c r="FU154" s="175"/>
      <c r="FV154" s="175"/>
      <c r="FW154" s="175"/>
      <c r="FX154" s="175"/>
      <c r="FY154" s="175"/>
      <c r="FZ154" s="175"/>
      <c r="GA154" s="175"/>
      <c r="GB154" s="175"/>
      <c r="GC154" s="175"/>
      <c r="GD154" s="175"/>
      <c r="GE154" s="175"/>
      <c r="GF154" s="175"/>
      <c r="GG154" s="175"/>
      <c r="GH154" s="175"/>
      <c r="GI154" s="175"/>
      <c r="GJ154" s="175"/>
      <c r="GK154" s="175"/>
      <c r="GL154" s="175"/>
      <c r="GM154" s="175"/>
      <c r="GN154" s="175"/>
      <c r="GO154" s="175"/>
      <c r="GP154" s="175"/>
      <c r="GQ154" s="175"/>
      <c r="GR154" s="175"/>
      <c r="GS154" s="175"/>
      <c r="GT154" s="175"/>
      <c r="GU154" s="175"/>
      <c r="GV154" s="175"/>
      <c r="GW154" s="175"/>
      <c r="GX154" s="175"/>
      <c r="GY154" s="175"/>
      <c r="GZ154" s="175"/>
      <c r="HA154" s="175"/>
      <c r="HB154" s="175"/>
      <c r="HC154" s="175"/>
      <c r="HD154" s="175"/>
      <c r="HE154" s="175"/>
      <c r="HF154" s="175"/>
      <c r="HG154" s="175"/>
      <c r="HH154" s="175"/>
      <c r="HI154" s="175"/>
      <c r="HJ154" s="175"/>
      <c r="HK154" s="175"/>
      <c r="HL154" s="175"/>
      <c r="HM154" s="175"/>
      <c r="HN154" s="175"/>
      <c r="HO154" s="175"/>
      <c r="HP154" s="175"/>
      <c r="HQ154" s="175"/>
      <c r="HR154" s="175"/>
      <c r="HS154" s="175"/>
      <c r="HT154" s="175"/>
      <c r="HU154" s="175"/>
      <c r="HV154" s="175"/>
      <c r="HW154" s="175"/>
      <c r="HX154" s="175"/>
      <c r="HY154" s="175"/>
      <c r="HZ154" s="175"/>
      <c r="IA154" s="175"/>
      <c r="IB154" s="175"/>
      <c r="IC154" s="175"/>
      <c r="ID154" s="175"/>
      <c r="IE154" s="175"/>
      <c r="IF154" s="175"/>
      <c r="IG154" s="175"/>
      <c r="IH154" s="175"/>
      <c r="II154" s="175"/>
      <c r="IJ154" s="175"/>
      <c r="IK154" s="175"/>
      <c r="IL154" s="175"/>
      <c r="IM154" s="175"/>
      <c r="IN154" s="175"/>
      <c r="IO154" s="175"/>
      <c r="IP154" s="175"/>
      <c r="IQ154" s="175"/>
      <c r="IR154" s="175"/>
      <c r="IS154" s="175"/>
      <c r="IT154" s="175"/>
      <c r="IU154" s="175"/>
      <c r="IV154" s="175"/>
      <c r="IW154" s="175"/>
      <c r="IX154" s="175"/>
      <c r="IY154" s="175"/>
      <c r="IZ154" s="175"/>
      <c r="JA154" s="175"/>
      <c r="JB154" s="175"/>
      <c r="JC154" s="175"/>
      <c r="JD154" s="175"/>
      <c r="JE154" s="175"/>
      <c r="JF154" s="175"/>
      <c r="JG154" s="175"/>
      <c r="JH154" s="175"/>
      <c r="JI154" s="175"/>
      <c r="JJ154" s="175"/>
      <c r="JK154" s="175"/>
      <c r="JL154" s="175"/>
      <c r="JM154" s="175"/>
      <c r="JN154" s="175"/>
      <c r="JO154" s="175"/>
      <c r="JP154" s="175"/>
      <c r="JQ154" s="175"/>
      <c r="JR154" s="175"/>
      <c r="JS154" s="175"/>
      <c r="JT154" s="175"/>
      <c r="JU154" s="175"/>
      <c r="JV154" s="175"/>
      <c r="JW154" s="175"/>
      <c r="JX154" s="175"/>
      <c r="JY154" s="175"/>
      <c r="JZ154" s="175"/>
      <c r="KA154" s="175"/>
      <c r="KB154" s="175"/>
      <c r="KC154" s="175"/>
      <c r="KD154" s="175"/>
      <c r="KE154" s="175"/>
      <c r="KF154" s="175"/>
      <c r="KG154" s="175"/>
      <c r="KH154" s="175"/>
      <c r="KI154" s="175"/>
      <c r="KJ154" s="175"/>
      <c r="KK154" s="175"/>
      <c r="KL154" s="175"/>
      <c r="KM154" s="175"/>
      <c r="KN154" s="175"/>
      <c r="KO154" s="175"/>
      <c r="KP154" s="175"/>
      <c r="KQ154" s="175"/>
      <c r="KR154" s="175"/>
      <c r="KS154" s="175"/>
      <c r="KT154" s="175"/>
      <c r="KU154" s="175"/>
      <c r="KV154" s="175"/>
      <c r="KW154" s="175"/>
      <c r="KX154" s="175"/>
      <c r="KY154" s="175"/>
      <c r="KZ154" s="175"/>
      <c r="LA154" s="175"/>
      <c r="LB154" s="175"/>
      <c r="LC154" s="175"/>
      <c r="LD154" s="175"/>
      <c r="LE154" s="175"/>
      <c r="LF154" s="175"/>
      <c r="LG154" s="175"/>
      <c r="LH154" s="175"/>
      <c r="LI154" s="175"/>
      <c r="LJ154" s="175"/>
      <c r="LK154" s="175"/>
      <c r="LL154" s="175"/>
      <c r="LM154" s="175"/>
      <c r="LN154" s="175"/>
      <c r="LO154" s="175"/>
      <c r="LP154" s="175"/>
      <c r="LQ154" s="175"/>
      <c r="LR154" s="175"/>
      <c r="LS154" s="175"/>
      <c r="LT154" s="175"/>
      <c r="LU154" s="175"/>
      <c r="LV154" s="175"/>
      <c r="LW154" s="175"/>
      <c r="LX154" s="175"/>
      <c r="LY154" s="175"/>
      <c r="LZ154" s="175"/>
      <c r="MA154" s="175"/>
      <c r="MB154" s="175"/>
      <c r="MC154" s="175"/>
      <c r="MD154" s="175"/>
      <c r="ME154" s="175"/>
      <c r="MF154" s="175"/>
      <c r="MG154" s="175"/>
      <c r="MH154" s="175"/>
      <c r="MI154" s="175"/>
      <c r="MJ154" s="175"/>
      <c r="MK154" s="175"/>
      <c r="ML154" s="175"/>
      <c r="MM154" s="175"/>
      <c r="MN154" s="175"/>
      <c r="MO154" s="175"/>
      <c r="MP154" s="175"/>
      <c r="MQ154" s="175"/>
      <c r="MR154" s="175"/>
      <c r="MS154" s="175"/>
      <c r="MT154" s="175"/>
      <c r="MU154" s="175"/>
      <c r="MV154" s="175"/>
      <c r="MW154" s="175"/>
      <c r="MX154" s="175"/>
      <c r="MY154" s="175"/>
      <c r="MZ154" s="175"/>
      <c r="NA154" s="175"/>
      <c r="NB154" s="175"/>
      <c r="NC154" s="175"/>
      <c r="ND154" s="175"/>
      <c r="NE154" s="175"/>
      <c r="NF154" s="175"/>
      <c r="NG154" s="175"/>
      <c r="NH154" s="175"/>
      <c r="NI154" s="175"/>
      <c r="NJ154" s="175"/>
      <c r="NK154" s="175"/>
      <c r="NL154" s="175"/>
      <c r="NM154" s="175"/>
      <c r="NN154" s="175"/>
      <c r="NO154" s="175"/>
      <c r="NP154" s="175"/>
      <c r="NQ154" s="175"/>
      <c r="NR154" s="175"/>
      <c r="NS154" s="175"/>
      <c r="NT154" s="175"/>
      <c r="NU154" s="175"/>
      <c r="NV154" s="175"/>
      <c r="NW154" s="175"/>
      <c r="NX154" s="175"/>
      <c r="NY154" s="175"/>
      <c r="NZ154" s="175"/>
      <c r="OA154" s="175"/>
      <c r="OB154" s="175"/>
      <c r="OC154" s="175"/>
      <c r="OD154" s="175"/>
      <c r="OE154" s="175"/>
      <c r="OF154" s="175"/>
      <c r="OG154" s="175"/>
      <c r="OH154" s="175"/>
      <c r="OI154" s="175"/>
      <c r="OJ154" s="175"/>
      <c r="OK154" s="175"/>
      <c r="OL154" s="175"/>
      <c r="OM154" s="175"/>
      <c r="ON154" s="175"/>
      <c r="OO154" s="175"/>
      <c r="OP154" s="175"/>
      <c r="OQ154" s="175"/>
      <c r="OR154" s="175"/>
      <c r="OS154" s="175"/>
      <c r="OT154" s="175"/>
      <c r="OU154" s="175"/>
      <c r="OV154" s="175"/>
      <c r="OW154" s="175"/>
      <c r="OX154" s="175"/>
      <c r="OY154" s="175"/>
      <c r="OZ154" s="175"/>
      <c r="PA154" s="175"/>
      <c r="PB154" s="175"/>
      <c r="PC154" s="175"/>
      <c r="PD154" s="175"/>
      <c r="PE154" s="175"/>
      <c r="PF154" s="175"/>
      <c r="PG154" s="175"/>
      <c r="PH154" s="175"/>
      <c r="PI154" s="175"/>
      <c r="PJ154" s="175"/>
      <c r="PK154" s="175"/>
      <c r="PL154" s="175"/>
      <c r="PM154" s="175"/>
      <c r="PN154" s="175"/>
      <c r="PO154" s="175"/>
      <c r="PP154" s="175"/>
      <c r="PQ154" s="175"/>
      <c r="PR154" s="175"/>
      <c r="PS154" s="175"/>
      <c r="PT154" s="175"/>
      <c r="PU154" s="175"/>
      <c r="PV154" s="175"/>
      <c r="PW154" s="175"/>
      <c r="PX154" s="175"/>
      <c r="PY154" s="175"/>
      <c r="PZ154" s="175"/>
      <c r="QA154" s="175"/>
      <c r="QB154" s="175"/>
      <c r="QC154" s="175"/>
      <c r="QD154" s="175"/>
      <c r="QE154" s="175"/>
      <c r="QF154" s="175"/>
      <c r="QG154" s="175"/>
      <c r="QH154" s="175"/>
      <c r="QI154" s="175"/>
      <c r="QJ154" s="175"/>
      <c r="QK154" s="175"/>
      <c r="QL154" s="175"/>
      <c r="QM154" s="175"/>
      <c r="QN154" s="175"/>
      <c r="QO154" s="175"/>
    </row>
    <row r="155" spans="122:457">
      <c r="DR155" s="175"/>
      <c r="DS155" s="175"/>
      <c r="DT155" s="175"/>
      <c r="DU155" s="175"/>
      <c r="DV155" s="175"/>
      <c r="DW155" s="175"/>
      <c r="DX155" s="175"/>
      <c r="DY155" s="175"/>
      <c r="DZ155" s="175"/>
      <c r="EA155" s="175"/>
      <c r="EB155" s="175"/>
      <c r="EC155" s="175"/>
      <c r="ED155" s="175"/>
      <c r="EE155" s="175"/>
      <c r="EF155" s="175"/>
      <c r="EG155" s="175"/>
      <c r="EH155" s="175"/>
      <c r="EI155" s="175"/>
      <c r="EJ155" s="175"/>
      <c r="EK155" s="175"/>
      <c r="EL155" s="175"/>
      <c r="EM155" s="175"/>
      <c r="EN155" s="175"/>
      <c r="EO155" s="175"/>
      <c r="EP155" s="175"/>
      <c r="EQ155" s="175"/>
      <c r="ER155" s="175"/>
      <c r="ES155" s="175"/>
      <c r="ET155" s="175"/>
      <c r="EU155" s="175"/>
      <c r="EV155" s="175"/>
      <c r="EW155" s="175"/>
      <c r="EX155" s="175"/>
      <c r="EY155" s="175"/>
      <c r="EZ155" s="175"/>
      <c r="FA155" s="175"/>
      <c r="FB155" s="175"/>
      <c r="FC155" s="175"/>
      <c r="FD155" s="175"/>
      <c r="FE155" s="175"/>
      <c r="FF155" s="175"/>
      <c r="FG155" s="175"/>
      <c r="FH155" s="175"/>
      <c r="FI155" s="175"/>
      <c r="FJ155" s="175"/>
      <c r="FK155" s="175"/>
      <c r="FL155" s="175"/>
      <c r="FM155" s="175"/>
      <c r="FN155" s="175"/>
      <c r="FO155" s="175"/>
      <c r="FP155" s="175"/>
      <c r="FQ155" s="175"/>
      <c r="FR155" s="175"/>
      <c r="FS155" s="175"/>
      <c r="FT155" s="175"/>
      <c r="FU155" s="175"/>
      <c r="FV155" s="175"/>
      <c r="FW155" s="175"/>
      <c r="FX155" s="175"/>
      <c r="FY155" s="175"/>
      <c r="FZ155" s="175"/>
      <c r="GA155" s="175"/>
      <c r="GB155" s="175"/>
      <c r="GC155" s="175"/>
      <c r="GD155" s="175"/>
      <c r="GE155" s="175"/>
      <c r="GF155" s="175"/>
      <c r="GG155" s="175"/>
      <c r="GH155" s="175"/>
      <c r="GI155" s="175"/>
      <c r="GJ155" s="175"/>
      <c r="GK155" s="175"/>
      <c r="GL155" s="175"/>
      <c r="GM155" s="175"/>
      <c r="GN155" s="175"/>
      <c r="GO155" s="175"/>
      <c r="GP155" s="175"/>
      <c r="GQ155" s="175"/>
      <c r="GR155" s="175"/>
      <c r="GS155" s="175"/>
      <c r="GT155" s="175"/>
      <c r="GU155" s="175"/>
      <c r="GV155" s="175"/>
      <c r="GW155" s="175"/>
      <c r="GX155" s="175"/>
      <c r="GY155" s="175"/>
      <c r="GZ155" s="175"/>
      <c r="HA155" s="175"/>
      <c r="HB155" s="175"/>
      <c r="HC155" s="175"/>
      <c r="HD155" s="175"/>
      <c r="HE155" s="175"/>
      <c r="HF155" s="175"/>
      <c r="HG155" s="175"/>
      <c r="HH155" s="175"/>
      <c r="HI155" s="175"/>
      <c r="HJ155" s="175"/>
      <c r="HK155" s="175"/>
      <c r="HL155" s="175"/>
      <c r="HM155" s="175"/>
      <c r="HN155" s="175"/>
      <c r="HO155" s="175"/>
      <c r="HP155" s="175"/>
      <c r="HQ155" s="175"/>
      <c r="HR155" s="175"/>
      <c r="HS155" s="175"/>
      <c r="HT155" s="175"/>
      <c r="HU155" s="175"/>
      <c r="HV155" s="175"/>
      <c r="HW155" s="175"/>
      <c r="HX155" s="175"/>
      <c r="HY155" s="175"/>
      <c r="HZ155" s="175"/>
      <c r="IA155" s="175"/>
      <c r="IB155" s="175"/>
      <c r="IC155" s="175"/>
      <c r="ID155" s="175"/>
      <c r="IE155" s="175"/>
      <c r="IF155" s="175"/>
      <c r="IG155" s="175"/>
      <c r="IH155" s="175"/>
      <c r="II155" s="175"/>
      <c r="IJ155" s="175"/>
      <c r="IK155" s="175"/>
      <c r="IL155" s="175"/>
      <c r="IM155" s="175"/>
      <c r="IN155" s="175"/>
      <c r="IO155" s="175"/>
      <c r="IP155" s="175"/>
      <c r="IQ155" s="175"/>
      <c r="IR155" s="175"/>
      <c r="IS155" s="175"/>
      <c r="IT155" s="175"/>
      <c r="IU155" s="175"/>
      <c r="IV155" s="175"/>
      <c r="IW155" s="175"/>
      <c r="IX155" s="175"/>
      <c r="IY155" s="175"/>
      <c r="IZ155" s="175"/>
      <c r="JA155" s="175"/>
      <c r="JB155" s="175"/>
      <c r="JC155" s="175"/>
      <c r="JD155" s="175"/>
      <c r="JE155" s="175"/>
      <c r="JF155" s="175"/>
      <c r="JG155" s="175"/>
      <c r="JH155" s="175"/>
      <c r="JI155" s="175"/>
      <c r="JJ155" s="175"/>
      <c r="JK155" s="175"/>
      <c r="JL155" s="175"/>
      <c r="JM155" s="175"/>
      <c r="JN155" s="175"/>
      <c r="JO155" s="175"/>
      <c r="JP155" s="175"/>
      <c r="JQ155" s="175"/>
      <c r="JR155" s="175"/>
      <c r="JS155" s="175"/>
      <c r="JT155" s="175"/>
      <c r="JU155" s="175"/>
      <c r="JV155" s="175"/>
      <c r="JW155" s="175"/>
      <c r="JX155" s="175"/>
      <c r="JY155" s="175"/>
      <c r="JZ155" s="175"/>
      <c r="KA155" s="175"/>
      <c r="KB155" s="175"/>
      <c r="KC155" s="175"/>
      <c r="KD155" s="175"/>
      <c r="KE155" s="175"/>
      <c r="KF155" s="175"/>
      <c r="KG155" s="175"/>
      <c r="KH155" s="175"/>
      <c r="KI155" s="175"/>
      <c r="KJ155" s="175"/>
      <c r="KK155" s="175"/>
      <c r="KL155" s="175"/>
      <c r="KM155" s="175"/>
      <c r="KN155" s="175"/>
      <c r="KO155" s="175"/>
      <c r="KP155" s="175"/>
      <c r="KQ155" s="175"/>
      <c r="KR155" s="175"/>
      <c r="KS155" s="175"/>
      <c r="KT155" s="175"/>
      <c r="KU155" s="175"/>
      <c r="KV155" s="175"/>
      <c r="KW155" s="175"/>
      <c r="KX155" s="175"/>
      <c r="KY155" s="175"/>
      <c r="KZ155" s="175"/>
      <c r="LA155" s="175"/>
      <c r="LB155" s="175"/>
      <c r="LC155" s="175"/>
      <c r="LD155" s="175"/>
      <c r="LE155" s="175"/>
      <c r="LF155" s="175"/>
      <c r="LG155" s="175"/>
      <c r="LH155" s="175"/>
      <c r="LI155" s="175"/>
      <c r="LJ155" s="175"/>
      <c r="LK155" s="175"/>
      <c r="LL155" s="175"/>
      <c r="LM155" s="175"/>
      <c r="LN155" s="175"/>
      <c r="LO155" s="175"/>
      <c r="LP155" s="175"/>
      <c r="LQ155" s="175"/>
      <c r="LR155" s="175"/>
      <c r="LS155" s="175"/>
      <c r="LT155" s="175"/>
      <c r="LU155" s="175"/>
      <c r="LV155" s="175"/>
      <c r="LW155" s="175"/>
      <c r="LX155" s="175"/>
      <c r="LY155" s="175"/>
      <c r="LZ155" s="175"/>
      <c r="MA155" s="175"/>
      <c r="MB155" s="175"/>
      <c r="MC155" s="175"/>
      <c r="MD155" s="175"/>
      <c r="ME155" s="175"/>
      <c r="MF155" s="175"/>
      <c r="MG155" s="175"/>
      <c r="MH155" s="175"/>
      <c r="MI155" s="175"/>
      <c r="MJ155" s="175"/>
      <c r="MK155" s="175"/>
      <c r="ML155" s="175"/>
      <c r="MM155" s="175"/>
      <c r="MN155" s="175"/>
      <c r="MO155" s="175"/>
      <c r="MP155" s="175"/>
      <c r="MQ155" s="175"/>
      <c r="MR155" s="175"/>
      <c r="MS155" s="175"/>
      <c r="MT155" s="175"/>
      <c r="MU155" s="175"/>
      <c r="MV155" s="175"/>
      <c r="MW155" s="175"/>
      <c r="MX155" s="175"/>
      <c r="MY155" s="175"/>
      <c r="MZ155" s="175"/>
      <c r="NA155" s="175"/>
      <c r="NB155" s="175"/>
      <c r="NC155" s="175"/>
      <c r="ND155" s="175"/>
      <c r="NE155" s="175"/>
      <c r="NF155" s="175"/>
      <c r="NG155" s="175"/>
      <c r="NH155" s="175"/>
      <c r="NI155" s="175"/>
      <c r="NJ155" s="175"/>
      <c r="NK155" s="175"/>
      <c r="NL155" s="175"/>
      <c r="NM155" s="175"/>
      <c r="NN155" s="175"/>
      <c r="NO155" s="175"/>
      <c r="NP155" s="175"/>
      <c r="NQ155" s="175"/>
      <c r="NR155" s="175"/>
      <c r="NS155" s="175"/>
      <c r="NT155" s="175"/>
      <c r="NU155" s="175"/>
      <c r="NV155" s="175"/>
      <c r="NW155" s="175"/>
      <c r="NX155" s="175"/>
      <c r="NY155" s="175"/>
      <c r="NZ155" s="175"/>
      <c r="OA155" s="175"/>
      <c r="OB155" s="175"/>
      <c r="OC155" s="175"/>
      <c r="OD155" s="175"/>
      <c r="OE155" s="175"/>
      <c r="OF155" s="175"/>
      <c r="OG155" s="175"/>
      <c r="OH155" s="175"/>
      <c r="OI155" s="175"/>
      <c r="OJ155" s="175"/>
      <c r="OK155" s="175"/>
      <c r="OL155" s="175"/>
      <c r="OM155" s="175"/>
      <c r="ON155" s="175"/>
      <c r="OO155" s="175"/>
      <c r="OP155" s="175"/>
      <c r="OQ155" s="175"/>
      <c r="OR155" s="175"/>
      <c r="OS155" s="175"/>
      <c r="OT155" s="175"/>
      <c r="OU155" s="175"/>
      <c r="OV155" s="175"/>
      <c r="OW155" s="175"/>
      <c r="OX155" s="175"/>
      <c r="OY155" s="175"/>
      <c r="OZ155" s="175"/>
      <c r="PA155" s="175"/>
      <c r="PB155" s="175"/>
      <c r="PC155" s="175"/>
      <c r="PD155" s="175"/>
      <c r="PE155" s="175"/>
      <c r="PF155" s="175"/>
      <c r="PG155" s="175"/>
      <c r="PH155" s="175"/>
      <c r="PI155" s="175"/>
      <c r="PJ155" s="175"/>
      <c r="PK155" s="175"/>
      <c r="PL155" s="175"/>
      <c r="PM155" s="175"/>
      <c r="PN155" s="175"/>
      <c r="PO155" s="175"/>
      <c r="PP155" s="175"/>
      <c r="PQ155" s="175"/>
      <c r="PR155" s="175"/>
      <c r="PS155" s="175"/>
      <c r="PT155" s="175"/>
      <c r="PU155" s="175"/>
      <c r="PV155" s="175"/>
      <c r="PW155" s="175"/>
      <c r="PX155" s="175"/>
      <c r="PY155" s="175"/>
      <c r="PZ155" s="175"/>
      <c r="QA155" s="175"/>
      <c r="QB155" s="175"/>
      <c r="QC155" s="175"/>
      <c r="QD155" s="175"/>
      <c r="QE155" s="175"/>
      <c r="QF155" s="175"/>
      <c r="QG155" s="175"/>
      <c r="QH155" s="175"/>
      <c r="QI155" s="175"/>
      <c r="QJ155" s="175"/>
      <c r="QK155" s="175"/>
      <c r="QL155" s="175"/>
      <c r="QM155" s="175"/>
      <c r="QN155" s="175"/>
      <c r="QO155" s="175"/>
    </row>
    <row r="156" spans="122:457">
      <c r="DR156" s="175"/>
      <c r="DS156" s="175"/>
      <c r="DT156" s="175"/>
      <c r="DU156" s="175"/>
      <c r="DV156" s="175"/>
      <c r="DW156" s="175"/>
      <c r="DX156" s="175"/>
      <c r="DY156" s="175"/>
      <c r="DZ156" s="175"/>
      <c r="EA156" s="175"/>
      <c r="EB156" s="175"/>
      <c r="EC156" s="175"/>
      <c r="ED156" s="175"/>
      <c r="EE156" s="175"/>
      <c r="EF156" s="175"/>
      <c r="EG156" s="175"/>
      <c r="EH156" s="175"/>
      <c r="EI156" s="175"/>
      <c r="EJ156" s="175"/>
      <c r="EK156" s="175"/>
      <c r="EL156" s="175"/>
      <c r="EM156" s="175"/>
      <c r="EN156" s="175"/>
      <c r="EO156" s="175"/>
      <c r="EP156" s="175"/>
      <c r="EQ156" s="175"/>
      <c r="ER156" s="175"/>
      <c r="ES156" s="175"/>
      <c r="ET156" s="175"/>
      <c r="EU156" s="175"/>
      <c r="EV156" s="175"/>
      <c r="EW156" s="175"/>
      <c r="EX156" s="175"/>
      <c r="EY156" s="175"/>
      <c r="EZ156" s="175"/>
      <c r="FA156" s="175"/>
      <c r="FB156" s="175"/>
      <c r="FC156" s="175"/>
      <c r="FD156" s="175"/>
      <c r="FE156" s="175"/>
      <c r="FF156" s="175"/>
      <c r="FG156" s="175"/>
      <c r="FH156" s="175"/>
      <c r="FI156" s="175"/>
      <c r="FJ156" s="175"/>
      <c r="FK156" s="175"/>
      <c r="FL156" s="175"/>
      <c r="FM156" s="175"/>
      <c r="FN156" s="175"/>
      <c r="FO156" s="175"/>
      <c r="FP156" s="175"/>
      <c r="FQ156" s="175"/>
      <c r="FR156" s="175"/>
      <c r="FS156" s="175"/>
      <c r="FT156" s="175"/>
      <c r="FU156" s="175"/>
      <c r="FV156" s="175"/>
      <c r="FW156" s="175"/>
      <c r="FX156" s="175"/>
      <c r="FY156" s="175"/>
      <c r="FZ156" s="175"/>
      <c r="GA156" s="175"/>
      <c r="GB156" s="175"/>
      <c r="GC156" s="175"/>
      <c r="GD156" s="175"/>
      <c r="GE156" s="175"/>
      <c r="GF156" s="175"/>
      <c r="GG156" s="175"/>
      <c r="GH156" s="175"/>
      <c r="GI156" s="175"/>
      <c r="GJ156" s="175"/>
      <c r="GK156" s="175"/>
      <c r="GL156" s="175"/>
      <c r="GM156" s="175"/>
      <c r="GN156" s="175"/>
      <c r="GO156" s="175"/>
      <c r="GP156" s="175"/>
      <c r="GQ156" s="175"/>
      <c r="GR156" s="175"/>
      <c r="GS156" s="175"/>
      <c r="GT156" s="175"/>
      <c r="GU156" s="175"/>
      <c r="GV156" s="175"/>
      <c r="GW156" s="175"/>
      <c r="GX156" s="175"/>
      <c r="GY156" s="175"/>
      <c r="GZ156" s="175"/>
      <c r="HA156" s="175"/>
      <c r="HB156" s="175"/>
      <c r="HC156" s="175"/>
      <c r="HD156" s="175"/>
      <c r="HE156" s="175"/>
      <c r="HF156" s="175"/>
      <c r="HG156" s="175"/>
      <c r="HH156" s="175"/>
      <c r="HI156" s="175"/>
      <c r="HJ156" s="175"/>
      <c r="HK156" s="175"/>
      <c r="HL156" s="175"/>
      <c r="HM156" s="175"/>
      <c r="HN156" s="175"/>
      <c r="HO156" s="175"/>
      <c r="HP156" s="175"/>
      <c r="HQ156" s="175"/>
      <c r="HR156" s="175"/>
      <c r="HS156" s="175"/>
      <c r="HT156" s="175"/>
      <c r="HU156" s="175"/>
      <c r="HV156" s="175"/>
      <c r="HW156" s="175"/>
      <c r="HX156" s="175"/>
      <c r="HY156" s="175"/>
      <c r="HZ156" s="175"/>
      <c r="IA156" s="175"/>
      <c r="IB156" s="175"/>
      <c r="IC156" s="175"/>
      <c r="ID156" s="175"/>
      <c r="IE156" s="175"/>
      <c r="IF156" s="175"/>
      <c r="IG156" s="175"/>
      <c r="IH156" s="175"/>
      <c r="II156" s="175"/>
      <c r="IJ156" s="175"/>
      <c r="IK156" s="175"/>
      <c r="IL156" s="175"/>
      <c r="IM156" s="175"/>
      <c r="IN156" s="175"/>
      <c r="IO156" s="175"/>
      <c r="IP156" s="175"/>
      <c r="IQ156" s="175"/>
      <c r="IR156" s="175"/>
      <c r="IS156" s="175"/>
      <c r="IT156" s="175"/>
      <c r="IU156" s="175"/>
      <c r="IV156" s="175"/>
      <c r="IW156" s="175"/>
      <c r="IX156" s="175"/>
      <c r="IY156" s="175"/>
      <c r="IZ156" s="175"/>
      <c r="JA156" s="175"/>
      <c r="JB156" s="175"/>
      <c r="JC156" s="175"/>
      <c r="JD156" s="175"/>
      <c r="JE156" s="175"/>
      <c r="JF156" s="175"/>
      <c r="JG156" s="175"/>
      <c r="JH156" s="175"/>
      <c r="JI156" s="175"/>
      <c r="JJ156" s="175"/>
      <c r="JK156" s="175"/>
      <c r="JL156" s="175"/>
      <c r="JM156" s="175"/>
      <c r="JN156" s="175"/>
      <c r="JO156" s="175"/>
      <c r="JP156" s="175"/>
      <c r="JQ156" s="175"/>
      <c r="JR156" s="175"/>
      <c r="JS156" s="175"/>
      <c r="JT156" s="175"/>
      <c r="JU156" s="175"/>
      <c r="JV156" s="175"/>
      <c r="JW156" s="175"/>
      <c r="JX156" s="175"/>
      <c r="JY156" s="175"/>
      <c r="JZ156" s="175"/>
      <c r="KA156" s="175"/>
      <c r="KB156" s="175"/>
      <c r="KC156" s="175"/>
      <c r="KD156" s="175"/>
      <c r="KE156" s="175"/>
      <c r="KF156" s="175"/>
      <c r="KG156" s="175"/>
      <c r="KH156" s="175"/>
      <c r="KI156" s="175"/>
      <c r="KJ156" s="175"/>
      <c r="KK156" s="175"/>
      <c r="KL156" s="175"/>
      <c r="KM156" s="175"/>
      <c r="KN156" s="175"/>
      <c r="KO156" s="175"/>
      <c r="KP156" s="175"/>
      <c r="KQ156" s="175"/>
      <c r="KR156" s="175"/>
      <c r="KS156" s="175"/>
      <c r="KT156" s="175"/>
      <c r="KU156" s="175"/>
      <c r="KV156" s="175"/>
      <c r="KW156" s="175"/>
      <c r="KX156" s="175"/>
      <c r="KY156" s="175"/>
      <c r="KZ156" s="175"/>
      <c r="LA156" s="175"/>
      <c r="LB156" s="175"/>
      <c r="LC156" s="175"/>
      <c r="LD156" s="175"/>
      <c r="LE156" s="175"/>
      <c r="LF156" s="175"/>
      <c r="LG156" s="175"/>
      <c r="LH156" s="175"/>
      <c r="LI156" s="175"/>
      <c r="LJ156" s="175"/>
      <c r="LK156" s="175"/>
      <c r="LL156" s="175"/>
      <c r="LM156" s="175"/>
      <c r="LN156" s="175"/>
      <c r="LO156" s="175"/>
      <c r="LP156" s="175"/>
      <c r="LQ156" s="175"/>
      <c r="LR156" s="175"/>
      <c r="LS156" s="175"/>
      <c r="LT156" s="175"/>
      <c r="LU156" s="175"/>
      <c r="LV156" s="175"/>
      <c r="LW156" s="175"/>
      <c r="LX156" s="175"/>
      <c r="LY156" s="175"/>
      <c r="LZ156" s="175"/>
      <c r="MA156" s="175"/>
      <c r="MB156" s="175"/>
      <c r="MC156" s="175"/>
      <c r="MD156" s="175"/>
      <c r="ME156" s="175"/>
      <c r="MF156" s="175"/>
      <c r="MG156" s="175"/>
      <c r="MH156" s="175"/>
      <c r="MI156" s="175"/>
      <c r="MJ156" s="175"/>
      <c r="MK156" s="175"/>
      <c r="ML156" s="175"/>
      <c r="MM156" s="175"/>
      <c r="MN156" s="175"/>
      <c r="MO156" s="175"/>
      <c r="MP156" s="175"/>
      <c r="MQ156" s="175"/>
      <c r="MR156" s="175"/>
      <c r="MS156" s="175"/>
      <c r="MT156" s="175"/>
      <c r="MU156" s="175"/>
      <c r="MV156" s="175"/>
      <c r="MW156" s="175"/>
      <c r="MX156" s="175"/>
      <c r="MY156" s="175"/>
      <c r="MZ156" s="175"/>
      <c r="NA156" s="175"/>
      <c r="NB156" s="175"/>
      <c r="NC156" s="175"/>
      <c r="ND156" s="175"/>
      <c r="NE156" s="175"/>
      <c r="NF156" s="175"/>
      <c r="NG156" s="175"/>
      <c r="NH156" s="175"/>
      <c r="NI156" s="175"/>
      <c r="NJ156" s="175"/>
      <c r="NK156" s="175"/>
      <c r="NL156" s="175"/>
      <c r="NM156" s="175"/>
      <c r="NN156" s="175"/>
      <c r="NO156" s="175"/>
      <c r="NP156" s="175"/>
      <c r="NQ156" s="175"/>
      <c r="NR156" s="175"/>
      <c r="NS156" s="175"/>
      <c r="NT156" s="175"/>
      <c r="NU156" s="175"/>
      <c r="NV156" s="175"/>
      <c r="NW156" s="175"/>
      <c r="NX156" s="175"/>
      <c r="NY156" s="175"/>
      <c r="NZ156" s="175"/>
      <c r="OA156" s="175"/>
      <c r="OB156" s="175"/>
      <c r="OC156" s="175"/>
      <c r="OD156" s="175"/>
      <c r="OE156" s="175"/>
      <c r="OF156" s="175"/>
      <c r="OG156" s="175"/>
      <c r="OH156" s="175"/>
      <c r="OI156" s="175"/>
      <c r="OJ156" s="175"/>
      <c r="OK156" s="175"/>
      <c r="OL156" s="175"/>
      <c r="OM156" s="175"/>
      <c r="ON156" s="175"/>
      <c r="OO156" s="175"/>
      <c r="OP156" s="175"/>
      <c r="OQ156" s="175"/>
      <c r="OR156" s="175"/>
      <c r="OS156" s="175"/>
      <c r="OT156" s="175"/>
      <c r="OU156" s="175"/>
      <c r="OV156" s="175"/>
      <c r="OW156" s="175"/>
      <c r="OX156" s="175"/>
      <c r="OY156" s="175"/>
      <c r="OZ156" s="175"/>
      <c r="PA156" s="175"/>
      <c r="PB156" s="175"/>
      <c r="PC156" s="175"/>
      <c r="PD156" s="175"/>
      <c r="PE156" s="175"/>
      <c r="PF156" s="175"/>
      <c r="PG156" s="175"/>
      <c r="PH156" s="175"/>
      <c r="PI156" s="175"/>
      <c r="PJ156" s="175"/>
      <c r="PK156" s="175"/>
      <c r="PL156" s="175"/>
      <c r="PM156" s="175"/>
      <c r="PN156" s="175"/>
      <c r="PO156" s="175"/>
      <c r="PP156" s="175"/>
      <c r="PQ156" s="175"/>
      <c r="PR156" s="175"/>
      <c r="PS156" s="175"/>
      <c r="PT156" s="175"/>
      <c r="PU156" s="175"/>
      <c r="PV156" s="175"/>
      <c r="PW156" s="175"/>
      <c r="PX156" s="175"/>
      <c r="PY156" s="175"/>
      <c r="PZ156" s="175"/>
      <c r="QA156" s="175"/>
      <c r="QB156" s="175"/>
      <c r="QC156" s="175"/>
      <c r="QD156" s="175"/>
      <c r="QE156" s="175"/>
      <c r="QF156" s="175"/>
      <c r="QG156" s="175"/>
      <c r="QH156" s="175"/>
      <c r="QI156" s="175"/>
      <c r="QJ156" s="175"/>
      <c r="QK156" s="175"/>
      <c r="QL156" s="175"/>
      <c r="QM156" s="175"/>
      <c r="QN156" s="175"/>
      <c r="QO156" s="175"/>
    </row>
    <row r="157" spans="122:457">
      <c r="DR157" s="175"/>
      <c r="DS157" s="175"/>
      <c r="DT157" s="175"/>
      <c r="DU157" s="175"/>
      <c r="DV157" s="175"/>
      <c r="DW157" s="175"/>
      <c r="DX157" s="175"/>
      <c r="DY157" s="175"/>
      <c r="DZ157" s="175"/>
      <c r="EA157" s="175"/>
      <c r="EB157" s="175"/>
      <c r="EC157" s="175"/>
      <c r="ED157" s="175"/>
      <c r="EE157" s="175"/>
      <c r="EF157" s="175"/>
      <c r="EG157" s="175"/>
      <c r="EH157" s="175"/>
      <c r="EI157" s="175"/>
      <c r="EJ157" s="175"/>
      <c r="EK157" s="175"/>
      <c r="EL157" s="175"/>
      <c r="EM157" s="175"/>
      <c r="EN157" s="175"/>
      <c r="EO157" s="175"/>
      <c r="EP157" s="175"/>
      <c r="EQ157" s="175"/>
      <c r="ER157" s="175"/>
      <c r="ES157" s="175"/>
      <c r="ET157" s="175"/>
      <c r="EU157" s="175"/>
      <c r="EV157" s="175"/>
      <c r="EW157" s="175"/>
      <c r="EX157" s="175"/>
      <c r="EY157" s="175"/>
      <c r="EZ157" s="175"/>
      <c r="FA157" s="175"/>
      <c r="FB157" s="175"/>
      <c r="FC157" s="175"/>
      <c r="FD157" s="175"/>
      <c r="FE157" s="175"/>
      <c r="FF157" s="175"/>
      <c r="FG157" s="175"/>
      <c r="FH157" s="175"/>
      <c r="FI157" s="175"/>
      <c r="FJ157" s="175"/>
      <c r="FK157" s="175"/>
      <c r="FL157" s="175"/>
      <c r="FM157" s="175"/>
      <c r="FN157" s="175"/>
      <c r="FO157" s="175"/>
      <c r="FP157" s="175"/>
      <c r="FQ157" s="175"/>
      <c r="FR157" s="175"/>
      <c r="FS157" s="175"/>
      <c r="FT157" s="175"/>
      <c r="FU157" s="175"/>
      <c r="FV157" s="175"/>
      <c r="FW157" s="175"/>
      <c r="FX157" s="175"/>
      <c r="FY157" s="175"/>
      <c r="FZ157" s="175"/>
      <c r="GA157" s="175"/>
      <c r="GB157" s="175"/>
      <c r="GC157" s="175"/>
      <c r="GD157" s="175"/>
      <c r="GE157" s="175"/>
      <c r="GF157" s="175"/>
      <c r="GG157" s="175"/>
      <c r="GH157" s="175"/>
      <c r="GI157" s="175"/>
      <c r="GJ157" s="175"/>
      <c r="GK157" s="175"/>
      <c r="GL157" s="175"/>
      <c r="GM157" s="175"/>
      <c r="GN157" s="175"/>
      <c r="GO157" s="175"/>
      <c r="GP157" s="175"/>
      <c r="GQ157" s="175"/>
      <c r="GR157" s="175"/>
      <c r="GS157" s="175"/>
      <c r="GT157" s="175"/>
      <c r="GU157" s="175"/>
      <c r="GV157" s="175"/>
      <c r="GW157" s="175"/>
      <c r="GX157" s="175"/>
      <c r="GY157" s="175"/>
      <c r="GZ157" s="175"/>
      <c r="HA157" s="175"/>
      <c r="HB157" s="175"/>
      <c r="HC157" s="175"/>
      <c r="HD157" s="175"/>
      <c r="HE157" s="175"/>
      <c r="HF157" s="175"/>
      <c r="HG157" s="175"/>
      <c r="HH157" s="175"/>
      <c r="HI157" s="175"/>
      <c r="HJ157" s="175"/>
      <c r="HK157" s="175"/>
      <c r="HL157" s="175"/>
      <c r="HM157" s="175"/>
      <c r="HN157" s="175"/>
      <c r="HO157" s="175"/>
      <c r="HP157" s="175"/>
      <c r="HQ157" s="175"/>
      <c r="HR157" s="175"/>
      <c r="HS157" s="175"/>
      <c r="HT157" s="175"/>
      <c r="HU157" s="175"/>
      <c r="HV157" s="175"/>
      <c r="HW157" s="175"/>
      <c r="HX157" s="175"/>
      <c r="HY157" s="175"/>
      <c r="HZ157" s="175"/>
      <c r="IA157" s="175"/>
      <c r="IB157" s="175"/>
      <c r="IC157" s="175"/>
      <c r="ID157" s="175"/>
      <c r="IE157" s="175"/>
      <c r="IF157" s="175"/>
      <c r="IG157" s="175"/>
      <c r="IH157" s="175"/>
      <c r="II157" s="175"/>
      <c r="IJ157" s="175"/>
      <c r="IK157" s="175"/>
      <c r="IL157" s="175"/>
      <c r="IM157" s="175"/>
      <c r="IN157" s="175"/>
      <c r="IO157" s="175"/>
      <c r="IP157" s="175"/>
      <c r="IQ157" s="175"/>
      <c r="IR157" s="175"/>
      <c r="IS157" s="175"/>
      <c r="IT157" s="175"/>
      <c r="IU157" s="175"/>
      <c r="IV157" s="175"/>
      <c r="IW157" s="175"/>
      <c r="IX157" s="175"/>
      <c r="IY157" s="175"/>
      <c r="IZ157" s="175"/>
      <c r="JA157" s="175"/>
      <c r="JB157" s="175"/>
      <c r="JC157" s="175"/>
      <c r="JD157" s="175"/>
      <c r="JE157" s="175"/>
      <c r="JF157" s="175"/>
      <c r="JG157" s="175"/>
      <c r="JH157" s="175"/>
      <c r="JI157" s="175"/>
      <c r="JJ157" s="175"/>
      <c r="JK157" s="175"/>
      <c r="JL157" s="175"/>
      <c r="JM157" s="175"/>
      <c r="JN157" s="175"/>
      <c r="JO157" s="175"/>
      <c r="JP157" s="175"/>
      <c r="JQ157" s="175"/>
      <c r="JR157" s="175"/>
      <c r="JS157" s="175"/>
      <c r="JT157" s="175"/>
      <c r="JU157" s="175"/>
      <c r="JV157" s="175"/>
      <c r="JW157" s="175"/>
      <c r="JX157" s="175"/>
      <c r="JY157" s="175"/>
      <c r="JZ157" s="175"/>
      <c r="KA157" s="175"/>
      <c r="KB157" s="175"/>
      <c r="KC157" s="175"/>
      <c r="KD157" s="175"/>
      <c r="KE157" s="175"/>
      <c r="KF157" s="175"/>
      <c r="KG157" s="175"/>
      <c r="KH157" s="175"/>
      <c r="KI157" s="175"/>
      <c r="KJ157" s="175"/>
      <c r="KK157" s="175"/>
      <c r="KL157" s="175"/>
      <c r="KM157" s="175"/>
      <c r="KN157" s="175"/>
      <c r="KO157" s="175"/>
      <c r="KP157" s="175"/>
      <c r="KQ157" s="175"/>
      <c r="KR157" s="175"/>
      <c r="KS157" s="175"/>
      <c r="KT157" s="175"/>
      <c r="KU157" s="175"/>
      <c r="KV157" s="175"/>
      <c r="KW157" s="175"/>
      <c r="KX157" s="175"/>
      <c r="KY157" s="175"/>
      <c r="KZ157" s="175"/>
      <c r="LA157" s="175"/>
      <c r="LB157" s="175"/>
      <c r="LC157" s="175"/>
      <c r="LD157" s="175"/>
      <c r="LE157" s="175"/>
      <c r="LF157" s="175"/>
      <c r="LG157" s="175"/>
      <c r="LH157" s="175"/>
      <c r="LI157" s="175"/>
      <c r="LJ157" s="175"/>
      <c r="LK157" s="175"/>
      <c r="LL157" s="175"/>
      <c r="LM157" s="175"/>
      <c r="LN157" s="175"/>
      <c r="LO157" s="175"/>
      <c r="LP157" s="175"/>
      <c r="LQ157" s="175"/>
      <c r="LR157" s="175"/>
      <c r="LS157" s="175"/>
      <c r="LT157" s="175"/>
      <c r="LU157" s="175"/>
      <c r="LV157" s="175"/>
      <c r="LW157" s="175"/>
      <c r="LX157" s="175"/>
      <c r="LY157" s="175"/>
      <c r="LZ157" s="175"/>
      <c r="MA157" s="175"/>
      <c r="MB157" s="175"/>
      <c r="MC157" s="175"/>
      <c r="MD157" s="175"/>
      <c r="ME157" s="175"/>
      <c r="MF157" s="175"/>
      <c r="MG157" s="175"/>
      <c r="MH157" s="175"/>
      <c r="MI157" s="175"/>
      <c r="MJ157" s="175"/>
      <c r="MK157" s="175"/>
      <c r="ML157" s="175"/>
      <c r="MM157" s="175"/>
      <c r="MN157" s="175"/>
      <c r="MO157" s="175"/>
      <c r="MP157" s="175"/>
      <c r="MQ157" s="175"/>
      <c r="MR157" s="175"/>
      <c r="MS157" s="175"/>
      <c r="MT157" s="175"/>
      <c r="MU157" s="175"/>
      <c r="MV157" s="175"/>
      <c r="MW157" s="175"/>
      <c r="MX157" s="175"/>
      <c r="MY157" s="175"/>
      <c r="MZ157" s="175"/>
      <c r="NA157" s="175"/>
      <c r="NB157" s="175"/>
      <c r="NC157" s="175"/>
      <c r="ND157" s="175"/>
      <c r="NE157" s="175"/>
      <c r="NF157" s="175"/>
      <c r="NG157" s="175"/>
      <c r="NH157" s="175"/>
      <c r="NI157" s="175"/>
      <c r="NJ157" s="175"/>
      <c r="NK157" s="175"/>
      <c r="NL157" s="175"/>
      <c r="NM157" s="175"/>
      <c r="NN157" s="175"/>
      <c r="NO157" s="175"/>
      <c r="NP157" s="175"/>
      <c r="NQ157" s="175"/>
      <c r="NR157" s="175"/>
      <c r="NS157" s="175"/>
      <c r="NT157" s="175"/>
      <c r="NU157" s="175"/>
      <c r="NV157" s="175"/>
      <c r="NW157" s="175"/>
      <c r="NX157" s="175"/>
      <c r="NY157" s="175"/>
      <c r="NZ157" s="175"/>
      <c r="OA157" s="175"/>
      <c r="OB157" s="175"/>
      <c r="OC157" s="175"/>
      <c r="OD157" s="175"/>
      <c r="OE157" s="175"/>
      <c r="OF157" s="175"/>
      <c r="OG157" s="175"/>
      <c r="OH157" s="175"/>
      <c r="OI157" s="175"/>
      <c r="OJ157" s="175"/>
      <c r="OK157" s="175"/>
      <c r="OL157" s="175"/>
      <c r="OM157" s="175"/>
      <c r="ON157" s="175"/>
      <c r="OO157" s="175"/>
      <c r="OP157" s="175"/>
      <c r="OQ157" s="175"/>
      <c r="OR157" s="175"/>
      <c r="OS157" s="175"/>
      <c r="OT157" s="175"/>
      <c r="OU157" s="175"/>
      <c r="OV157" s="175"/>
      <c r="OW157" s="175"/>
      <c r="OX157" s="175"/>
      <c r="OY157" s="175"/>
      <c r="OZ157" s="175"/>
      <c r="PA157" s="175"/>
      <c r="PB157" s="175"/>
      <c r="PC157" s="175"/>
      <c r="PD157" s="175"/>
      <c r="PE157" s="175"/>
      <c r="PF157" s="175"/>
      <c r="PG157" s="175"/>
      <c r="PH157" s="175"/>
      <c r="PI157" s="175"/>
      <c r="PJ157" s="175"/>
      <c r="PK157" s="175"/>
      <c r="PL157" s="175"/>
      <c r="PM157" s="175"/>
      <c r="PN157" s="175"/>
      <c r="PO157" s="175"/>
      <c r="PP157" s="175"/>
      <c r="PQ157" s="175"/>
      <c r="PR157" s="175"/>
      <c r="PS157" s="175"/>
      <c r="PT157" s="175"/>
      <c r="PU157" s="175"/>
      <c r="PV157" s="175"/>
      <c r="PW157" s="175"/>
      <c r="PX157" s="175"/>
      <c r="PY157" s="175"/>
      <c r="PZ157" s="175"/>
      <c r="QA157" s="175"/>
      <c r="QB157" s="175"/>
      <c r="QC157" s="175"/>
      <c r="QD157" s="175"/>
      <c r="QE157" s="175"/>
      <c r="QF157" s="175"/>
      <c r="QG157" s="175"/>
      <c r="QH157" s="175"/>
      <c r="QI157" s="175"/>
      <c r="QJ157" s="175"/>
      <c r="QK157" s="175"/>
      <c r="QL157" s="175"/>
      <c r="QM157" s="175"/>
      <c r="QN157" s="175"/>
      <c r="QO157" s="175"/>
    </row>
    <row r="158" spans="122:457">
      <c r="DR158" s="175"/>
      <c r="DS158" s="175"/>
      <c r="DT158" s="175"/>
      <c r="DU158" s="175"/>
      <c r="DV158" s="175"/>
      <c r="DW158" s="175"/>
      <c r="DX158" s="175"/>
      <c r="DY158" s="175"/>
      <c r="DZ158" s="175"/>
      <c r="EA158" s="175"/>
      <c r="EB158" s="175"/>
      <c r="EC158" s="175"/>
      <c r="ED158" s="175"/>
      <c r="EE158" s="175"/>
      <c r="EF158" s="175"/>
      <c r="EG158" s="175"/>
      <c r="EH158" s="175"/>
      <c r="EI158" s="175"/>
      <c r="EJ158" s="175"/>
      <c r="EK158" s="175"/>
      <c r="EL158" s="175"/>
      <c r="EM158" s="175"/>
      <c r="EN158" s="175"/>
      <c r="EO158" s="175"/>
      <c r="EP158" s="175"/>
      <c r="EQ158" s="175"/>
      <c r="ER158" s="175"/>
      <c r="ES158" s="175"/>
      <c r="ET158" s="175"/>
      <c r="EU158" s="175"/>
      <c r="EV158" s="175"/>
      <c r="EW158" s="175"/>
      <c r="EX158" s="175"/>
      <c r="EY158" s="175"/>
      <c r="EZ158" s="175"/>
      <c r="FA158" s="175"/>
      <c r="FB158" s="175"/>
      <c r="FC158" s="175"/>
      <c r="FD158" s="175"/>
      <c r="FE158" s="175"/>
      <c r="FF158" s="175"/>
      <c r="FG158" s="175"/>
      <c r="FH158" s="175"/>
      <c r="FI158" s="175"/>
      <c r="FJ158" s="175"/>
      <c r="FK158" s="175"/>
      <c r="FL158" s="175"/>
      <c r="FM158" s="175"/>
      <c r="FN158" s="175"/>
      <c r="FO158" s="175"/>
      <c r="FP158" s="175"/>
      <c r="FQ158" s="175"/>
      <c r="FR158" s="175"/>
      <c r="FS158" s="175"/>
      <c r="FT158" s="175"/>
      <c r="FU158" s="175"/>
      <c r="FV158" s="175"/>
      <c r="FW158" s="175"/>
      <c r="FX158" s="175"/>
      <c r="FY158" s="175"/>
      <c r="FZ158" s="175"/>
      <c r="GA158" s="175"/>
      <c r="GB158" s="175"/>
      <c r="GC158" s="175"/>
      <c r="GD158" s="175"/>
      <c r="GE158" s="175"/>
      <c r="GF158" s="175"/>
      <c r="GG158" s="175"/>
      <c r="GH158" s="175"/>
      <c r="GI158" s="175"/>
      <c r="GJ158" s="175"/>
      <c r="GK158" s="175"/>
      <c r="GL158" s="175"/>
      <c r="GM158" s="175"/>
      <c r="GN158" s="175"/>
      <c r="GO158" s="175"/>
      <c r="GP158" s="175"/>
      <c r="GQ158" s="175"/>
      <c r="GR158" s="175"/>
      <c r="GS158" s="175"/>
      <c r="GT158" s="175"/>
      <c r="GU158" s="175"/>
      <c r="GV158" s="175"/>
      <c r="GW158" s="175"/>
      <c r="GX158" s="175"/>
      <c r="GY158" s="175"/>
      <c r="GZ158" s="175"/>
      <c r="HA158" s="175"/>
      <c r="HB158" s="175"/>
      <c r="HC158" s="175"/>
      <c r="HD158" s="175"/>
      <c r="HE158" s="175"/>
      <c r="HF158" s="175"/>
      <c r="HG158" s="175"/>
      <c r="HH158" s="175"/>
      <c r="HI158" s="175"/>
      <c r="HJ158" s="175"/>
      <c r="HK158" s="175"/>
      <c r="HL158" s="175"/>
      <c r="HM158" s="175"/>
      <c r="HN158" s="175"/>
      <c r="HO158" s="175"/>
      <c r="HP158" s="175"/>
      <c r="HQ158" s="175"/>
      <c r="HR158" s="175"/>
      <c r="HS158" s="175"/>
      <c r="HT158" s="175"/>
      <c r="HU158" s="175"/>
      <c r="HV158" s="175"/>
      <c r="HW158" s="175"/>
      <c r="HX158" s="175"/>
      <c r="HY158" s="175"/>
      <c r="HZ158" s="175"/>
      <c r="IA158" s="175"/>
      <c r="IB158" s="175"/>
      <c r="IC158" s="175"/>
      <c r="ID158" s="175"/>
      <c r="IE158" s="175"/>
      <c r="IF158" s="175"/>
      <c r="IG158" s="175"/>
      <c r="IH158" s="175"/>
      <c r="II158" s="175"/>
      <c r="IJ158" s="175"/>
      <c r="IK158" s="175"/>
      <c r="IL158" s="175"/>
      <c r="IM158" s="175"/>
      <c r="IN158" s="175"/>
      <c r="IO158" s="175"/>
      <c r="IP158" s="175"/>
      <c r="IQ158" s="175"/>
      <c r="IR158" s="175"/>
      <c r="IS158" s="175"/>
      <c r="IT158" s="175"/>
      <c r="IU158" s="175"/>
      <c r="IV158" s="175"/>
      <c r="IW158" s="175"/>
      <c r="IX158" s="175"/>
      <c r="IY158" s="175"/>
      <c r="IZ158" s="175"/>
      <c r="JA158" s="175"/>
      <c r="JB158" s="175"/>
      <c r="JC158" s="175"/>
      <c r="JD158" s="175"/>
      <c r="JE158" s="175"/>
      <c r="JF158" s="175"/>
      <c r="JG158" s="175"/>
      <c r="JH158" s="175"/>
      <c r="JI158" s="175"/>
      <c r="JJ158" s="175"/>
      <c r="JK158" s="175"/>
      <c r="JL158" s="175"/>
      <c r="JM158" s="175"/>
      <c r="JN158" s="175"/>
      <c r="JO158" s="175"/>
      <c r="JP158" s="175"/>
      <c r="JQ158" s="175"/>
      <c r="JR158" s="175"/>
      <c r="JS158" s="175"/>
      <c r="JT158" s="175"/>
      <c r="JU158" s="175"/>
      <c r="JV158" s="175"/>
      <c r="JW158" s="175"/>
      <c r="JX158" s="175"/>
      <c r="JY158" s="175"/>
      <c r="JZ158" s="175"/>
      <c r="KA158" s="175"/>
      <c r="KB158" s="175"/>
      <c r="KC158" s="175"/>
      <c r="KD158" s="175"/>
      <c r="KE158" s="175"/>
      <c r="KF158" s="175"/>
      <c r="KG158" s="175"/>
      <c r="KH158" s="175"/>
      <c r="KI158" s="175"/>
      <c r="KJ158" s="175"/>
      <c r="KK158" s="175"/>
      <c r="KL158" s="175"/>
      <c r="KM158" s="175"/>
      <c r="KN158" s="175"/>
      <c r="KO158" s="175"/>
      <c r="KP158" s="175"/>
      <c r="KQ158" s="175"/>
      <c r="KR158" s="175"/>
      <c r="KS158" s="175"/>
      <c r="KT158" s="175"/>
      <c r="KU158" s="175"/>
      <c r="KV158" s="175"/>
      <c r="KW158" s="175"/>
      <c r="KX158" s="175"/>
      <c r="KY158" s="175"/>
      <c r="KZ158" s="175"/>
      <c r="LA158" s="175"/>
      <c r="LB158" s="175"/>
      <c r="LC158" s="175"/>
      <c r="LD158" s="175"/>
      <c r="LE158" s="175"/>
      <c r="LF158" s="175"/>
      <c r="LG158" s="175"/>
      <c r="LH158" s="175"/>
      <c r="LI158" s="175"/>
      <c r="LJ158" s="175"/>
      <c r="LK158" s="175"/>
      <c r="LL158" s="175"/>
      <c r="LM158" s="175"/>
      <c r="LN158" s="175"/>
      <c r="LO158" s="175"/>
      <c r="LP158" s="175"/>
      <c r="LQ158" s="175"/>
      <c r="LR158" s="175"/>
      <c r="LS158" s="175"/>
      <c r="LT158" s="175"/>
      <c r="LU158" s="175"/>
      <c r="LV158" s="175"/>
      <c r="LW158" s="175"/>
      <c r="LX158" s="175"/>
      <c r="LY158" s="175"/>
      <c r="LZ158" s="175"/>
      <c r="MA158" s="175"/>
      <c r="MB158" s="175"/>
      <c r="MC158" s="175"/>
      <c r="MD158" s="175"/>
      <c r="ME158" s="175"/>
      <c r="MF158" s="175"/>
      <c r="MG158" s="175"/>
      <c r="MH158" s="175"/>
      <c r="MI158" s="175"/>
      <c r="MJ158" s="175"/>
      <c r="MK158" s="175"/>
      <c r="ML158" s="175"/>
      <c r="MM158" s="175"/>
      <c r="MN158" s="175"/>
      <c r="MO158" s="175"/>
      <c r="MP158" s="175"/>
      <c r="MQ158" s="175"/>
      <c r="MR158" s="175"/>
      <c r="MS158" s="175"/>
      <c r="MT158" s="175"/>
      <c r="MU158" s="175"/>
      <c r="MV158" s="175"/>
      <c r="MW158" s="175"/>
      <c r="MX158" s="175"/>
      <c r="MY158" s="175"/>
      <c r="MZ158" s="175"/>
      <c r="NA158" s="175"/>
      <c r="NB158" s="175"/>
      <c r="NC158" s="175"/>
      <c r="ND158" s="175"/>
      <c r="NE158" s="175"/>
      <c r="NF158" s="175"/>
      <c r="NG158" s="175"/>
      <c r="NH158" s="175"/>
      <c r="NI158" s="175"/>
      <c r="NJ158" s="175"/>
      <c r="NK158" s="175"/>
      <c r="NL158" s="175"/>
      <c r="NM158" s="175"/>
      <c r="NN158" s="175"/>
      <c r="NO158" s="175"/>
      <c r="NP158" s="175"/>
      <c r="NQ158" s="175"/>
      <c r="NR158" s="175"/>
      <c r="NS158" s="175"/>
      <c r="NT158" s="175"/>
      <c r="NU158" s="175"/>
      <c r="NV158" s="175"/>
      <c r="NW158" s="175"/>
      <c r="NX158" s="175"/>
      <c r="NY158" s="175"/>
      <c r="NZ158" s="175"/>
      <c r="OA158" s="175"/>
      <c r="OB158" s="175"/>
      <c r="OC158" s="175"/>
      <c r="OD158" s="175"/>
      <c r="OE158" s="175"/>
      <c r="OF158" s="175"/>
      <c r="OG158" s="175"/>
      <c r="OH158" s="175"/>
      <c r="OI158" s="175"/>
      <c r="OJ158" s="175"/>
      <c r="OK158" s="175"/>
      <c r="OL158" s="175"/>
      <c r="OM158" s="175"/>
      <c r="ON158" s="175"/>
      <c r="OO158" s="175"/>
      <c r="OP158" s="175"/>
      <c r="OQ158" s="175"/>
      <c r="OR158" s="175"/>
      <c r="OS158" s="175"/>
      <c r="OT158" s="175"/>
      <c r="OU158" s="175"/>
      <c r="OV158" s="175"/>
      <c r="OW158" s="175"/>
      <c r="OX158" s="175"/>
      <c r="OY158" s="175"/>
      <c r="OZ158" s="175"/>
      <c r="PA158" s="175"/>
      <c r="PB158" s="175"/>
      <c r="PC158" s="175"/>
      <c r="PD158" s="175"/>
      <c r="PE158" s="175"/>
      <c r="PF158" s="175"/>
      <c r="PG158" s="175"/>
      <c r="PH158" s="175"/>
      <c r="PI158" s="175"/>
      <c r="PJ158" s="175"/>
      <c r="PK158" s="175"/>
      <c r="PL158" s="175"/>
      <c r="PM158" s="175"/>
      <c r="PN158" s="175"/>
      <c r="PO158" s="175"/>
      <c r="PP158" s="175"/>
      <c r="PQ158" s="175"/>
      <c r="PR158" s="175"/>
      <c r="PS158" s="175"/>
      <c r="PT158" s="175"/>
      <c r="PU158" s="175"/>
      <c r="PV158" s="175"/>
      <c r="PW158" s="175"/>
      <c r="PX158" s="175"/>
      <c r="PY158" s="175"/>
      <c r="PZ158" s="175"/>
      <c r="QA158" s="175"/>
      <c r="QB158" s="175"/>
      <c r="QC158" s="175"/>
      <c r="QD158" s="175"/>
      <c r="QE158" s="175"/>
      <c r="QF158" s="175"/>
      <c r="QG158" s="175"/>
      <c r="QH158" s="175"/>
      <c r="QI158" s="175"/>
      <c r="QJ158" s="175"/>
      <c r="QK158" s="175"/>
      <c r="QL158" s="175"/>
      <c r="QM158" s="175"/>
      <c r="QN158" s="175"/>
      <c r="QO158" s="175"/>
    </row>
    <row r="159" spans="122:457">
      <c r="DR159" s="175"/>
      <c r="DS159" s="175"/>
      <c r="DT159" s="175"/>
      <c r="DU159" s="175"/>
      <c r="DV159" s="175"/>
      <c r="DW159" s="175"/>
      <c r="DX159" s="175"/>
      <c r="DY159" s="175"/>
      <c r="DZ159" s="175"/>
      <c r="EA159" s="175"/>
      <c r="EB159" s="175"/>
      <c r="EC159" s="175"/>
      <c r="ED159" s="175"/>
      <c r="EE159" s="175"/>
      <c r="EF159" s="175"/>
      <c r="EG159" s="175"/>
      <c r="EH159" s="175"/>
      <c r="EI159" s="175"/>
      <c r="EJ159" s="175"/>
      <c r="EK159" s="175"/>
      <c r="EL159" s="175"/>
      <c r="EM159" s="175"/>
      <c r="EN159" s="175"/>
      <c r="EO159" s="175"/>
      <c r="EP159" s="175"/>
      <c r="EQ159" s="175"/>
      <c r="ER159" s="175"/>
      <c r="ES159" s="175"/>
      <c r="ET159" s="175"/>
      <c r="EU159" s="175"/>
      <c r="EV159" s="175"/>
      <c r="EW159" s="175"/>
      <c r="EX159" s="175"/>
      <c r="EY159" s="175"/>
      <c r="EZ159" s="175"/>
      <c r="FA159" s="175"/>
      <c r="FB159" s="175"/>
      <c r="FC159" s="175"/>
      <c r="FD159" s="175"/>
      <c r="FE159" s="175"/>
      <c r="FF159" s="175"/>
      <c r="FG159" s="175"/>
      <c r="FH159" s="175"/>
      <c r="FI159" s="175"/>
      <c r="FJ159" s="175"/>
      <c r="FK159" s="175"/>
      <c r="FL159" s="175"/>
      <c r="FM159" s="175"/>
      <c r="FN159" s="175"/>
      <c r="FO159" s="175"/>
      <c r="FP159" s="175"/>
      <c r="FQ159" s="175"/>
      <c r="FR159" s="175"/>
      <c r="FS159" s="175"/>
      <c r="FT159" s="175"/>
      <c r="FU159" s="175"/>
      <c r="FV159" s="175"/>
      <c r="FW159" s="175"/>
      <c r="FX159" s="175"/>
      <c r="FY159" s="175"/>
      <c r="FZ159" s="175"/>
      <c r="GA159" s="175"/>
      <c r="GB159" s="175"/>
      <c r="GC159" s="175"/>
      <c r="GD159" s="175"/>
      <c r="GE159" s="175"/>
      <c r="GF159" s="175"/>
      <c r="GG159" s="175"/>
      <c r="GH159" s="175"/>
      <c r="GI159" s="175"/>
      <c r="GJ159" s="175"/>
      <c r="GK159" s="175"/>
      <c r="GL159" s="175"/>
      <c r="GM159" s="175"/>
      <c r="GN159" s="175"/>
      <c r="GO159" s="175"/>
      <c r="GP159" s="175"/>
      <c r="GQ159" s="175"/>
      <c r="GR159" s="175"/>
      <c r="GS159" s="175"/>
      <c r="GT159" s="175"/>
      <c r="GU159" s="175"/>
      <c r="GV159" s="175"/>
      <c r="GW159" s="175"/>
      <c r="GX159" s="175"/>
      <c r="GY159" s="175"/>
      <c r="GZ159" s="175"/>
      <c r="HA159" s="175"/>
      <c r="HB159" s="175"/>
      <c r="HC159" s="175"/>
      <c r="HD159" s="175"/>
      <c r="HE159" s="175"/>
      <c r="HF159" s="175"/>
      <c r="HG159" s="175"/>
      <c r="HH159" s="175"/>
      <c r="HI159" s="175"/>
      <c r="HJ159" s="175"/>
      <c r="HK159" s="175"/>
      <c r="HL159" s="175"/>
      <c r="HM159" s="175"/>
      <c r="HN159" s="175"/>
      <c r="HO159" s="175"/>
      <c r="HP159" s="175"/>
      <c r="HQ159" s="175"/>
      <c r="HR159" s="175"/>
      <c r="HS159" s="175"/>
      <c r="HT159" s="175"/>
      <c r="HU159" s="175"/>
      <c r="HV159" s="175"/>
      <c r="HW159" s="175"/>
      <c r="HX159" s="175"/>
      <c r="HY159" s="175"/>
      <c r="HZ159" s="175"/>
      <c r="IA159" s="175"/>
      <c r="IB159" s="175"/>
      <c r="IC159" s="175"/>
      <c r="ID159" s="175"/>
      <c r="IE159" s="175"/>
      <c r="IF159" s="175"/>
      <c r="IG159" s="175"/>
      <c r="IH159" s="175"/>
      <c r="II159" s="175"/>
      <c r="IJ159" s="175"/>
      <c r="IK159" s="175"/>
      <c r="IL159" s="175"/>
      <c r="IM159" s="175"/>
      <c r="IN159" s="175"/>
      <c r="IO159" s="175"/>
      <c r="IP159" s="175"/>
      <c r="IQ159" s="175"/>
      <c r="IR159" s="175"/>
      <c r="IS159" s="175"/>
      <c r="IT159" s="175"/>
      <c r="IU159" s="175"/>
      <c r="IV159" s="175"/>
      <c r="IW159" s="175"/>
      <c r="IX159" s="175"/>
      <c r="IY159" s="175"/>
      <c r="IZ159" s="175"/>
      <c r="JA159" s="175"/>
      <c r="JB159" s="175"/>
      <c r="JC159" s="175"/>
      <c r="JD159" s="175"/>
      <c r="JE159" s="175"/>
      <c r="JF159" s="175"/>
      <c r="JG159" s="175"/>
      <c r="JH159" s="175"/>
      <c r="JI159" s="175"/>
      <c r="JJ159" s="175"/>
      <c r="JK159" s="175"/>
      <c r="JL159" s="175"/>
      <c r="JM159" s="175"/>
      <c r="JN159" s="175"/>
      <c r="JO159" s="175"/>
      <c r="JP159" s="175"/>
      <c r="JQ159" s="175"/>
      <c r="JR159" s="175"/>
      <c r="JS159" s="175"/>
      <c r="JT159" s="175"/>
      <c r="JU159" s="175"/>
      <c r="JV159" s="175"/>
      <c r="JW159" s="175"/>
      <c r="JX159" s="175"/>
      <c r="JY159" s="175"/>
      <c r="JZ159" s="175"/>
      <c r="KA159" s="175"/>
      <c r="KB159" s="175"/>
      <c r="KC159" s="175"/>
      <c r="KD159" s="175"/>
      <c r="KE159" s="175"/>
      <c r="KF159" s="175"/>
      <c r="KG159" s="175"/>
      <c r="KH159" s="175"/>
      <c r="KI159" s="175"/>
      <c r="KJ159" s="175"/>
      <c r="KK159" s="175"/>
      <c r="KL159" s="175"/>
      <c r="KM159" s="175"/>
      <c r="KN159" s="175"/>
      <c r="KO159" s="175"/>
      <c r="KP159" s="175"/>
      <c r="KQ159" s="175"/>
      <c r="KR159" s="175"/>
      <c r="KS159" s="175"/>
      <c r="KT159" s="175"/>
      <c r="KU159" s="175"/>
      <c r="KV159" s="175"/>
      <c r="KW159" s="175"/>
      <c r="KX159" s="175"/>
      <c r="KY159" s="175"/>
      <c r="KZ159" s="175"/>
      <c r="LA159" s="175"/>
      <c r="LB159" s="175"/>
      <c r="LC159" s="175"/>
      <c r="LD159" s="175"/>
      <c r="LE159" s="175"/>
      <c r="LF159" s="175"/>
      <c r="LG159" s="175"/>
      <c r="LH159" s="175"/>
      <c r="LI159" s="175"/>
      <c r="LJ159" s="175"/>
      <c r="LK159" s="175"/>
      <c r="LL159" s="175"/>
      <c r="LM159" s="175"/>
      <c r="LN159" s="175"/>
      <c r="LO159" s="175"/>
      <c r="LP159" s="175"/>
      <c r="LQ159" s="175"/>
      <c r="LR159" s="175"/>
      <c r="LS159" s="175"/>
      <c r="LT159" s="175"/>
      <c r="LU159" s="175"/>
      <c r="LV159" s="175"/>
      <c r="LW159" s="175"/>
      <c r="LX159" s="175"/>
      <c r="LY159" s="175"/>
      <c r="LZ159" s="175"/>
      <c r="MA159" s="175"/>
      <c r="MB159" s="175"/>
      <c r="MC159" s="175"/>
      <c r="MD159" s="175"/>
      <c r="ME159" s="175"/>
      <c r="MF159" s="175"/>
      <c r="MG159" s="175"/>
      <c r="MH159" s="175"/>
      <c r="MI159" s="175"/>
      <c r="MJ159" s="175"/>
      <c r="MK159" s="175"/>
      <c r="ML159" s="175"/>
      <c r="MM159" s="175"/>
      <c r="MN159" s="175"/>
      <c r="MO159" s="175"/>
      <c r="MP159" s="175"/>
      <c r="MQ159" s="175"/>
      <c r="MR159" s="175"/>
      <c r="MS159" s="175"/>
      <c r="MT159" s="175"/>
      <c r="MU159" s="175"/>
      <c r="MV159" s="175"/>
      <c r="MW159" s="175"/>
      <c r="MX159" s="175"/>
      <c r="MY159" s="175"/>
      <c r="MZ159" s="175"/>
      <c r="NA159" s="175"/>
      <c r="NB159" s="175"/>
      <c r="NC159" s="175"/>
      <c r="ND159" s="175"/>
      <c r="NE159" s="175"/>
      <c r="NF159" s="175"/>
      <c r="NG159" s="175"/>
      <c r="NH159" s="175"/>
      <c r="NI159" s="175"/>
      <c r="NJ159" s="175"/>
      <c r="NK159" s="175"/>
      <c r="NL159" s="175"/>
      <c r="NM159" s="175"/>
      <c r="NN159" s="175"/>
      <c r="NO159" s="175"/>
      <c r="NP159" s="175"/>
      <c r="NQ159" s="175"/>
      <c r="NR159" s="175"/>
      <c r="NS159" s="175"/>
      <c r="NT159" s="175"/>
      <c r="NU159" s="175"/>
      <c r="NV159" s="175"/>
      <c r="NW159" s="175"/>
      <c r="NX159" s="175"/>
      <c r="NY159" s="175"/>
      <c r="NZ159" s="175"/>
      <c r="OA159" s="175"/>
      <c r="OB159" s="175"/>
      <c r="OC159" s="175"/>
      <c r="OD159" s="175"/>
      <c r="OE159" s="175"/>
      <c r="OF159" s="175"/>
      <c r="OG159" s="175"/>
      <c r="OH159" s="175"/>
      <c r="OI159" s="175"/>
      <c r="OJ159" s="175"/>
      <c r="OK159" s="175"/>
      <c r="OL159" s="175"/>
      <c r="OM159" s="175"/>
      <c r="ON159" s="175"/>
      <c r="OO159" s="175"/>
      <c r="OP159" s="175"/>
      <c r="OQ159" s="175"/>
      <c r="OR159" s="175"/>
      <c r="OS159" s="175"/>
      <c r="OT159" s="175"/>
      <c r="OU159" s="175"/>
      <c r="OV159" s="175"/>
      <c r="OW159" s="175"/>
      <c r="OX159" s="175"/>
      <c r="OY159" s="175"/>
      <c r="OZ159" s="175"/>
      <c r="PA159" s="175"/>
      <c r="PB159" s="175"/>
      <c r="PC159" s="175"/>
      <c r="PD159" s="175"/>
      <c r="PE159" s="175"/>
      <c r="PF159" s="175"/>
      <c r="PG159" s="175"/>
      <c r="PH159" s="175"/>
      <c r="PI159" s="175"/>
      <c r="PJ159" s="175"/>
      <c r="PK159" s="175"/>
      <c r="PL159" s="175"/>
      <c r="PM159" s="175"/>
      <c r="PN159" s="175"/>
      <c r="PO159" s="175"/>
      <c r="PP159" s="175"/>
      <c r="PQ159" s="175"/>
      <c r="PR159" s="175"/>
      <c r="PS159" s="175"/>
      <c r="PT159" s="175"/>
      <c r="PU159" s="175"/>
      <c r="PV159" s="175"/>
      <c r="PW159" s="175"/>
      <c r="PX159" s="175"/>
      <c r="PY159" s="175"/>
      <c r="PZ159" s="175"/>
      <c r="QA159" s="175"/>
      <c r="QB159" s="175"/>
      <c r="QC159" s="175"/>
      <c r="QD159" s="175"/>
      <c r="QE159" s="175"/>
      <c r="QF159" s="175"/>
      <c r="QG159" s="175"/>
      <c r="QH159" s="175"/>
      <c r="QI159" s="175"/>
      <c r="QJ159" s="175"/>
      <c r="QK159" s="175"/>
      <c r="QL159" s="175"/>
      <c r="QM159" s="175"/>
      <c r="QN159" s="175"/>
      <c r="QO159" s="175"/>
    </row>
    <row r="160" spans="122:457">
      <c r="DR160" s="175"/>
      <c r="DS160" s="175"/>
      <c r="DT160" s="175"/>
      <c r="DU160" s="175"/>
      <c r="DV160" s="175"/>
      <c r="DW160" s="175"/>
      <c r="DX160" s="175"/>
      <c r="DY160" s="175"/>
      <c r="DZ160" s="175"/>
      <c r="EA160" s="175"/>
      <c r="EB160" s="175"/>
      <c r="EC160" s="175"/>
      <c r="ED160" s="175"/>
      <c r="EE160" s="175"/>
      <c r="EF160" s="175"/>
      <c r="EG160" s="175"/>
      <c r="EH160" s="175"/>
      <c r="EI160" s="175"/>
      <c r="EJ160" s="175"/>
      <c r="EK160" s="175"/>
      <c r="EL160" s="175"/>
      <c r="EM160" s="175"/>
      <c r="EN160" s="175"/>
      <c r="EO160" s="175"/>
      <c r="EP160" s="175"/>
      <c r="EQ160" s="175"/>
      <c r="ER160" s="175"/>
      <c r="ES160" s="175"/>
      <c r="ET160" s="175"/>
      <c r="EU160" s="175"/>
      <c r="EV160" s="175"/>
      <c r="EW160" s="175"/>
      <c r="EX160" s="175"/>
      <c r="EY160" s="175"/>
      <c r="EZ160" s="175"/>
      <c r="FA160" s="175"/>
      <c r="FB160" s="175"/>
      <c r="FC160" s="175"/>
      <c r="FD160" s="175"/>
      <c r="FE160" s="175"/>
      <c r="FF160" s="175"/>
      <c r="FG160" s="175"/>
      <c r="FH160" s="175"/>
      <c r="FI160" s="175"/>
      <c r="FJ160" s="175"/>
      <c r="FK160" s="175"/>
      <c r="FL160" s="175"/>
      <c r="FM160" s="175"/>
      <c r="FN160" s="175"/>
      <c r="FO160" s="175"/>
      <c r="FP160" s="175"/>
      <c r="FQ160" s="175"/>
      <c r="FR160" s="175"/>
      <c r="FS160" s="175"/>
      <c r="FT160" s="175"/>
      <c r="FU160" s="175"/>
      <c r="FV160" s="175"/>
      <c r="FW160" s="175"/>
      <c r="FX160" s="175"/>
      <c r="FY160" s="175"/>
      <c r="FZ160" s="175"/>
      <c r="GA160" s="175"/>
      <c r="GB160" s="175"/>
      <c r="GC160" s="175"/>
      <c r="GD160" s="175"/>
      <c r="GE160" s="175"/>
      <c r="GF160" s="175"/>
      <c r="GG160" s="175"/>
      <c r="GH160" s="175"/>
      <c r="GI160" s="175"/>
      <c r="GJ160" s="175"/>
      <c r="GK160" s="175"/>
      <c r="GL160" s="175"/>
      <c r="GM160" s="175"/>
      <c r="GN160" s="175"/>
      <c r="GO160" s="175"/>
      <c r="GP160" s="175"/>
      <c r="GQ160" s="175"/>
      <c r="GR160" s="175"/>
      <c r="GS160" s="175"/>
      <c r="GT160" s="175"/>
      <c r="GU160" s="175"/>
      <c r="GV160" s="175"/>
      <c r="GW160" s="175"/>
      <c r="GX160" s="175"/>
      <c r="GY160" s="175"/>
      <c r="GZ160" s="175"/>
      <c r="HA160" s="175"/>
      <c r="HB160" s="175"/>
      <c r="HC160" s="175"/>
      <c r="HD160" s="175"/>
      <c r="HE160" s="175"/>
      <c r="HF160" s="175"/>
      <c r="HG160" s="175"/>
      <c r="HH160" s="175"/>
      <c r="HI160" s="175"/>
      <c r="HJ160" s="175"/>
      <c r="HK160" s="175"/>
      <c r="HL160" s="175"/>
      <c r="HM160" s="175"/>
      <c r="HN160" s="175"/>
      <c r="HO160" s="175"/>
      <c r="HP160" s="175"/>
      <c r="HQ160" s="175"/>
      <c r="HR160" s="175"/>
      <c r="HS160" s="175"/>
      <c r="HT160" s="175"/>
      <c r="HU160" s="175"/>
      <c r="HV160" s="175"/>
      <c r="HW160" s="175"/>
      <c r="HX160" s="175"/>
      <c r="HY160" s="175"/>
      <c r="HZ160" s="175"/>
      <c r="IA160" s="175"/>
      <c r="IB160" s="175"/>
      <c r="IC160" s="175"/>
      <c r="ID160" s="175"/>
      <c r="IE160" s="175"/>
      <c r="IF160" s="175"/>
      <c r="IG160" s="175"/>
      <c r="IH160" s="175"/>
      <c r="II160" s="175"/>
      <c r="IJ160" s="175"/>
      <c r="IK160" s="175"/>
      <c r="IL160" s="175"/>
      <c r="IM160" s="175"/>
      <c r="IN160" s="175"/>
      <c r="IO160" s="175"/>
      <c r="IP160" s="175"/>
      <c r="IQ160" s="175"/>
      <c r="IR160" s="175"/>
      <c r="IS160" s="175"/>
      <c r="IT160" s="175"/>
      <c r="IU160" s="175"/>
      <c r="IV160" s="175"/>
      <c r="IW160" s="175"/>
      <c r="IX160" s="175"/>
      <c r="IY160" s="175"/>
      <c r="IZ160" s="175"/>
      <c r="JA160" s="175"/>
      <c r="JB160" s="175"/>
      <c r="JC160" s="175"/>
      <c r="JD160" s="175"/>
      <c r="JE160" s="175"/>
      <c r="JF160" s="175"/>
      <c r="JG160" s="175"/>
      <c r="JH160" s="175"/>
      <c r="JI160" s="175"/>
      <c r="JJ160" s="175"/>
      <c r="JK160" s="175"/>
      <c r="JL160" s="175"/>
      <c r="JM160" s="175"/>
      <c r="JN160" s="175"/>
      <c r="JO160" s="175"/>
      <c r="JP160" s="175"/>
      <c r="JQ160" s="175"/>
      <c r="JR160" s="175"/>
      <c r="JS160" s="175"/>
      <c r="JT160" s="175"/>
      <c r="JU160" s="175"/>
      <c r="JV160" s="175"/>
      <c r="JW160" s="175"/>
      <c r="JX160" s="175"/>
      <c r="JY160" s="175"/>
      <c r="JZ160" s="175"/>
      <c r="KA160" s="175"/>
      <c r="KB160" s="175"/>
      <c r="KC160" s="175"/>
      <c r="KD160" s="175"/>
      <c r="KE160" s="175"/>
      <c r="KF160" s="175"/>
      <c r="KG160" s="175"/>
      <c r="KH160" s="175"/>
      <c r="KI160" s="175"/>
      <c r="KJ160" s="175"/>
      <c r="KK160" s="175"/>
      <c r="KL160" s="175"/>
      <c r="KM160" s="175"/>
      <c r="KN160" s="175"/>
      <c r="KO160" s="175"/>
      <c r="KP160" s="175"/>
      <c r="KQ160" s="175"/>
      <c r="KR160" s="175"/>
      <c r="KS160" s="175"/>
      <c r="KT160" s="175"/>
      <c r="KU160" s="175"/>
      <c r="KV160" s="175"/>
      <c r="KW160" s="175"/>
      <c r="KX160" s="175"/>
      <c r="KY160" s="175"/>
      <c r="KZ160" s="175"/>
      <c r="LA160" s="175"/>
      <c r="LB160" s="175"/>
      <c r="LC160" s="175"/>
      <c r="LD160" s="175"/>
      <c r="LE160" s="175"/>
      <c r="LF160" s="175"/>
      <c r="LG160" s="175"/>
      <c r="LH160" s="175"/>
      <c r="LI160" s="175"/>
      <c r="LJ160" s="175"/>
      <c r="LK160" s="175"/>
      <c r="LL160" s="175"/>
      <c r="LM160" s="175"/>
      <c r="LN160" s="175"/>
      <c r="LO160" s="175"/>
      <c r="LP160" s="175"/>
      <c r="LQ160" s="175"/>
      <c r="LR160" s="175"/>
      <c r="LS160" s="175"/>
      <c r="LT160" s="175"/>
      <c r="LU160" s="175"/>
      <c r="LV160" s="175"/>
      <c r="LW160" s="175"/>
      <c r="LX160" s="175"/>
      <c r="LY160" s="175"/>
      <c r="LZ160" s="175"/>
      <c r="MA160" s="175"/>
      <c r="MB160" s="175"/>
      <c r="MC160" s="175"/>
      <c r="MD160" s="175"/>
      <c r="ME160" s="175"/>
      <c r="MF160" s="175"/>
      <c r="MG160" s="175"/>
      <c r="MH160" s="175"/>
      <c r="MI160" s="175"/>
      <c r="MJ160" s="175"/>
      <c r="MK160" s="175"/>
      <c r="ML160" s="175"/>
      <c r="MM160" s="175"/>
      <c r="MN160" s="175"/>
      <c r="MO160" s="175"/>
      <c r="MP160" s="175"/>
      <c r="MQ160" s="175"/>
      <c r="MR160" s="175"/>
      <c r="MS160" s="175"/>
      <c r="MT160" s="175"/>
      <c r="MU160" s="175"/>
      <c r="MV160" s="175"/>
      <c r="MW160" s="175"/>
      <c r="MX160" s="175"/>
      <c r="MY160" s="175"/>
      <c r="MZ160" s="175"/>
      <c r="NA160" s="175"/>
      <c r="NB160" s="175"/>
      <c r="NC160" s="175"/>
      <c r="ND160" s="175"/>
      <c r="NE160" s="175"/>
      <c r="NF160" s="175"/>
      <c r="NG160" s="175"/>
      <c r="NH160" s="175"/>
      <c r="NI160" s="175"/>
      <c r="NJ160" s="175"/>
      <c r="NK160" s="175"/>
      <c r="NL160" s="175"/>
      <c r="NM160" s="175"/>
      <c r="NN160" s="175"/>
      <c r="NO160" s="175"/>
      <c r="NP160" s="175"/>
      <c r="NQ160" s="175"/>
      <c r="NR160" s="175"/>
      <c r="NS160" s="175"/>
      <c r="NT160" s="175"/>
      <c r="NU160" s="175"/>
      <c r="NV160" s="175"/>
      <c r="NW160" s="175"/>
      <c r="NX160" s="175"/>
      <c r="NY160" s="175"/>
      <c r="NZ160" s="175"/>
      <c r="OA160" s="175"/>
      <c r="OB160" s="175"/>
      <c r="OC160" s="175"/>
      <c r="OD160" s="175"/>
      <c r="OE160" s="175"/>
      <c r="OF160" s="175"/>
      <c r="OG160" s="175"/>
      <c r="OH160" s="175"/>
      <c r="OI160" s="175"/>
      <c r="OJ160" s="175"/>
      <c r="OK160" s="175"/>
      <c r="OL160" s="175"/>
      <c r="OM160" s="175"/>
      <c r="ON160" s="175"/>
      <c r="OO160" s="175"/>
      <c r="OP160" s="175"/>
      <c r="OQ160" s="175"/>
      <c r="OR160" s="175"/>
      <c r="OS160" s="175"/>
      <c r="OT160" s="175"/>
      <c r="OU160" s="175"/>
      <c r="OV160" s="175"/>
      <c r="OW160" s="175"/>
      <c r="OX160" s="175"/>
      <c r="OY160" s="175"/>
      <c r="OZ160" s="175"/>
      <c r="PA160" s="175"/>
      <c r="PB160" s="175"/>
      <c r="PC160" s="175"/>
      <c r="PD160" s="175"/>
      <c r="PE160" s="175"/>
      <c r="PF160" s="175"/>
      <c r="PG160" s="175"/>
      <c r="PH160" s="175"/>
      <c r="PI160" s="175"/>
      <c r="PJ160" s="175"/>
      <c r="PK160" s="175"/>
      <c r="PL160" s="175"/>
      <c r="PM160" s="175"/>
      <c r="PN160" s="175"/>
      <c r="PO160" s="175"/>
      <c r="PP160" s="175"/>
      <c r="PQ160" s="175"/>
      <c r="PR160" s="175"/>
      <c r="PS160" s="175"/>
      <c r="PT160" s="175"/>
      <c r="PU160" s="175"/>
      <c r="PV160" s="175"/>
      <c r="PW160" s="175"/>
      <c r="PX160" s="175"/>
      <c r="PY160" s="175"/>
      <c r="PZ160" s="175"/>
      <c r="QA160" s="175"/>
      <c r="QB160" s="175"/>
      <c r="QC160" s="175"/>
      <c r="QD160" s="175"/>
      <c r="QE160" s="175"/>
      <c r="QF160" s="175"/>
      <c r="QG160" s="175"/>
      <c r="QH160" s="175"/>
      <c r="QI160" s="175"/>
      <c r="QJ160" s="175"/>
      <c r="QK160" s="175"/>
      <c r="QL160" s="175"/>
      <c r="QM160" s="175"/>
      <c r="QN160" s="175"/>
      <c r="QO160" s="175"/>
    </row>
    <row r="161" spans="122:457">
      <c r="DR161" s="175"/>
      <c r="DS161" s="175"/>
      <c r="DT161" s="175"/>
      <c r="DU161" s="175"/>
      <c r="DV161" s="175"/>
      <c r="DW161" s="175"/>
      <c r="DX161" s="175"/>
      <c r="DY161" s="175"/>
      <c r="DZ161" s="175"/>
      <c r="EA161" s="175"/>
      <c r="EB161" s="175"/>
      <c r="EC161" s="175"/>
      <c r="ED161" s="175"/>
      <c r="EE161" s="175"/>
      <c r="EF161" s="175"/>
      <c r="EG161" s="175"/>
      <c r="EH161" s="175"/>
      <c r="EI161" s="175"/>
      <c r="EJ161" s="175"/>
      <c r="EK161" s="175"/>
      <c r="EL161" s="175"/>
      <c r="EM161" s="175"/>
      <c r="EN161" s="175"/>
      <c r="EO161" s="175"/>
      <c r="EP161" s="175"/>
      <c r="EQ161" s="175"/>
      <c r="ER161" s="175"/>
      <c r="ES161" s="175"/>
      <c r="ET161" s="175"/>
      <c r="EU161" s="175"/>
      <c r="EV161" s="175"/>
      <c r="EW161" s="175"/>
      <c r="EX161" s="175"/>
      <c r="EY161" s="175"/>
      <c r="EZ161" s="175"/>
      <c r="FA161" s="175"/>
      <c r="FB161" s="175"/>
      <c r="FC161" s="175"/>
      <c r="FD161" s="175"/>
      <c r="FE161" s="175"/>
      <c r="FF161" s="175"/>
      <c r="FG161" s="175"/>
      <c r="FH161" s="175"/>
      <c r="FI161" s="175"/>
      <c r="FJ161" s="175"/>
      <c r="FK161" s="175"/>
      <c r="FL161" s="175"/>
      <c r="FM161" s="175"/>
      <c r="FN161" s="175"/>
      <c r="FO161" s="175"/>
      <c r="FP161" s="175"/>
      <c r="FQ161" s="175"/>
      <c r="FR161" s="175"/>
      <c r="FS161" s="175"/>
      <c r="FT161" s="175"/>
      <c r="FU161" s="175"/>
      <c r="FV161" s="175"/>
      <c r="FW161" s="175"/>
      <c r="FX161" s="175"/>
      <c r="FY161" s="175"/>
      <c r="FZ161" s="175"/>
      <c r="GA161" s="175"/>
      <c r="GB161" s="175"/>
      <c r="GC161" s="175"/>
      <c r="GD161" s="175"/>
      <c r="GE161" s="175"/>
      <c r="GF161" s="175"/>
      <c r="GG161" s="175"/>
      <c r="GH161" s="175"/>
      <c r="GI161" s="175"/>
      <c r="GJ161" s="175"/>
      <c r="GK161" s="175"/>
      <c r="GL161" s="175"/>
      <c r="GM161" s="175"/>
      <c r="GN161" s="175"/>
      <c r="GO161" s="175"/>
      <c r="GP161" s="175"/>
      <c r="GQ161" s="175"/>
      <c r="GR161" s="175"/>
      <c r="GS161" s="175"/>
      <c r="GT161" s="175"/>
      <c r="GU161" s="175"/>
      <c r="GV161" s="175"/>
      <c r="GW161" s="175"/>
      <c r="GX161" s="175"/>
      <c r="GY161" s="175"/>
      <c r="GZ161" s="175"/>
      <c r="HA161" s="175"/>
      <c r="HB161" s="175"/>
      <c r="HC161" s="175"/>
      <c r="HD161" s="175"/>
      <c r="HE161" s="175"/>
      <c r="HF161" s="175"/>
      <c r="HG161" s="175"/>
      <c r="HH161" s="175"/>
      <c r="HI161" s="175"/>
      <c r="HJ161" s="175"/>
      <c r="HK161" s="175"/>
      <c r="HL161" s="175"/>
      <c r="HM161" s="175"/>
      <c r="HN161" s="175"/>
      <c r="HO161" s="175"/>
      <c r="HP161" s="175"/>
      <c r="HQ161" s="175"/>
      <c r="HR161" s="175"/>
      <c r="HS161" s="175"/>
      <c r="HT161" s="175"/>
      <c r="HU161" s="175"/>
      <c r="HV161" s="175"/>
      <c r="HW161" s="175"/>
      <c r="HX161" s="175"/>
      <c r="HY161" s="175"/>
      <c r="HZ161" s="175"/>
      <c r="IA161" s="175"/>
      <c r="IB161" s="175"/>
      <c r="IC161" s="175"/>
      <c r="ID161" s="175"/>
      <c r="IE161" s="175"/>
      <c r="IF161" s="175"/>
      <c r="IG161" s="175"/>
      <c r="IH161" s="175"/>
      <c r="II161" s="175"/>
      <c r="IJ161" s="175"/>
      <c r="IK161" s="175"/>
      <c r="IL161" s="175"/>
      <c r="IM161" s="175"/>
      <c r="IN161" s="175"/>
      <c r="IO161" s="175"/>
      <c r="IP161" s="175"/>
      <c r="IQ161" s="175"/>
      <c r="IR161" s="175"/>
      <c r="IS161" s="175"/>
      <c r="IT161" s="175"/>
      <c r="IU161" s="175"/>
      <c r="IV161" s="175"/>
      <c r="IW161" s="175"/>
      <c r="IX161" s="175"/>
      <c r="IY161" s="175"/>
      <c r="IZ161" s="175"/>
      <c r="JA161" s="175"/>
      <c r="JB161" s="175"/>
      <c r="JC161" s="175"/>
      <c r="JD161" s="175"/>
      <c r="JE161" s="175"/>
      <c r="JF161" s="175"/>
      <c r="JG161" s="175"/>
      <c r="JH161" s="175"/>
      <c r="JI161" s="175"/>
      <c r="JJ161" s="175"/>
      <c r="JK161" s="175"/>
      <c r="JL161" s="175"/>
      <c r="JM161" s="175"/>
      <c r="JN161" s="175"/>
      <c r="JO161" s="175"/>
      <c r="JP161" s="175"/>
      <c r="JQ161" s="175"/>
      <c r="JR161" s="175"/>
      <c r="JS161" s="175"/>
      <c r="JT161" s="175"/>
      <c r="JU161" s="175"/>
      <c r="JV161" s="175"/>
      <c r="JW161" s="175"/>
      <c r="JX161" s="175"/>
      <c r="JY161" s="175"/>
      <c r="JZ161" s="175"/>
      <c r="KA161" s="175"/>
      <c r="KB161" s="175"/>
      <c r="KC161" s="175"/>
      <c r="KD161" s="175"/>
      <c r="KE161" s="175"/>
      <c r="KF161" s="175"/>
      <c r="KG161" s="175"/>
      <c r="KH161" s="175"/>
      <c r="KI161" s="175"/>
      <c r="KJ161" s="175"/>
      <c r="KK161" s="175"/>
      <c r="KL161" s="175"/>
      <c r="KM161" s="175"/>
      <c r="KN161" s="175"/>
      <c r="KO161" s="175"/>
      <c r="KP161" s="175"/>
      <c r="KQ161" s="175"/>
      <c r="KR161" s="175"/>
      <c r="KS161" s="175"/>
      <c r="KT161" s="175"/>
      <c r="KU161" s="175"/>
      <c r="KV161" s="175"/>
      <c r="KW161" s="175"/>
      <c r="KX161" s="175"/>
      <c r="KY161" s="175"/>
      <c r="KZ161" s="175"/>
      <c r="LA161" s="175"/>
      <c r="LB161" s="175"/>
      <c r="LC161" s="175"/>
      <c r="LD161" s="175"/>
      <c r="LE161" s="175"/>
      <c r="LF161" s="175"/>
      <c r="LG161" s="175"/>
      <c r="LH161" s="175"/>
      <c r="LI161" s="175"/>
      <c r="LJ161" s="175"/>
      <c r="LK161" s="175"/>
      <c r="LL161" s="175"/>
      <c r="LM161" s="175"/>
      <c r="LN161" s="175"/>
      <c r="LO161" s="175"/>
      <c r="LP161" s="175"/>
      <c r="LQ161" s="175"/>
      <c r="LR161" s="175"/>
      <c r="LS161" s="175"/>
      <c r="LT161" s="175"/>
      <c r="LU161" s="175"/>
      <c r="LV161" s="175"/>
      <c r="LW161" s="175"/>
      <c r="LX161" s="175"/>
      <c r="LY161" s="175"/>
      <c r="LZ161" s="175"/>
      <c r="MA161" s="175"/>
      <c r="MB161" s="175"/>
      <c r="MC161" s="175"/>
      <c r="MD161" s="175"/>
      <c r="ME161" s="175"/>
      <c r="MF161" s="175"/>
      <c r="MG161" s="175"/>
      <c r="MH161" s="175"/>
      <c r="MI161" s="175"/>
      <c r="MJ161" s="175"/>
      <c r="MK161" s="175"/>
      <c r="ML161" s="175"/>
      <c r="MM161" s="175"/>
      <c r="MN161" s="175"/>
      <c r="MO161" s="175"/>
      <c r="MP161" s="175"/>
      <c r="MQ161" s="175"/>
      <c r="MR161" s="175"/>
      <c r="MS161" s="175"/>
      <c r="MT161" s="175"/>
      <c r="MU161" s="175"/>
      <c r="MV161" s="175"/>
      <c r="MW161" s="175"/>
      <c r="MX161" s="175"/>
      <c r="MY161" s="175"/>
      <c r="MZ161" s="175"/>
      <c r="NA161" s="175"/>
      <c r="NB161" s="175"/>
      <c r="NC161" s="175"/>
      <c r="ND161" s="175"/>
      <c r="NE161" s="175"/>
      <c r="NF161" s="175"/>
      <c r="NG161" s="175"/>
      <c r="NH161" s="175"/>
      <c r="NI161" s="175"/>
      <c r="NJ161" s="175"/>
      <c r="NK161" s="175"/>
      <c r="NL161" s="175"/>
      <c r="NM161" s="175"/>
      <c r="NN161" s="175"/>
      <c r="NO161" s="175"/>
      <c r="NP161" s="175"/>
      <c r="NQ161" s="175"/>
      <c r="NR161" s="175"/>
      <c r="NS161" s="175"/>
      <c r="NT161" s="175"/>
      <c r="NU161" s="175"/>
      <c r="NV161" s="175"/>
      <c r="NW161" s="175"/>
      <c r="NX161" s="175"/>
      <c r="NY161" s="175"/>
      <c r="NZ161" s="175"/>
      <c r="OA161" s="175"/>
      <c r="OB161" s="175"/>
      <c r="OC161" s="175"/>
      <c r="OD161" s="175"/>
      <c r="OE161" s="175"/>
      <c r="OF161" s="175"/>
      <c r="OG161" s="175"/>
      <c r="OH161" s="175"/>
      <c r="OI161" s="175"/>
      <c r="OJ161" s="175"/>
      <c r="OK161" s="175"/>
      <c r="OL161" s="175"/>
      <c r="OM161" s="175"/>
      <c r="ON161" s="175"/>
      <c r="OO161" s="175"/>
      <c r="OP161" s="175"/>
      <c r="OQ161" s="175"/>
      <c r="OR161" s="175"/>
      <c r="OS161" s="175"/>
      <c r="OT161" s="175"/>
      <c r="OU161" s="175"/>
      <c r="OV161" s="175"/>
      <c r="OW161" s="175"/>
      <c r="OX161" s="175"/>
      <c r="OY161" s="175"/>
      <c r="OZ161" s="175"/>
      <c r="PA161" s="175"/>
      <c r="PB161" s="175"/>
      <c r="PC161" s="175"/>
      <c r="PD161" s="175"/>
      <c r="PE161" s="175"/>
      <c r="PF161" s="175"/>
      <c r="PG161" s="175"/>
      <c r="PH161" s="175"/>
      <c r="PI161" s="175"/>
      <c r="PJ161" s="175"/>
      <c r="PK161" s="175"/>
      <c r="PL161" s="175"/>
      <c r="PM161" s="175"/>
      <c r="PN161" s="175"/>
      <c r="PO161" s="175"/>
      <c r="PP161" s="175"/>
      <c r="PQ161" s="175"/>
      <c r="PR161" s="175"/>
      <c r="PS161" s="175"/>
      <c r="PT161" s="175"/>
      <c r="PU161" s="175"/>
      <c r="PV161" s="175"/>
      <c r="PW161" s="175"/>
      <c r="PX161" s="175"/>
      <c r="PY161" s="175"/>
      <c r="PZ161" s="175"/>
      <c r="QA161" s="175"/>
      <c r="QB161" s="175"/>
      <c r="QC161" s="175"/>
      <c r="QD161" s="175"/>
      <c r="QE161" s="175"/>
      <c r="QF161" s="175"/>
      <c r="QG161" s="175"/>
      <c r="QH161" s="175"/>
      <c r="QI161" s="175"/>
      <c r="QJ161" s="175"/>
      <c r="QK161" s="175"/>
      <c r="QL161" s="175"/>
      <c r="QM161" s="175"/>
      <c r="QN161" s="175"/>
      <c r="QO161" s="175"/>
    </row>
    <row r="162" spans="122:457">
      <c r="DR162" s="175"/>
      <c r="DS162" s="175"/>
      <c r="DT162" s="175"/>
      <c r="DU162" s="175"/>
      <c r="DV162" s="175"/>
      <c r="DW162" s="175"/>
      <c r="DX162" s="175"/>
      <c r="DY162" s="175"/>
      <c r="DZ162" s="175"/>
      <c r="EA162" s="175"/>
      <c r="EB162" s="175"/>
      <c r="EC162" s="175"/>
      <c r="ED162" s="175"/>
      <c r="EE162" s="175"/>
      <c r="EF162" s="175"/>
      <c r="EG162" s="175"/>
      <c r="EH162" s="175"/>
      <c r="EI162" s="175"/>
      <c r="EJ162" s="175"/>
      <c r="EK162" s="175"/>
      <c r="EL162" s="175"/>
      <c r="EM162" s="175"/>
      <c r="EN162" s="175"/>
      <c r="EO162" s="175"/>
      <c r="EP162" s="175"/>
      <c r="EQ162" s="175"/>
      <c r="ER162" s="175"/>
      <c r="ES162" s="175"/>
      <c r="ET162" s="175"/>
      <c r="EU162" s="175"/>
      <c r="EV162" s="175"/>
      <c r="EW162" s="175"/>
      <c r="EX162" s="175"/>
      <c r="EY162" s="175"/>
      <c r="EZ162" s="175"/>
      <c r="FA162" s="175"/>
      <c r="FB162" s="175"/>
      <c r="FC162" s="175"/>
      <c r="FD162" s="175"/>
      <c r="FE162" s="175"/>
      <c r="FF162" s="175"/>
      <c r="FG162" s="175"/>
      <c r="FH162" s="175"/>
      <c r="FI162" s="175"/>
      <c r="FJ162" s="175"/>
      <c r="FK162" s="175"/>
      <c r="FL162" s="175"/>
      <c r="FM162" s="175"/>
      <c r="FN162" s="175"/>
      <c r="FO162" s="175"/>
      <c r="FP162" s="175"/>
      <c r="FQ162" s="175"/>
      <c r="FR162" s="175"/>
      <c r="FS162" s="175"/>
      <c r="FT162" s="175"/>
      <c r="FU162" s="175"/>
      <c r="FV162" s="175"/>
      <c r="FW162" s="175"/>
      <c r="FX162" s="175"/>
      <c r="FY162" s="175"/>
      <c r="FZ162" s="175"/>
      <c r="GA162" s="175"/>
      <c r="GB162" s="175"/>
      <c r="GC162" s="175"/>
      <c r="GD162" s="175"/>
      <c r="GE162" s="175"/>
      <c r="GF162" s="175"/>
      <c r="GG162" s="175"/>
      <c r="GH162" s="175"/>
      <c r="GI162" s="175"/>
      <c r="GJ162" s="175"/>
      <c r="GK162" s="175"/>
      <c r="GL162" s="175"/>
      <c r="GM162" s="175"/>
      <c r="GN162" s="175"/>
      <c r="GO162" s="175"/>
      <c r="GP162" s="175"/>
      <c r="GQ162" s="175"/>
      <c r="GR162" s="175"/>
      <c r="GS162" s="175"/>
      <c r="GT162" s="175"/>
      <c r="GU162" s="175"/>
      <c r="GV162" s="175"/>
      <c r="GW162" s="175"/>
      <c r="GX162" s="175"/>
      <c r="GY162" s="175"/>
      <c r="GZ162" s="175"/>
      <c r="HA162" s="175"/>
      <c r="HB162" s="175"/>
      <c r="HC162" s="175"/>
      <c r="HD162" s="175"/>
      <c r="HE162" s="175"/>
      <c r="HF162" s="175"/>
      <c r="HG162" s="175"/>
      <c r="HH162" s="175"/>
      <c r="HI162" s="175"/>
      <c r="HJ162" s="175"/>
      <c r="HK162" s="175"/>
      <c r="HL162" s="175"/>
      <c r="HM162" s="175"/>
      <c r="HN162" s="175"/>
      <c r="HO162" s="175"/>
      <c r="HP162" s="175"/>
      <c r="HQ162" s="175"/>
      <c r="HR162" s="175"/>
      <c r="HS162" s="175"/>
      <c r="HT162" s="175"/>
      <c r="HU162" s="175"/>
      <c r="HV162" s="175"/>
      <c r="HW162" s="175"/>
      <c r="HX162" s="175"/>
      <c r="HY162" s="175"/>
      <c r="HZ162" s="175"/>
      <c r="IA162" s="175"/>
      <c r="IB162" s="175"/>
      <c r="IC162" s="175"/>
      <c r="ID162" s="175"/>
      <c r="IE162" s="175"/>
      <c r="IF162" s="175"/>
      <c r="IG162" s="175"/>
      <c r="IH162" s="175"/>
      <c r="II162" s="175"/>
      <c r="IJ162" s="175"/>
      <c r="IK162" s="175"/>
      <c r="IL162" s="175"/>
      <c r="IM162" s="175"/>
      <c r="IN162" s="175"/>
      <c r="IO162" s="175"/>
      <c r="IP162" s="175"/>
      <c r="IQ162" s="175"/>
      <c r="IR162" s="175"/>
      <c r="IS162" s="175"/>
      <c r="IT162" s="175"/>
      <c r="IU162" s="175"/>
      <c r="IV162" s="175"/>
      <c r="IW162" s="175"/>
      <c r="IX162" s="175"/>
      <c r="IY162" s="175"/>
      <c r="IZ162" s="175"/>
      <c r="JA162" s="175"/>
      <c r="JB162" s="175"/>
      <c r="JC162" s="175"/>
      <c r="JD162" s="175"/>
      <c r="JE162" s="175"/>
      <c r="JF162" s="175"/>
      <c r="JG162" s="175"/>
      <c r="JH162" s="175"/>
      <c r="JI162" s="175"/>
      <c r="JJ162" s="175"/>
      <c r="JK162" s="175"/>
      <c r="JL162" s="175"/>
      <c r="JM162" s="175"/>
      <c r="JN162" s="175"/>
      <c r="JO162" s="175"/>
      <c r="JP162" s="175"/>
      <c r="JQ162" s="175"/>
      <c r="JR162" s="175"/>
      <c r="JS162" s="175"/>
      <c r="JT162" s="175"/>
      <c r="JU162" s="175"/>
      <c r="JV162" s="175"/>
      <c r="JW162" s="175"/>
      <c r="JX162" s="175"/>
      <c r="JY162" s="175"/>
      <c r="JZ162" s="175"/>
      <c r="KA162" s="175"/>
      <c r="KB162" s="175"/>
      <c r="KC162" s="175"/>
      <c r="KD162" s="175"/>
      <c r="KE162" s="175"/>
      <c r="KF162" s="175"/>
      <c r="KG162" s="175"/>
      <c r="KH162" s="175"/>
      <c r="KI162" s="175"/>
      <c r="KJ162" s="175"/>
      <c r="KK162" s="175"/>
      <c r="KL162" s="175"/>
      <c r="KM162" s="175"/>
      <c r="KN162" s="175"/>
      <c r="KO162" s="175"/>
      <c r="KP162" s="175"/>
      <c r="KQ162" s="175"/>
      <c r="KR162" s="175"/>
      <c r="KS162" s="175"/>
      <c r="KT162" s="175"/>
      <c r="KU162" s="175"/>
      <c r="KV162" s="175"/>
      <c r="KW162" s="175"/>
      <c r="KX162" s="175"/>
      <c r="KY162" s="175"/>
      <c r="KZ162" s="175"/>
      <c r="LA162" s="175"/>
      <c r="LB162" s="175"/>
      <c r="LC162" s="175"/>
      <c r="LD162" s="175"/>
      <c r="LE162" s="175"/>
      <c r="LF162" s="175"/>
      <c r="LG162" s="175"/>
      <c r="LH162" s="175"/>
      <c r="LI162" s="175"/>
      <c r="LJ162" s="175"/>
      <c r="LK162" s="175"/>
      <c r="LL162" s="175"/>
      <c r="LM162" s="175"/>
      <c r="LN162" s="175"/>
      <c r="LO162" s="175"/>
      <c r="LP162" s="175"/>
      <c r="LQ162" s="175"/>
      <c r="LR162" s="175"/>
      <c r="LS162" s="175"/>
      <c r="LT162" s="175"/>
      <c r="LU162" s="175"/>
      <c r="LV162" s="175"/>
      <c r="LW162" s="175"/>
      <c r="LX162" s="175"/>
      <c r="LY162" s="175"/>
      <c r="LZ162" s="175"/>
      <c r="MA162" s="175"/>
      <c r="MB162" s="175"/>
      <c r="MC162" s="175"/>
      <c r="MD162" s="175"/>
      <c r="ME162" s="175"/>
      <c r="MF162" s="175"/>
      <c r="MG162" s="175"/>
      <c r="MH162" s="175"/>
      <c r="MI162" s="175"/>
      <c r="MJ162" s="175"/>
      <c r="MK162" s="175"/>
      <c r="ML162" s="175"/>
      <c r="MM162" s="175"/>
      <c r="MN162" s="175"/>
      <c r="MO162" s="175"/>
      <c r="MP162" s="175"/>
      <c r="MQ162" s="175"/>
      <c r="MR162" s="175"/>
      <c r="MS162" s="175"/>
      <c r="MT162" s="175"/>
      <c r="MU162" s="175"/>
      <c r="MV162" s="175"/>
      <c r="MW162" s="175"/>
      <c r="MX162" s="175"/>
      <c r="MY162" s="175"/>
      <c r="MZ162" s="175"/>
      <c r="NA162" s="175"/>
      <c r="NB162" s="175"/>
      <c r="NC162" s="175"/>
      <c r="ND162" s="175"/>
      <c r="NE162" s="175"/>
      <c r="NF162" s="175"/>
      <c r="NG162" s="175"/>
      <c r="NH162" s="175"/>
      <c r="NI162" s="175"/>
      <c r="NJ162" s="175"/>
      <c r="NK162" s="175"/>
      <c r="NL162" s="175"/>
      <c r="NM162" s="175"/>
      <c r="NN162" s="175"/>
      <c r="NO162" s="175"/>
      <c r="NP162" s="175"/>
      <c r="NQ162" s="175"/>
      <c r="NR162" s="175"/>
      <c r="NS162" s="175"/>
      <c r="NT162" s="175"/>
      <c r="NU162" s="175"/>
      <c r="NV162" s="175"/>
      <c r="NW162" s="175"/>
      <c r="NX162" s="175"/>
      <c r="NY162" s="175"/>
      <c r="NZ162" s="175"/>
      <c r="OA162" s="175"/>
      <c r="OB162" s="175"/>
      <c r="OC162" s="175"/>
      <c r="OD162" s="175"/>
      <c r="OE162" s="175"/>
      <c r="OF162" s="175"/>
      <c r="OG162" s="175"/>
      <c r="OH162" s="175"/>
      <c r="OI162" s="175"/>
      <c r="OJ162" s="175"/>
      <c r="OK162" s="175"/>
      <c r="OL162" s="175"/>
      <c r="OM162" s="175"/>
      <c r="ON162" s="175"/>
      <c r="OO162" s="175"/>
      <c r="OP162" s="175"/>
      <c r="OQ162" s="175"/>
      <c r="OR162" s="175"/>
      <c r="OS162" s="175"/>
      <c r="OT162" s="175"/>
      <c r="OU162" s="175"/>
      <c r="OV162" s="175"/>
      <c r="OW162" s="175"/>
      <c r="OX162" s="175"/>
      <c r="OY162" s="175"/>
      <c r="OZ162" s="175"/>
      <c r="PA162" s="175"/>
      <c r="PB162" s="175"/>
      <c r="PC162" s="175"/>
      <c r="PD162" s="175"/>
      <c r="PE162" s="175"/>
      <c r="PF162" s="175"/>
      <c r="PG162" s="175"/>
      <c r="PH162" s="175"/>
      <c r="PI162" s="175"/>
      <c r="PJ162" s="175"/>
      <c r="PK162" s="175"/>
      <c r="PL162" s="175"/>
      <c r="PM162" s="175"/>
      <c r="PN162" s="175"/>
      <c r="PO162" s="175"/>
      <c r="PP162" s="175"/>
      <c r="PQ162" s="175"/>
      <c r="PR162" s="175"/>
      <c r="PS162" s="175"/>
      <c r="PT162" s="175"/>
      <c r="PU162" s="175"/>
      <c r="PV162" s="175"/>
      <c r="PW162" s="175"/>
      <c r="PX162" s="175"/>
      <c r="PY162" s="175"/>
      <c r="PZ162" s="175"/>
      <c r="QA162" s="175"/>
      <c r="QB162" s="175"/>
      <c r="QC162" s="175"/>
      <c r="QD162" s="175"/>
      <c r="QE162" s="175"/>
      <c r="QF162" s="175"/>
      <c r="QG162" s="175"/>
      <c r="QH162" s="175"/>
      <c r="QI162" s="175"/>
      <c r="QJ162" s="175"/>
      <c r="QK162" s="175"/>
      <c r="QL162" s="175"/>
      <c r="QM162" s="175"/>
      <c r="QN162" s="175"/>
      <c r="QO162" s="175"/>
    </row>
    <row r="163" spans="122:457">
      <c r="DR163" s="175"/>
      <c r="DS163" s="175"/>
      <c r="DT163" s="175"/>
      <c r="DU163" s="175"/>
      <c r="DV163" s="175"/>
      <c r="DW163" s="175"/>
      <c r="DX163" s="175"/>
      <c r="DY163" s="175"/>
      <c r="DZ163" s="175"/>
      <c r="EA163" s="175"/>
      <c r="EB163" s="175"/>
      <c r="EC163" s="175"/>
      <c r="ED163" s="175"/>
      <c r="EE163" s="175"/>
      <c r="EF163" s="175"/>
      <c r="EG163" s="175"/>
      <c r="EH163" s="175"/>
      <c r="EI163" s="175"/>
      <c r="EJ163" s="175"/>
      <c r="EK163" s="175"/>
      <c r="EL163" s="175"/>
      <c r="EM163" s="175"/>
      <c r="EN163" s="175"/>
      <c r="EO163" s="175"/>
      <c r="EP163" s="175"/>
      <c r="EQ163" s="175"/>
      <c r="ER163" s="175"/>
      <c r="ES163" s="175"/>
      <c r="ET163" s="175"/>
      <c r="EU163" s="175"/>
      <c r="EV163" s="175"/>
      <c r="EW163" s="175"/>
      <c r="EX163" s="175"/>
      <c r="EY163" s="175"/>
      <c r="EZ163" s="175"/>
      <c r="FA163" s="175"/>
      <c r="FB163" s="175"/>
      <c r="FC163" s="175"/>
      <c r="FD163" s="175"/>
      <c r="FE163" s="175"/>
      <c r="FF163" s="175"/>
      <c r="FG163" s="175"/>
      <c r="FH163" s="175"/>
      <c r="FI163" s="175"/>
      <c r="FJ163" s="175"/>
      <c r="FK163" s="175"/>
      <c r="FL163" s="175"/>
      <c r="FM163" s="175"/>
      <c r="FN163" s="175"/>
      <c r="FO163" s="175"/>
      <c r="FP163" s="175"/>
      <c r="FQ163" s="175"/>
      <c r="FR163" s="175"/>
      <c r="FS163" s="175"/>
      <c r="FT163" s="175"/>
      <c r="FU163" s="175"/>
      <c r="FV163" s="175"/>
      <c r="FW163" s="175"/>
      <c r="FX163" s="175"/>
      <c r="FY163" s="175"/>
      <c r="FZ163" s="175"/>
      <c r="GA163" s="175"/>
      <c r="GB163" s="175"/>
      <c r="GC163" s="175"/>
      <c r="GD163" s="175"/>
      <c r="GE163" s="175"/>
      <c r="GF163" s="175"/>
      <c r="GG163" s="175"/>
      <c r="GH163" s="175"/>
      <c r="GI163" s="175"/>
      <c r="GJ163" s="175"/>
      <c r="GK163" s="175"/>
      <c r="GL163" s="175"/>
      <c r="GM163" s="175"/>
      <c r="GN163" s="175"/>
      <c r="GO163" s="175"/>
      <c r="GP163" s="175"/>
      <c r="GQ163" s="175"/>
      <c r="GR163" s="175"/>
      <c r="GS163" s="175"/>
      <c r="GT163" s="175"/>
      <c r="GU163" s="175"/>
      <c r="GV163" s="175"/>
      <c r="GW163" s="175"/>
      <c r="GX163" s="175"/>
      <c r="GY163" s="175"/>
      <c r="GZ163" s="175"/>
      <c r="HA163" s="175"/>
      <c r="HB163" s="175"/>
      <c r="HC163" s="175"/>
      <c r="HD163" s="175"/>
      <c r="HE163" s="175"/>
      <c r="HF163" s="175"/>
      <c r="HG163" s="175"/>
      <c r="HH163" s="175"/>
      <c r="HI163" s="175"/>
      <c r="HJ163" s="175"/>
      <c r="HK163" s="175"/>
      <c r="HL163" s="175"/>
      <c r="HM163" s="175"/>
      <c r="HN163" s="175"/>
      <c r="HO163" s="175"/>
      <c r="HP163" s="175"/>
      <c r="HQ163" s="175"/>
      <c r="HR163" s="175"/>
      <c r="HS163" s="175"/>
      <c r="HT163" s="175"/>
      <c r="HU163" s="175"/>
      <c r="HV163" s="175"/>
      <c r="HW163" s="175"/>
      <c r="HX163" s="175"/>
      <c r="HY163" s="175"/>
      <c r="HZ163" s="175"/>
      <c r="IA163" s="175"/>
      <c r="IB163" s="175"/>
      <c r="IC163" s="175"/>
      <c r="ID163" s="175"/>
      <c r="IE163" s="175"/>
      <c r="IF163" s="175"/>
      <c r="IG163" s="175"/>
      <c r="IH163" s="175"/>
      <c r="II163" s="175"/>
      <c r="IJ163" s="175"/>
      <c r="IK163" s="175"/>
      <c r="IL163" s="175"/>
      <c r="IM163" s="175"/>
      <c r="IN163" s="175"/>
      <c r="IO163" s="175"/>
      <c r="IP163" s="175"/>
      <c r="IQ163" s="175"/>
      <c r="IR163" s="175"/>
      <c r="IS163" s="175"/>
      <c r="IT163" s="175"/>
      <c r="IU163" s="175"/>
      <c r="IV163" s="175"/>
      <c r="IW163" s="175"/>
      <c r="IX163" s="175"/>
      <c r="IY163" s="175"/>
      <c r="IZ163" s="175"/>
      <c r="JA163" s="175"/>
      <c r="JB163" s="175"/>
      <c r="JC163" s="175"/>
      <c r="JD163" s="175"/>
      <c r="JE163" s="175"/>
      <c r="JF163" s="175"/>
      <c r="JG163" s="175"/>
      <c r="JH163" s="175"/>
      <c r="JI163" s="175"/>
      <c r="JJ163" s="175"/>
      <c r="JK163" s="175"/>
      <c r="JL163" s="175"/>
      <c r="JM163" s="175"/>
      <c r="JN163" s="175"/>
      <c r="JO163" s="175"/>
      <c r="JP163" s="175"/>
      <c r="JQ163" s="175"/>
      <c r="JR163" s="175"/>
      <c r="JS163" s="175"/>
      <c r="JT163" s="175"/>
      <c r="JU163" s="175"/>
      <c r="JV163" s="175"/>
      <c r="JW163" s="175"/>
      <c r="JX163" s="175"/>
      <c r="JY163" s="175"/>
      <c r="JZ163" s="175"/>
      <c r="KA163" s="175"/>
      <c r="KB163" s="175"/>
      <c r="KC163" s="175"/>
      <c r="KD163" s="175"/>
      <c r="KE163" s="175"/>
      <c r="KF163" s="175"/>
      <c r="KG163" s="175"/>
      <c r="KH163" s="175"/>
      <c r="KI163" s="175"/>
      <c r="KJ163" s="175"/>
      <c r="KK163" s="175"/>
      <c r="KL163" s="175"/>
      <c r="KM163" s="175"/>
      <c r="KN163" s="175"/>
      <c r="KO163" s="175"/>
      <c r="KP163" s="175"/>
      <c r="KQ163" s="175"/>
      <c r="KR163" s="175"/>
      <c r="KS163" s="175"/>
      <c r="KT163" s="175"/>
      <c r="KU163" s="175"/>
      <c r="KV163" s="175"/>
      <c r="KW163" s="175"/>
      <c r="KX163" s="175"/>
      <c r="KY163" s="175"/>
      <c r="KZ163" s="175"/>
      <c r="LA163" s="175"/>
      <c r="LB163" s="175"/>
      <c r="LC163" s="175"/>
      <c r="LD163" s="175"/>
      <c r="LE163" s="175"/>
      <c r="LF163" s="175"/>
      <c r="LG163" s="175"/>
      <c r="LH163" s="175"/>
      <c r="LI163" s="175"/>
      <c r="LJ163" s="175"/>
      <c r="LK163" s="175"/>
      <c r="LL163" s="175"/>
      <c r="LM163" s="175"/>
      <c r="LN163" s="175"/>
      <c r="LO163" s="175"/>
      <c r="LP163" s="175"/>
      <c r="LQ163" s="175"/>
      <c r="LR163" s="175"/>
      <c r="LS163" s="175"/>
      <c r="LT163" s="175"/>
      <c r="LU163" s="175"/>
      <c r="LV163" s="175"/>
      <c r="LW163" s="175"/>
      <c r="LX163" s="175"/>
      <c r="LY163" s="175"/>
      <c r="LZ163" s="175"/>
      <c r="MA163" s="175"/>
      <c r="MB163" s="175"/>
      <c r="MC163" s="175"/>
      <c r="MD163" s="175"/>
      <c r="ME163" s="175"/>
      <c r="MF163" s="175"/>
      <c r="MG163" s="175"/>
      <c r="MH163" s="175"/>
      <c r="MI163" s="175"/>
      <c r="MJ163" s="175"/>
      <c r="MK163" s="175"/>
      <c r="ML163" s="175"/>
      <c r="MM163" s="175"/>
      <c r="MN163" s="175"/>
      <c r="MO163" s="175"/>
      <c r="MP163" s="175"/>
      <c r="MQ163" s="175"/>
      <c r="MR163" s="175"/>
      <c r="MS163" s="175"/>
      <c r="MT163" s="175"/>
      <c r="MU163" s="175"/>
      <c r="MV163" s="175"/>
      <c r="MW163" s="175"/>
      <c r="MX163" s="175"/>
      <c r="MY163" s="175"/>
      <c r="MZ163" s="175"/>
      <c r="NA163" s="175"/>
      <c r="NB163" s="175"/>
      <c r="NC163" s="175"/>
      <c r="ND163" s="175"/>
      <c r="NE163" s="175"/>
      <c r="NF163" s="175"/>
      <c r="NG163" s="175"/>
      <c r="NH163" s="175"/>
      <c r="NI163" s="175"/>
      <c r="NJ163" s="175"/>
      <c r="NK163" s="175"/>
      <c r="NL163" s="175"/>
      <c r="NM163" s="175"/>
      <c r="NN163" s="175"/>
      <c r="NO163" s="175"/>
      <c r="NP163" s="175"/>
      <c r="NQ163" s="175"/>
      <c r="NR163" s="175"/>
      <c r="NS163" s="175"/>
      <c r="NT163" s="175"/>
      <c r="NU163" s="175"/>
      <c r="NV163" s="175"/>
      <c r="NW163" s="175"/>
      <c r="NX163" s="175"/>
      <c r="NY163" s="175"/>
      <c r="NZ163" s="175"/>
      <c r="OA163" s="175"/>
      <c r="OB163" s="175"/>
      <c r="OC163" s="175"/>
      <c r="OD163" s="175"/>
      <c r="OE163" s="175"/>
      <c r="OF163" s="175"/>
      <c r="OG163" s="175"/>
      <c r="OH163" s="175"/>
      <c r="OI163" s="175"/>
      <c r="OJ163" s="175"/>
      <c r="OK163" s="175"/>
      <c r="OL163" s="175"/>
      <c r="OM163" s="175"/>
      <c r="ON163" s="175"/>
      <c r="OO163" s="175"/>
      <c r="OP163" s="175"/>
      <c r="OQ163" s="175"/>
      <c r="OR163" s="175"/>
      <c r="OS163" s="175"/>
      <c r="OT163" s="175"/>
      <c r="OU163" s="175"/>
      <c r="OV163" s="175"/>
      <c r="OW163" s="175"/>
      <c r="OX163" s="175"/>
      <c r="OY163" s="175"/>
      <c r="OZ163" s="175"/>
      <c r="PA163" s="175"/>
      <c r="PB163" s="175"/>
      <c r="PC163" s="175"/>
      <c r="PD163" s="175"/>
      <c r="PE163" s="175"/>
      <c r="PF163" s="175"/>
      <c r="PG163" s="175"/>
      <c r="PH163" s="175"/>
      <c r="PI163" s="175"/>
      <c r="PJ163" s="175"/>
      <c r="PK163" s="175"/>
      <c r="PL163" s="175"/>
      <c r="PM163" s="175"/>
      <c r="PN163" s="175"/>
      <c r="PO163" s="175"/>
      <c r="PP163" s="175"/>
      <c r="PQ163" s="175"/>
      <c r="PR163" s="175"/>
      <c r="PS163" s="175"/>
      <c r="PT163" s="175"/>
      <c r="PU163" s="175"/>
      <c r="PV163" s="175"/>
      <c r="PW163" s="175"/>
      <c r="PX163" s="175"/>
      <c r="PY163" s="175"/>
      <c r="PZ163" s="175"/>
      <c r="QA163" s="175"/>
      <c r="QB163" s="175"/>
      <c r="QC163" s="175"/>
      <c r="QD163" s="175"/>
      <c r="QE163" s="175"/>
      <c r="QF163" s="175"/>
      <c r="QG163" s="175"/>
      <c r="QH163" s="175"/>
      <c r="QI163" s="175"/>
      <c r="QJ163" s="175"/>
      <c r="QK163" s="175"/>
      <c r="QL163" s="175"/>
      <c r="QM163" s="175"/>
      <c r="QN163" s="175"/>
      <c r="QO163" s="175"/>
    </row>
    <row r="164" spans="122:457">
      <c r="DR164" s="175"/>
      <c r="DS164" s="175"/>
      <c r="DT164" s="175"/>
      <c r="DU164" s="175"/>
      <c r="DV164" s="175"/>
      <c r="DW164" s="175"/>
      <c r="DX164" s="175"/>
      <c r="DY164" s="175"/>
      <c r="DZ164" s="175"/>
      <c r="EA164" s="175"/>
      <c r="EB164" s="175"/>
      <c r="EC164" s="175"/>
      <c r="ED164" s="175"/>
      <c r="EE164" s="175"/>
      <c r="EF164" s="175"/>
      <c r="EG164" s="175"/>
      <c r="EH164" s="175"/>
      <c r="EI164" s="175"/>
      <c r="EJ164" s="175"/>
      <c r="EK164" s="175"/>
      <c r="EL164" s="175"/>
      <c r="EM164" s="175"/>
      <c r="EN164" s="175"/>
      <c r="EO164" s="175"/>
      <c r="EP164" s="175"/>
      <c r="EQ164" s="175"/>
      <c r="ER164" s="175"/>
      <c r="ES164" s="175"/>
      <c r="ET164" s="175"/>
      <c r="EU164" s="175"/>
      <c r="EV164" s="175"/>
      <c r="EW164" s="175"/>
      <c r="EX164" s="175"/>
      <c r="EY164" s="175"/>
      <c r="EZ164" s="175"/>
      <c r="FA164" s="175"/>
      <c r="FB164" s="175"/>
      <c r="FC164" s="175"/>
      <c r="FD164" s="175"/>
      <c r="FE164" s="175"/>
      <c r="FF164" s="175"/>
      <c r="FG164" s="175"/>
      <c r="FH164" s="175"/>
      <c r="FI164" s="175"/>
      <c r="FJ164" s="175"/>
      <c r="FK164" s="175"/>
      <c r="FL164" s="175"/>
      <c r="FM164" s="175"/>
      <c r="FN164" s="175"/>
      <c r="FO164" s="175"/>
      <c r="FP164" s="175"/>
      <c r="FQ164" s="175"/>
      <c r="FR164" s="175"/>
      <c r="FS164" s="175"/>
      <c r="FT164" s="175"/>
      <c r="FU164" s="175"/>
      <c r="FV164" s="175"/>
      <c r="FW164" s="175"/>
      <c r="FX164" s="175"/>
      <c r="FY164" s="175"/>
      <c r="FZ164" s="175"/>
      <c r="GA164" s="175"/>
      <c r="GB164" s="175"/>
      <c r="GC164" s="175"/>
      <c r="GD164" s="175"/>
      <c r="GE164" s="175"/>
      <c r="GF164" s="175"/>
      <c r="GG164" s="175"/>
      <c r="GH164" s="175"/>
      <c r="GI164" s="175"/>
      <c r="GJ164" s="175"/>
      <c r="GK164" s="175"/>
      <c r="GL164" s="175"/>
      <c r="GM164" s="175"/>
      <c r="GN164" s="175"/>
      <c r="GO164" s="175"/>
      <c r="GP164" s="175"/>
      <c r="GQ164" s="175"/>
      <c r="GR164" s="175"/>
      <c r="GS164" s="175"/>
      <c r="GT164" s="175"/>
      <c r="GU164" s="175"/>
      <c r="GV164" s="175"/>
      <c r="GW164" s="175"/>
      <c r="GX164" s="175"/>
      <c r="GY164" s="175"/>
      <c r="GZ164" s="175"/>
      <c r="HA164" s="175"/>
      <c r="HB164" s="175"/>
      <c r="HC164" s="175"/>
      <c r="HD164" s="175"/>
      <c r="HE164" s="175"/>
      <c r="HF164" s="175"/>
      <c r="HG164" s="175"/>
      <c r="HH164" s="175"/>
      <c r="HI164" s="175"/>
      <c r="HJ164" s="175"/>
      <c r="HK164" s="175"/>
      <c r="HL164" s="175"/>
      <c r="HM164" s="175"/>
      <c r="HN164" s="175"/>
      <c r="HO164" s="175"/>
      <c r="HP164" s="175"/>
      <c r="HQ164" s="175"/>
      <c r="HR164" s="175"/>
      <c r="HS164" s="175"/>
      <c r="HT164" s="175"/>
      <c r="HU164" s="175"/>
      <c r="HV164" s="175"/>
      <c r="HW164" s="175"/>
      <c r="HX164" s="175"/>
      <c r="HY164" s="175"/>
      <c r="HZ164" s="175"/>
      <c r="IA164" s="175"/>
      <c r="IB164" s="175"/>
      <c r="IC164" s="175"/>
      <c r="ID164" s="175"/>
      <c r="IE164" s="175"/>
      <c r="IF164" s="175"/>
      <c r="IG164" s="175"/>
      <c r="IH164" s="175"/>
      <c r="II164" s="175"/>
      <c r="IJ164" s="175"/>
      <c r="IK164" s="175"/>
      <c r="IL164" s="175"/>
      <c r="IM164" s="175"/>
      <c r="IN164" s="175"/>
      <c r="IO164" s="175"/>
      <c r="IP164" s="175"/>
      <c r="IQ164" s="175"/>
      <c r="IR164" s="175"/>
      <c r="IS164" s="175"/>
      <c r="IT164" s="175"/>
      <c r="IU164" s="175"/>
      <c r="IV164" s="175"/>
      <c r="IW164" s="175"/>
      <c r="IX164" s="175"/>
      <c r="IY164" s="175"/>
      <c r="IZ164" s="175"/>
      <c r="JA164" s="175"/>
      <c r="JB164" s="175"/>
      <c r="JC164" s="175"/>
      <c r="JD164" s="175"/>
      <c r="JE164" s="175"/>
      <c r="JF164" s="175"/>
      <c r="JG164" s="175"/>
      <c r="JH164" s="175"/>
      <c r="JI164" s="175"/>
      <c r="JJ164" s="175"/>
      <c r="JK164" s="175"/>
      <c r="JL164" s="175"/>
      <c r="JM164" s="175"/>
      <c r="JN164" s="175"/>
      <c r="JO164" s="175"/>
      <c r="JP164" s="175"/>
      <c r="JQ164" s="175"/>
      <c r="JR164" s="175"/>
      <c r="JS164" s="175"/>
      <c r="JT164" s="175"/>
      <c r="JU164" s="175"/>
      <c r="JV164" s="175"/>
      <c r="JW164" s="175"/>
      <c r="JX164" s="175"/>
      <c r="JY164" s="175"/>
      <c r="JZ164" s="175"/>
      <c r="KA164" s="175"/>
      <c r="KB164" s="175"/>
      <c r="KC164" s="175"/>
      <c r="KD164" s="175"/>
      <c r="KE164" s="175"/>
      <c r="KF164" s="175"/>
      <c r="KG164" s="175"/>
      <c r="KH164" s="175"/>
      <c r="KI164" s="175"/>
      <c r="KJ164" s="175"/>
      <c r="KK164" s="175"/>
      <c r="KL164" s="175"/>
      <c r="KM164" s="175"/>
      <c r="KN164" s="175"/>
      <c r="KO164" s="175"/>
      <c r="KP164" s="175"/>
      <c r="KQ164" s="175"/>
      <c r="KR164" s="175"/>
      <c r="KS164" s="175"/>
      <c r="KT164" s="175"/>
      <c r="KU164" s="175"/>
      <c r="KV164" s="175"/>
      <c r="KW164" s="175"/>
      <c r="KX164" s="175"/>
      <c r="KY164" s="175"/>
      <c r="KZ164" s="175"/>
      <c r="LA164" s="175"/>
      <c r="LB164" s="175"/>
      <c r="LC164" s="175"/>
      <c r="LD164" s="175"/>
      <c r="LE164" s="175"/>
      <c r="LF164" s="175"/>
      <c r="LG164" s="175"/>
      <c r="LH164" s="175"/>
      <c r="LI164" s="175"/>
      <c r="LJ164" s="175"/>
      <c r="LK164" s="175"/>
      <c r="LL164" s="175"/>
      <c r="LM164" s="175"/>
      <c r="LN164" s="175"/>
      <c r="LO164" s="175"/>
      <c r="LP164" s="175"/>
      <c r="LQ164" s="175"/>
      <c r="LR164" s="175"/>
      <c r="LS164" s="175"/>
      <c r="LT164" s="175"/>
      <c r="LU164" s="175"/>
      <c r="LV164" s="175"/>
      <c r="LW164" s="175"/>
      <c r="LX164" s="175"/>
      <c r="LY164" s="175"/>
      <c r="LZ164" s="175"/>
      <c r="MA164" s="175"/>
      <c r="MB164" s="175"/>
      <c r="MC164" s="175"/>
      <c r="MD164" s="175"/>
      <c r="ME164" s="175"/>
      <c r="MF164" s="175"/>
      <c r="MG164" s="175"/>
      <c r="MH164" s="175"/>
      <c r="MI164" s="175"/>
      <c r="MJ164" s="175"/>
      <c r="MK164" s="175"/>
      <c r="ML164" s="175"/>
      <c r="MM164" s="175"/>
      <c r="MN164" s="175"/>
      <c r="MO164" s="175"/>
      <c r="MP164" s="175"/>
      <c r="MQ164" s="175"/>
      <c r="MR164" s="175"/>
      <c r="MS164" s="175"/>
      <c r="MT164" s="175"/>
      <c r="MU164" s="175"/>
      <c r="MV164" s="175"/>
      <c r="MW164" s="175"/>
      <c r="MX164" s="175"/>
      <c r="MY164" s="175"/>
      <c r="MZ164" s="175"/>
      <c r="NA164" s="175"/>
      <c r="NB164" s="175"/>
      <c r="NC164" s="175"/>
      <c r="ND164" s="175"/>
      <c r="NE164" s="175"/>
      <c r="NF164" s="175"/>
      <c r="NG164" s="175"/>
      <c r="NH164" s="175"/>
      <c r="NI164" s="175"/>
      <c r="NJ164" s="175"/>
      <c r="NK164" s="175"/>
      <c r="NL164" s="175"/>
      <c r="NM164" s="175"/>
      <c r="NN164" s="175"/>
      <c r="NO164" s="175"/>
      <c r="NP164" s="175"/>
      <c r="NQ164" s="175"/>
      <c r="NR164" s="175"/>
      <c r="NS164" s="175"/>
      <c r="NT164" s="175"/>
      <c r="NU164" s="175"/>
      <c r="NV164" s="175"/>
      <c r="NW164" s="175"/>
      <c r="NX164" s="175"/>
      <c r="NY164" s="175"/>
      <c r="NZ164" s="175"/>
      <c r="OA164" s="175"/>
      <c r="OB164" s="175"/>
      <c r="OC164" s="175"/>
      <c r="OD164" s="175"/>
      <c r="OE164" s="175"/>
      <c r="OF164" s="175"/>
      <c r="OG164" s="175"/>
      <c r="OH164" s="175"/>
      <c r="OI164" s="175"/>
      <c r="OJ164" s="175"/>
      <c r="OK164" s="175"/>
      <c r="OL164" s="175"/>
      <c r="OM164" s="175"/>
      <c r="ON164" s="175"/>
      <c r="OO164" s="175"/>
      <c r="OP164" s="175"/>
      <c r="OQ164" s="175"/>
      <c r="OR164" s="175"/>
      <c r="OS164" s="175"/>
      <c r="OT164" s="175"/>
      <c r="OU164" s="175"/>
      <c r="OV164" s="175"/>
      <c r="OW164" s="175"/>
      <c r="OX164" s="175"/>
      <c r="OY164" s="175"/>
      <c r="OZ164" s="175"/>
      <c r="PA164" s="175"/>
      <c r="PB164" s="175"/>
      <c r="PC164" s="175"/>
      <c r="PD164" s="175"/>
      <c r="PE164" s="175"/>
      <c r="PF164" s="175"/>
      <c r="PG164" s="175"/>
      <c r="PH164" s="175"/>
      <c r="PI164" s="175"/>
      <c r="PJ164" s="175"/>
      <c r="PK164" s="175"/>
      <c r="PL164" s="175"/>
      <c r="PM164" s="175"/>
      <c r="PN164" s="175"/>
      <c r="PO164" s="175"/>
      <c r="PP164" s="175"/>
      <c r="PQ164" s="175"/>
      <c r="PR164" s="175"/>
      <c r="PS164" s="175"/>
      <c r="PT164" s="175"/>
      <c r="PU164" s="175"/>
      <c r="PV164" s="175"/>
      <c r="PW164" s="175"/>
      <c r="PX164" s="175"/>
      <c r="PY164" s="175"/>
      <c r="PZ164" s="175"/>
      <c r="QA164" s="175"/>
      <c r="QB164" s="175"/>
      <c r="QC164" s="175"/>
      <c r="QD164" s="175"/>
      <c r="QE164" s="175"/>
      <c r="QF164" s="175"/>
      <c r="QG164" s="175"/>
      <c r="QH164" s="175"/>
      <c r="QI164" s="175"/>
      <c r="QJ164" s="175"/>
      <c r="QK164" s="175"/>
      <c r="QL164" s="175"/>
      <c r="QM164" s="175"/>
      <c r="QN164" s="175"/>
      <c r="QO164" s="175"/>
    </row>
    <row r="165" spans="122:457">
      <c r="DR165" s="175"/>
      <c r="DS165" s="175"/>
      <c r="DT165" s="175"/>
      <c r="DU165" s="175"/>
      <c r="DV165" s="175"/>
      <c r="DW165" s="175"/>
      <c r="DX165" s="175"/>
      <c r="DY165" s="175"/>
      <c r="DZ165" s="175"/>
      <c r="EA165" s="175"/>
      <c r="EB165" s="175"/>
      <c r="EC165" s="175"/>
      <c r="ED165" s="175"/>
      <c r="EE165" s="175"/>
      <c r="EF165" s="175"/>
      <c r="EG165" s="175"/>
      <c r="EH165" s="175"/>
      <c r="EI165" s="175"/>
      <c r="EJ165" s="175"/>
      <c r="EK165" s="175"/>
      <c r="EL165" s="175"/>
      <c r="EM165" s="175"/>
      <c r="EN165" s="175"/>
      <c r="EO165" s="175"/>
      <c r="EP165" s="175"/>
      <c r="EQ165" s="175"/>
      <c r="ER165" s="175"/>
      <c r="ES165" s="175"/>
      <c r="ET165" s="175"/>
      <c r="EU165" s="175"/>
      <c r="EV165" s="175"/>
      <c r="EW165" s="175"/>
      <c r="EX165" s="175"/>
      <c r="EY165" s="175"/>
      <c r="EZ165" s="175"/>
      <c r="FA165" s="175"/>
      <c r="FB165" s="175"/>
      <c r="FC165" s="175"/>
      <c r="FD165" s="175"/>
      <c r="FE165" s="175"/>
      <c r="FF165" s="175"/>
      <c r="FG165" s="175"/>
      <c r="FH165" s="175"/>
      <c r="FI165" s="175"/>
      <c r="FJ165" s="175"/>
      <c r="FK165" s="175"/>
      <c r="FL165" s="175"/>
      <c r="FM165" s="175"/>
      <c r="FN165" s="175"/>
      <c r="FO165" s="175"/>
      <c r="FP165" s="175"/>
      <c r="FQ165" s="175"/>
      <c r="FR165" s="175"/>
      <c r="FS165" s="175"/>
      <c r="FT165" s="175"/>
      <c r="FU165" s="175"/>
      <c r="FV165" s="175"/>
      <c r="FW165" s="175"/>
      <c r="FX165" s="175"/>
      <c r="FY165" s="175"/>
      <c r="FZ165" s="175"/>
      <c r="GA165" s="175"/>
      <c r="GB165" s="175"/>
      <c r="GC165" s="175"/>
      <c r="GD165" s="175"/>
      <c r="GE165" s="175"/>
      <c r="GF165" s="175"/>
      <c r="GG165" s="175"/>
      <c r="GH165" s="175"/>
      <c r="GI165" s="175"/>
      <c r="GJ165" s="175"/>
      <c r="GK165" s="175"/>
      <c r="GL165" s="175"/>
      <c r="GM165" s="175"/>
      <c r="GN165" s="175"/>
      <c r="GO165" s="175"/>
      <c r="GP165" s="175"/>
      <c r="GQ165" s="175"/>
      <c r="GR165" s="175"/>
      <c r="GS165" s="175"/>
      <c r="GT165" s="175"/>
      <c r="GU165" s="175"/>
      <c r="GV165" s="175"/>
      <c r="GW165" s="175"/>
      <c r="GX165" s="175"/>
      <c r="GY165" s="175"/>
      <c r="GZ165" s="175"/>
      <c r="HA165" s="175"/>
      <c r="HB165" s="175"/>
      <c r="HC165" s="175"/>
      <c r="HD165" s="175"/>
      <c r="HE165" s="175"/>
      <c r="HF165" s="175"/>
      <c r="HG165" s="175"/>
      <c r="HH165" s="175"/>
      <c r="HI165" s="175"/>
      <c r="HJ165" s="175"/>
      <c r="HK165" s="175"/>
      <c r="HL165" s="175"/>
      <c r="HM165" s="175"/>
      <c r="HN165" s="175"/>
      <c r="HO165" s="175"/>
      <c r="HP165" s="175"/>
      <c r="HQ165" s="175"/>
      <c r="HR165" s="175"/>
      <c r="HS165" s="175"/>
      <c r="HT165" s="175"/>
      <c r="HU165" s="175"/>
      <c r="HV165" s="175"/>
      <c r="HW165" s="175"/>
      <c r="HX165" s="175"/>
      <c r="HY165" s="175"/>
      <c r="HZ165" s="175"/>
      <c r="IA165" s="175"/>
      <c r="IB165" s="175"/>
      <c r="IC165" s="175"/>
      <c r="ID165" s="175"/>
      <c r="IE165" s="175"/>
      <c r="IF165" s="175"/>
      <c r="IG165" s="175"/>
      <c r="IH165" s="175"/>
      <c r="II165" s="175"/>
      <c r="IJ165" s="175"/>
      <c r="IK165" s="175"/>
      <c r="IL165" s="175"/>
      <c r="IM165" s="175"/>
      <c r="IN165" s="175"/>
      <c r="IO165" s="175"/>
      <c r="IP165" s="175"/>
      <c r="IQ165" s="175"/>
      <c r="IR165" s="175"/>
      <c r="IS165" s="175"/>
      <c r="IT165" s="175"/>
      <c r="IU165" s="175"/>
      <c r="IV165" s="175"/>
      <c r="IW165" s="175"/>
      <c r="IX165" s="175"/>
      <c r="IY165" s="175"/>
      <c r="IZ165" s="175"/>
      <c r="JA165" s="175"/>
      <c r="JB165" s="175"/>
      <c r="JC165" s="175"/>
      <c r="JD165" s="175"/>
      <c r="JE165" s="175"/>
      <c r="JF165" s="175"/>
      <c r="JG165" s="175"/>
      <c r="JH165" s="175"/>
      <c r="JI165" s="175"/>
      <c r="JJ165" s="175"/>
      <c r="JK165" s="175"/>
      <c r="JL165" s="175"/>
      <c r="JM165" s="175"/>
      <c r="JN165" s="175"/>
      <c r="JO165" s="175"/>
      <c r="JP165" s="175"/>
      <c r="JQ165" s="175"/>
      <c r="JR165" s="175"/>
      <c r="JS165" s="175"/>
      <c r="JT165" s="175"/>
      <c r="JU165" s="175"/>
      <c r="JV165" s="175"/>
      <c r="JW165" s="175"/>
      <c r="JX165" s="175"/>
      <c r="JY165" s="175"/>
      <c r="JZ165" s="175"/>
      <c r="KA165" s="175"/>
      <c r="KB165" s="175"/>
      <c r="KC165" s="175"/>
      <c r="KD165" s="175"/>
      <c r="KE165" s="175"/>
      <c r="KF165" s="175"/>
      <c r="KG165" s="175"/>
      <c r="KH165" s="175"/>
      <c r="KI165" s="175"/>
      <c r="KJ165" s="175"/>
      <c r="KK165" s="175"/>
      <c r="KL165" s="175"/>
      <c r="KM165" s="175"/>
      <c r="KN165" s="175"/>
      <c r="KO165" s="175"/>
      <c r="KP165" s="175"/>
      <c r="KQ165" s="175"/>
      <c r="KR165" s="175"/>
      <c r="KS165" s="175"/>
      <c r="KT165" s="175"/>
      <c r="KU165" s="175"/>
      <c r="KV165" s="175"/>
      <c r="KW165" s="175"/>
      <c r="KX165" s="175"/>
      <c r="KY165" s="175"/>
      <c r="KZ165" s="175"/>
      <c r="LA165" s="175"/>
      <c r="LB165" s="175"/>
      <c r="LC165" s="175"/>
      <c r="LD165" s="175"/>
      <c r="LE165" s="175"/>
      <c r="LF165" s="175"/>
      <c r="LG165" s="175"/>
      <c r="LH165" s="175"/>
      <c r="LI165" s="175"/>
      <c r="LJ165" s="175"/>
      <c r="LK165" s="175"/>
      <c r="LL165" s="175"/>
      <c r="LM165" s="175"/>
      <c r="LN165" s="175"/>
      <c r="LO165" s="175"/>
      <c r="LP165" s="175"/>
      <c r="LQ165" s="175"/>
      <c r="LR165" s="175"/>
      <c r="LS165" s="175"/>
      <c r="LT165" s="175"/>
      <c r="LU165" s="175"/>
      <c r="LV165" s="175"/>
      <c r="LW165" s="175"/>
      <c r="LX165" s="175"/>
      <c r="LY165" s="175"/>
      <c r="LZ165" s="175"/>
      <c r="MA165" s="175"/>
      <c r="MB165" s="175"/>
      <c r="MC165" s="175"/>
      <c r="MD165" s="175"/>
      <c r="ME165" s="175"/>
      <c r="MF165" s="175"/>
      <c r="MG165" s="175"/>
      <c r="MH165" s="175"/>
      <c r="MI165" s="175"/>
      <c r="MJ165" s="175"/>
      <c r="MK165" s="175"/>
      <c r="ML165" s="175"/>
      <c r="MM165" s="175"/>
      <c r="MN165" s="175"/>
      <c r="MO165" s="175"/>
      <c r="MP165" s="175"/>
      <c r="MQ165" s="175"/>
      <c r="MR165" s="175"/>
      <c r="MS165" s="175"/>
      <c r="MT165" s="175"/>
      <c r="MU165" s="175"/>
      <c r="MV165" s="175"/>
      <c r="MW165" s="175"/>
      <c r="MX165" s="175"/>
      <c r="MY165" s="175"/>
      <c r="MZ165" s="175"/>
      <c r="NA165" s="175"/>
      <c r="NB165" s="175"/>
      <c r="NC165" s="175"/>
      <c r="ND165" s="175"/>
      <c r="NE165" s="175"/>
      <c r="NF165" s="175"/>
      <c r="NG165" s="175"/>
      <c r="NH165" s="175"/>
      <c r="NI165" s="175"/>
      <c r="NJ165" s="175"/>
      <c r="NK165" s="175"/>
      <c r="NL165" s="175"/>
      <c r="NM165" s="175"/>
      <c r="NN165" s="175"/>
      <c r="NO165" s="175"/>
      <c r="NP165" s="175"/>
      <c r="NQ165" s="175"/>
      <c r="NR165" s="175"/>
      <c r="NS165" s="175"/>
      <c r="NT165" s="175"/>
      <c r="NU165" s="175"/>
      <c r="NV165" s="175"/>
      <c r="NW165" s="175"/>
      <c r="NX165" s="175"/>
      <c r="NY165" s="175"/>
      <c r="NZ165" s="175"/>
      <c r="OA165" s="175"/>
      <c r="OB165" s="175"/>
      <c r="OC165" s="175"/>
      <c r="OD165" s="175"/>
      <c r="OE165" s="175"/>
      <c r="OF165" s="175"/>
      <c r="OG165" s="175"/>
      <c r="OH165" s="175"/>
      <c r="OI165" s="175"/>
      <c r="OJ165" s="175"/>
      <c r="OK165" s="175"/>
      <c r="OL165" s="175"/>
      <c r="OM165" s="175"/>
      <c r="ON165" s="175"/>
      <c r="OO165" s="175"/>
      <c r="OP165" s="175"/>
      <c r="OQ165" s="175"/>
      <c r="OR165" s="175"/>
      <c r="OS165" s="175"/>
      <c r="OT165" s="175"/>
      <c r="OU165" s="175"/>
      <c r="OV165" s="175"/>
      <c r="OW165" s="175"/>
      <c r="OX165" s="175"/>
      <c r="OY165" s="175"/>
      <c r="OZ165" s="175"/>
      <c r="PA165" s="175"/>
      <c r="PB165" s="175"/>
      <c r="PC165" s="175"/>
      <c r="PD165" s="175"/>
      <c r="PE165" s="175"/>
      <c r="PF165" s="175"/>
      <c r="PG165" s="175"/>
      <c r="PH165" s="175"/>
      <c r="PI165" s="175"/>
      <c r="PJ165" s="175"/>
      <c r="PK165" s="175"/>
      <c r="PL165" s="175"/>
      <c r="PM165" s="175"/>
      <c r="PN165" s="175"/>
      <c r="PO165" s="175"/>
      <c r="PP165" s="175"/>
      <c r="PQ165" s="175"/>
      <c r="PR165" s="175"/>
      <c r="PS165" s="175"/>
      <c r="PT165" s="175"/>
      <c r="PU165" s="175"/>
      <c r="PV165" s="175"/>
      <c r="PW165" s="175"/>
      <c r="PX165" s="175"/>
      <c r="PY165" s="175"/>
      <c r="PZ165" s="175"/>
      <c r="QA165" s="175"/>
      <c r="QB165" s="175"/>
      <c r="QC165" s="175"/>
      <c r="QD165" s="175"/>
      <c r="QE165" s="175"/>
      <c r="QF165" s="175"/>
      <c r="QG165" s="175"/>
      <c r="QH165" s="175"/>
      <c r="QI165" s="175"/>
      <c r="QJ165" s="175"/>
      <c r="QK165" s="175"/>
      <c r="QL165" s="175"/>
      <c r="QM165" s="175"/>
      <c r="QN165" s="175"/>
      <c r="QO165" s="175"/>
    </row>
    <row r="166" spans="122:457">
      <c r="DR166" s="175"/>
      <c r="DS166" s="175"/>
      <c r="DT166" s="175"/>
      <c r="DU166" s="175"/>
      <c r="DV166" s="175"/>
      <c r="DW166" s="175"/>
      <c r="DX166" s="175"/>
      <c r="DY166" s="175"/>
      <c r="DZ166" s="175"/>
      <c r="EA166" s="175"/>
      <c r="EB166" s="175"/>
      <c r="EC166" s="175"/>
      <c r="ED166" s="175"/>
      <c r="EE166" s="175"/>
      <c r="EF166" s="175"/>
      <c r="EG166" s="175"/>
      <c r="EH166" s="175"/>
      <c r="EI166" s="175"/>
      <c r="EJ166" s="175"/>
      <c r="EK166" s="175"/>
      <c r="EL166" s="175"/>
      <c r="EM166" s="175"/>
      <c r="EN166" s="175"/>
      <c r="EO166" s="175"/>
      <c r="EP166" s="175"/>
      <c r="EQ166" s="175"/>
      <c r="ER166" s="175"/>
      <c r="ES166" s="175"/>
      <c r="ET166" s="175"/>
      <c r="EU166" s="175"/>
      <c r="EV166" s="175"/>
      <c r="EW166" s="175"/>
      <c r="EX166" s="175"/>
      <c r="EY166" s="175"/>
      <c r="EZ166" s="175"/>
      <c r="FA166" s="175"/>
      <c r="FB166" s="175"/>
      <c r="FC166" s="175"/>
      <c r="FD166" s="175"/>
      <c r="FE166" s="175"/>
      <c r="FF166" s="175"/>
      <c r="FG166" s="175"/>
      <c r="FH166" s="175"/>
      <c r="FI166" s="175"/>
      <c r="FJ166" s="175"/>
      <c r="FK166" s="175"/>
      <c r="FL166" s="175"/>
      <c r="FM166" s="175"/>
      <c r="FN166" s="175"/>
      <c r="FO166" s="175"/>
      <c r="FP166" s="175"/>
      <c r="FQ166" s="175"/>
      <c r="FR166" s="175"/>
      <c r="FS166" s="175"/>
      <c r="FT166" s="175"/>
      <c r="FU166" s="175"/>
      <c r="FV166" s="175"/>
      <c r="FW166" s="175"/>
      <c r="FX166" s="175"/>
      <c r="FY166" s="175"/>
      <c r="FZ166" s="175"/>
      <c r="GA166" s="175"/>
      <c r="GB166" s="175"/>
      <c r="GC166" s="175"/>
      <c r="GD166" s="175"/>
      <c r="GE166" s="175"/>
      <c r="GF166" s="175"/>
      <c r="GG166" s="175"/>
      <c r="GH166" s="175"/>
      <c r="GI166" s="175"/>
      <c r="GJ166" s="175"/>
      <c r="GK166" s="175"/>
      <c r="GL166" s="175"/>
      <c r="GM166" s="175"/>
      <c r="GN166" s="175"/>
      <c r="GO166" s="175"/>
      <c r="GP166" s="175"/>
      <c r="GQ166" s="175"/>
      <c r="GR166" s="175"/>
      <c r="GS166" s="175"/>
      <c r="GT166" s="175"/>
      <c r="GU166" s="175"/>
      <c r="GV166" s="175"/>
      <c r="GW166" s="175"/>
      <c r="GX166" s="175"/>
      <c r="GY166" s="175"/>
      <c r="GZ166" s="175"/>
      <c r="HA166" s="175"/>
      <c r="HB166" s="175"/>
      <c r="HC166" s="175"/>
      <c r="HD166" s="175"/>
      <c r="HE166" s="175"/>
      <c r="HF166" s="175"/>
      <c r="HG166" s="175"/>
      <c r="HH166" s="175"/>
      <c r="HI166" s="175"/>
      <c r="HJ166" s="175"/>
      <c r="HK166" s="175"/>
      <c r="HL166" s="175"/>
      <c r="HM166" s="175"/>
      <c r="HN166" s="175"/>
      <c r="HO166" s="175"/>
      <c r="HP166" s="175"/>
      <c r="HQ166" s="175"/>
      <c r="HR166" s="175"/>
      <c r="HS166" s="175"/>
      <c r="HT166" s="175"/>
      <c r="HU166" s="175"/>
      <c r="HV166" s="175"/>
      <c r="HW166" s="175"/>
      <c r="HX166" s="175"/>
      <c r="HY166" s="175"/>
      <c r="HZ166" s="175"/>
      <c r="IA166" s="175"/>
      <c r="IB166" s="175"/>
      <c r="IC166" s="175"/>
      <c r="ID166" s="175"/>
      <c r="IE166" s="175"/>
      <c r="IF166" s="175"/>
      <c r="IG166" s="175"/>
      <c r="IH166" s="175"/>
      <c r="II166" s="175"/>
      <c r="IJ166" s="175"/>
      <c r="IK166" s="175"/>
      <c r="IL166" s="175"/>
      <c r="IM166" s="175"/>
      <c r="IN166" s="175"/>
      <c r="IO166" s="175"/>
      <c r="IP166" s="175"/>
      <c r="IQ166" s="175"/>
      <c r="IR166" s="175"/>
      <c r="IS166" s="175"/>
      <c r="IT166" s="175"/>
      <c r="IU166" s="175"/>
      <c r="IV166" s="175"/>
      <c r="IW166" s="175"/>
      <c r="IX166" s="175"/>
      <c r="IY166" s="175"/>
      <c r="IZ166" s="175"/>
      <c r="JA166" s="175"/>
      <c r="JB166" s="175"/>
      <c r="JC166" s="175"/>
      <c r="JD166" s="175"/>
      <c r="JE166" s="175"/>
      <c r="JF166" s="175"/>
      <c r="JG166" s="175"/>
      <c r="JH166" s="175"/>
      <c r="JI166" s="175"/>
      <c r="JJ166" s="175"/>
      <c r="JK166" s="175"/>
      <c r="JL166" s="175"/>
      <c r="JM166" s="175"/>
      <c r="JN166" s="175"/>
      <c r="JO166" s="175"/>
      <c r="JP166" s="175"/>
      <c r="JQ166" s="175"/>
      <c r="JR166" s="175"/>
      <c r="JS166" s="175"/>
      <c r="JT166" s="175"/>
      <c r="JU166" s="175"/>
      <c r="JV166" s="175"/>
      <c r="JW166" s="175"/>
      <c r="JX166" s="175"/>
      <c r="JY166" s="175"/>
      <c r="JZ166" s="175"/>
      <c r="KA166" s="175"/>
      <c r="KB166" s="175"/>
      <c r="KC166" s="175"/>
      <c r="KD166" s="175"/>
      <c r="KE166" s="175"/>
      <c r="KF166" s="175"/>
      <c r="KG166" s="175"/>
      <c r="KH166" s="175"/>
      <c r="KI166" s="175"/>
      <c r="KJ166" s="175"/>
      <c r="KK166" s="175"/>
      <c r="KL166" s="175"/>
      <c r="KM166" s="175"/>
      <c r="KN166" s="175"/>
      <c r="KO166" s="175"/>
      <c r="KP166" s="175"/>
      <c r="KQ166" s="175"/>
      <c r="KR166" s="175"/>
      <c r="KS166" s="175"/>
      <c r="KT166" s="175"/>
      <c r="KU166" s="175"/>
      <c r="KV166" s="175"/>
      <c r="KW166" s="175"/>
      <c r="KX166" s="175"/>
      <c r="KY166" s="175"/>
      <c r="KZ166" s="175"/>
      <c r="LA166" s="175"/>
      <c r="LB166" s="175"/>
      <c r="LC166" s="175"/>
      <c r="LD166" s="175"/>
      <c r="LE166" s="175"/>
      <c r="LF166" s="175"/>
      <c r="LG166" s="175"/>
      <c r="LH166" s="175"/>
      <c r="LI166" s="175"/>
      <c r="LJ166" s="175"/>
      <c r="LK166" s="175"/>
      <c r="LL166" s="175"/>
      <c r="LM166" s="175"/>
      <c r="LN166" s="175"/>
      <c r="LO166" s="175"/>
      <c r="LP166" s="175"/>
      <c r="LQ166" s="175"/>
      <c r="LR166" s="175"/>
      <c r="LS166" s="175"/>
      <c r="LT166" s="175"/>
      <c r="LU166" s="175"/>
      <c r="LV166" s="175"/>
      <c r="LW166" s="175"/>
      <c r="LX166" s="175"/>
      <c r="LY166" s="175"/>
      <c r="LZ166" s="175"/>
      <c r="MA166" s="175"/>
      <c r="MB166" s="175"/>
      <c r="MC166" s="175"/>
      <c r="MD166" s="175"/>
      <c r="ME166" s="175"/>
      <c r="MF166" s="175"/>
      <c r="MG166" s="175"/>
      <c r="MH166" s="175"/>
      <c r="MI166" s="175"/>
      <c r="MJ166" s="175"/>
      <c r="MK166" s="175"/>
      <c r="ML166" s="175"/>
      <c r="MM166" s="175"/>
      <c r="MN166" s="175"/>
      <c r="MO166" s="175"/>
      <c r="MP166" s="175"/>
      <c r="MQ166" s="175"/>
      <c r="MR166" s="175"/>
      <c r="MS166" s="175"/>
      <c r="MT166" s="175"/>
      <c r="MU166" s="175"/>
      <c r="MV166" s="175"/>
      <c r="MW166" s="175"/>
      <c r="MX166" s="175"/>
      <c r="MY166" s="175"/>
      <c r="MZ166" s="175"/>
      <c r="NA166" s="175"/>
      <c r="NB166" s="175"/>
      <c r="NC166" s="175"/>
      <c r="ND166" s="175"/>
      <c r="NE166" s="175"/>
      <c r="NF166" s="175"/>
      <c r="NG166" s="175"/>
      <c r="NH166" s="175"/>
      <c r="NI166" s="175"/>
      <c r="NJ166" s="175"/>
      <c r="NK166" s="175"/>
      <c r="NL166" s="175"/>
      <c r="NM166" s="175"/>
      <c r="NN166" s="175"/>
      <c r="NO166" s="175"/>
      <c r="NP166" s="175"/>
      <c r="NQ166" s="175"/>
      <c r="NR166" s="175"/>
      <c r="NS166" s="175"/>
      <c r="NT166" s="175"/>
      <c r="NU166" s="175"/>
      <c r="NV166" s="175"/>
      <c r="NW166" s="175"/>
      <c r="NX166" s="175"/>
      <c r="NY166" s="175"/>
      <c r="NZ166" s="175"/>
      <c r="OA166" s="175"/>
      <c r="OB166" s="175"/>
      <c r="OC166" s="175"/>
      <c r="OD166" s="175"/>
      <c r="OE166" s="175"/>
      <c r="OF166" s="175"/>
      <c r="OG166" s="175"/>
      <c r="OH166" s="175"/>
      <c r="OI166" s="175"/>
      <c r="OJ166" s="175"/>
      <c r="OK166" s="175"/>
      <c r="OL166" s="175"/>
      <c r="OM166" s="175"/>
      <c r="ON166" s="175"/>
      <c r="OO166" s="175"/>
      <c r="OP166" s="175"/>
      <c r="OQ166" s="175"/>
      <c r="OR166" s="175"/>
      <c r="OS166" s="175"/>
      <c r="OT166" s="175"/>
      <c r="OU166" s="175"/>
      <c r="OV166" s="175"/>
      <c r="OW166" s="175"/>
      <c r="OX166" s="175"/>
      <c r="OY166" s="175"/>
      <c r="OZ166" s="175"/>
      <c r="PA166" s="175"/>
      <c r="PB166" s="175"/>
      <c r="PC166" s="175"/>
      <c r="PD166" s="175"/>
      <c r="PE166" s="175"/>
      <c r="PF166" s="175"/>
      <c r="PG166" s="175"/>
      <c r="PH166" s="175"/>
      <c r="PI166" s="175"/>
      <c r="PJ166" s="175"/>
      <c r="PK166" s="175"/>
      <c r="PL166" s="175"/>
      <c r="PM166" s="175"/>
      <c r="PN166" s="175"/>
      <c r="PO166" s="175"/>
      <c r="PP166" s="175"/>
      <c r="PQ166" s="175"/>
      <c r="PR166" s="175"/>
      <c r="PS166" s="175"/>
      <c r="PT166" s="175"/>
      <c r="PU166" s="175"/>
      <c r="PV166" s="175"/>
      <c r="PW166" s="175"/>
      <c r="PX166" s="175"/>
      <c r="PY166" s="175"/>
      <c r="PZ166" s="175"/>
      <c r="QA166" s="175"/>
      <c r="QB166" s="175"/>
      <c r="QC166" s="175"/>
      <c r="QD166" s="175"/>
      <c r="QE166" s="175"/>
      <c r="QF166" s="175"/>
      <c r="QG166" s="175"/>
      <c r="QH166" s="175"/>
      <c r="QI166" s="175"/>
      <c r="QJ166" s="175"/>
      <c r="QK166" s="175"/>
      <c r="QL166" s="175"/>
      <c r="QM166" s="175"/>
      <c r="QN166" s="175"/>
      <c r="QO166" s="175"/>
    </row>
    <row r="167" spans="122:457">
      <c r="DR167" s="175"/>
      <c r="DS167" s="175"/>
      <c r="DT167" s="175"/>
      <c r="DU167" s="175"/>
      <c r="DV167" s="175"/>
      <c r="DW167" s="175"/>
      <c r="DX167" s="175"/>
      <c r="DY167" s="175"/>
      <c r="DZ167" s="175"/>
      <c r="EA167" s="175"/>
      <c r="EB167" s="175"/>
      <c r="EC167" s="175"/>
      <c r="ED167" s="175"/>
      <c r="EE167" s="175"/>
      <c r="EF167" s="175"/>
      <c r="EG167" s="175"/>
      <c r="EH167" s="175"/>
      <c r="EI167" s="175"/>
      <c r="EJ167" s="175"/>
      <c r="EK167" s="175"/>
      <c r="EL167" s="175"/>
      <c r="EM167" s="175"/>
      <c r="EN167" s="175"/>
      <c r="EO167" s="175"/>
      <c r="EP167" s="175"/>
      <c r="EQ167" s="175"/>
      <c r="ER167" s="175"/>
      <c r="ES167" s="175"/>
      <c r="ET167" s="175"/>
      <c r="EU167" s="175"/>
      <c r="EV167" s="175"/>
      <c r="EW167" s="175"/>
      <c r="EX167" s="175"/>
      <c r="EY167" s="175"/>
      <c r="EZ167" s="175"/>
      <c r="FA167" s="175"/>
      <c r="FB167" s="175"/>
      <c r="FC167" s="175"/>
      <c r="FD167" s="175"/>
      <c r="FE167" s="175"/>
      <c r="FF167" s="175"/>
      <c r="FG167" s="175"/>
      <c r="FH167" s="175"/>
      <c r="FI167" s="175"/>
      <c r="FJ167" s="175"/>
      <c r="FK167" s="175"/>
      <c r="FL167" s="175"/>
      <c r="FM167" s="175"/>
      <c r="FN167" s="175"/>
      <c r="FO167" s="175"/>
      <c r="FP167" s="175"/>
      <c r="FQ167" s="175"/>
      <c r="FR167" s="175"/>
      <c r="FS167" s="175"/>
      <c r="FT167" s="175"/>
      <c r="FU167" s="175"/>
      <c r="FV167" s="175"/>
      <c r="FW167" s="175"/>
      <c r="FX167" s="175"/>
      <c r="FY167" s="175"/>
      <c r="FZ167" s="175"/>
      <c r="GA167" s="175"/>
      <c r="GB167" s="175"/>
      <c r="GC167" s="175"/>
      <c r="GD167" s="175"/>
      <c r="GE167" s="175"/>
      <c r="GF167" s="175"/>
      <c r="GG167" s="175"/>
      <c r="GH167" s="175"/>
      <c r="GI167" s="175"/>
      <c r="GJ167" s="175"/>
      <c r="GK167" s="175"/>
      <c r="GL167" s="175"/>
      <c r="GM167" s="175"/>
      <c r="GN167" s="175"/>
      <c r="GO167" s="175"/>
      <c r="GP167" s="175"/>
      <c r="GQ167" s="175"/>
      <c r="GR167" s="175"/>
      <c r="GS167" s="175"/>
      <c r="GT167" s="175"/>
      <c r="GU167" s="175"/>
      <c r="GV167" s="175"/>
      <c r="GW167" s="175"/>
      <c r="GX167" s="175"/>
      <c r="GY167" s="175"/>
      <c r="GZ167" s="175"/>
      <c r="HA167" s="175"/>
      <c r="HB167" s="175"/>
      <c r="HC167" s="175"/>
      <c r="HD167" s="175"/>
      <c r="HE167" s="175"/>
      <c r="HF167" s="175"/>
      <c r="HG167" s="175"/>
      <c r="HH167" s="175"/>
      <c r="HI167" s="175"/>
      <c r="HJ167" s="175"/>
      <c r="HK167" s="175"/>
      <c r="HL167" s="175"/>
      <c r="HM167" s="175"/>
      <c r="HN167" s="175"/>
      <c r="HO167" s="175"/>
      <c r="HP167" s="175"/>
      <c r="HQ167" s="175"/>
      <c r="HR167" s="175"/>
      <c r="HS167" s="175"/>
      <c r="HT167" s="175"/>
      <c r="HU167" s="175"/>
      <c r="HV167" s="175"/>
      <c r="HW167" s="175"/>
      <c r="HX167" s="175"/>
      <c r="HY167" s="175"/>
      <c r="HZ167" s="175"/>
      <c r="IA167" s="175"/>
      <c r="IB167" s="175"/>
      <c r="IC167" s="175"/>
      <c r="ID167" s="175"/>
      <c r="IE167" s="175"/>
      <c r="IF167" s="175"/>
      <c r="IG167" s="175"/>
      <c r="IH167" s="175"/>
      <c r="II167" s="175"/>
      <c r="IJ167" s="175"/>
      <c r="IK167" s="175"/>
      <c r="IL167" s="175"/>
      <c r="IM167" s="175"/>
      <c r="IN167" s="175"/>
      <c r="IO167" s="175"/>
      <c r="IP167" s="175"/>
      <c r="IQ167" s="175"/>
      <c r="IR167" s="175"/>
      <c r="IS167" s="175"/>
      <c r="IT167" s="175"/>
      <c r="IU167" s="175"/>
      <c r="IV167" s="175"/>
      <c r="IW167" s="175"/>
      <c r="IX167" s="175"/>
      <c r="IY167" s="175"/>
      <c r="IZ167" s="175"/>
      <c r="JA167" s="175"/>
      <c r="JB167" s="175"/>
      <c r="JC167" s="175"/>
      <c r="JD167" s="175"/>
      <c r="JE167" s="175"/>
      <c r="JF167" s="175"/>
      <c r="JG167" s="175"/>
      <c r="JH167" s="175"/>
      <c r="JI167" s="175"/>
      <c r="JJ167" s="175"/>
      <c r="JK167" s="175"/>
      <c r="JL167" s="175"/>
      <c r="JM167" s="175"/>
      <c r="JN167" s="175"/>
      <c r="JO167" s="175"/>
      <c r="JP167" s="175"/>
      <c r="JQ167" s="175"/>
      <c r="JR167" s="175"/>
      <c r="JS167" s="175"/>
      <c r="JT167" s="175"/>
      <c r="JU167" s="175"/>
      <c r="JV167" s="175"/>
      <c r="JW167" s="175"/>
      <c r="JX167" s="175"/>
      <c r="JY167" s="175"/>
      <c r="JZ167" s="175"/>
      <c r="KA167" s="175"/>
      <c r="KB167" s="175"/>
      <c r="KC167" s="175"/>
      <c r="KD167" s="175"/>
      <c r="KE167" s="175"/>
      <c r="KF167" s="175"/>
      <c r="KG167" s="175"/>
      <c r="KH167" s="175"/>
      <c r="KI167" s="175"/>
      <c r="KJ167" s="175"/>
      <c r="KK167" s="175"/>
      <c r="KL167" s="175"/>
      <c r="KM167" s="175"/>
      <c r="KN167" s="175"/>
      <c r="KO167" s="175"/>
      <c r="KP167" s="175"/>
      <c r="KQ167" s="175"/>
      <c r="KR167" s="175"/>
      <c r="KS167" s="175"/>
      <c r="KT167" s="175"/>
      <c r="KU167" s="175"/>
      <c r="KV167" s="175"/>
      <c r="KW167" s="175"/>
      <c r="KX167" s="175"/>
      <c r="KY167" s="175"/>
      <c r="KZ167" s="175"/>
      <c r="LA167" s="175"/>
      <c r="LB167" s="175"/>
      <c r="LC167" s="175"/>
      <c r="LD167" s="175"/>
      <c r="LE167" s="175"/>
      <c r="LF167" s="175"/>
      <c r="LG167" s="175"/>
      <c r="LH167" s="175"/>
      <c r="LI167" s="175"/>
      <c r="LJ167" s="175"/>
      <c r="LK167" s="175"/>
      <c r="LL167" s="175"/>
      <c r="LM167" s="175"/>
      <c r="LN167" s="175"/>
      <c r="LO167" s="175"/>
      <c r="LP167" s="175"/>
      <c r="LQ167" s="175"/>
      <c r="LR167" s="175"/>
      <c r="LS167" s="175"/>
      <c r="LT167" s="175"/>
      <c r="LU167" s="175"/>
      <c r="LV167" s="175"/>
      <c r="LW167" s="175"/>
      <c r="LX167" s="175"/>
      <c r="LY167" s="175"/>
      <c r="LZ167" s="175"/>
      <c r="MA167" s="175"/>
      <c r="MB167" s="175"/>
      <c r="MC167" s="175"/>
      <c r="MD167" s="175"/>
      <c r="ME167" s="175"/>
      <c r="MF167" s="175"/>
      <c r="MG167" s="175"/>
      <c r="MH167" s="175"/>
      <c r="MI167" s="175"/>
      <c r="MJ167" s="175"/>
      <c r="MK167" s="175"/>
      <c r="ML167" s="175"/>
      <c r="MM167" s="175"/>
      <c r="MN167" s="175"/>
      <c r="MO167" s="175"/>
      <c r="MP167" s="175"/>
      <c r="MQ167" s="175"/>
      <c r="MR167" s="175"/>
      <c r="MS167" s="175"/>
      <c r="MT167" s="175"/>
      <c r="MU167" s="175"/>
      <c r="MV167" s="175"/>
      <c r="MW167" s="175"/>
      <c r="MX167" s="175"/>
      <c r="MY167" s="175"/>
      <c r="MZ167" s="175"/>
      <c r="NA167" s="175"/>
      <c r="NB167" s="175"/>
      <c r="NC167" s="175"/>
      <c r="ND167" s="175"/>
      <c r="NE167" s="175"/>
      <c r="NF167" s="175"/>
      <c r="NG167" s="175"/>
      <c r="NH167" s="175"/>
      <c r="NI167" s="175"/>
      <c r="NJ167" s="175"/>
      <c r="NK167" s="175"/>
      <c r="NL167" s="175"/>
      <c r="NM167" s="175"/>
      <c r="NN167" s="175"/>
      <c r="NO167" s="175"/>
      <c r="NP167" s="175"/>
      <c r="NQ167" s="175"/>
      <c r="NR167" s="175"/>
      <c r="NS167" s="175"/>
      <c r="NT167" s="175"/>
      <c r="NU167" s="175"/>
      <c r="NV167" s="175"/>
      <c r="NW167" s="175"/>
      <c r="NX167" s="175"/>
      <c r="NY167" s="175"/>
      <c r="NZ167" s="175"/>
      <c r="OA167" s="175"/>
      <c r="OB167" s="175"/>
      <c r="OC167" s="175"/>
      <c r="OD167" s="175"/>
      <c r="OE167" s="175"/>
      <c r="OF167" s="175"/>
      <c r="OG167" s="175"/>
      <c r="OH167" s="175"/>
      <c r="OI167" s="175"/>
      <c r="OJ167" s="175"/>
      <c r="OK167" s="175"/>
      <c r="OL167" s="175"/>
      <c r="OM167" s="175"/>
      <c r="ON167" s="175"/>
      <c r="OO167" s="175"/>
      <c r="OP167" s="175"/>
      <c r="OQ167" s="175"/>
      <c r="OR167" s="175"/>
      <c r="OS167" s="175"/>
      <c r="OT167" s="175"/>
      <c r="OU167" s="175"/>
      <c r="OV167" s="175"/>
      <c r="OW167" s="175"/>
      <c r="OX167" s="175"/>
      <c r="OY167" s="175"/>
      <c r="OZ167" s="175"/>
      <c r="PA167" s="175"/>
      <c r="PB167" s="175"/>
      <c r="PC167" s="175"/>
      <c r="PD167" s="175"/>
      <c r="PE167" s="175"/>
      <c r="PF167" s="175"/>
      <c r="PG167" s="175"/>
      <c r="PH167" s="175"/>
      <c r="PI167" s="175"/>
      <c r="PJ167" s="175"/>
      <c r="PK167" s="175"/>
      <c r="PL167" s="175"/>
      <c r="PM167" s="175"/>
      <c r="PN167" s="175"/>
      <c r="PO167" s="175"/>
      <c r="PP167" s="175"/>
      <c r="PQ167" s="175"/>
      <c r="PR167" s="175"/>
      <c r="PS167" s="175"/>
      <c r="PT167" s="175"/>
      <c r="PU167" s="175"/>
      <c r="PV167" s="175"/>
      <c r="PW167" s="175"/>
      <c r="PX167" s="175"/>
      <c r="PY167" s="175"/>
      <c r="PZ167" s="175"/>
      <c r="QA167" s="175"/>
      <c r="QB167" s="175"/>
      <c r="QC167" s="175"/>
      <c r="QD167" s="175"/>
      <c r="QE167" s="175"/>
      <c r="QF167" s="175"/>
      <c r="QG167" s="175"/>
      <c r="QH167" s="175"/>
      <c r="QI167" s="175"/>
      <c r="QJ167" s="175"/>
      <c r="QK167" s="175"/>
      <c r="QL167" s="175"/>
      <c r="QM167" s="175"/>
      <c r="QN167" s="175"/>
      <c r="QO167" s="175"/>
    </row>
    <row r="168" spans="122:457">
      <c r="DR168" s="175"/>
      <c r="DS168" s="175"/>
      <c r="DT168" s="175"/>
      <c r="DU168" s="175"/>
      <c r="DV168" s="175"/>
      <c r="DW168" s="175"/>
      <c r="DX168" s="175"/>
      <c r="DY168" s="175"/>
      <c r="DZ168" s="175"/>
      <c r="EA168" s="175"/>
      <c r="EB168" s="175"/>
      <c r="EC168" s="175"/>
      <c r="ED168" s="175"/>
      <c r="EE168" s="175"/>
      <c r="EF168" s="175"/>
      <c r="EG168" s="175"/>
      <c r="EH168" s="175"/>
      <c r="EI168" s="175"/>
      <c r="EJ168" s="175"/>
      <c r="EK168" s="175"/>
      <c r="EL168" s="175"/>
      <c r="EM168" s="175"/>
      <c r="EN168" s="175"/>
      <c r="EO168" s="175"/>
      <c r="EP168" s="175"/>
      <c r="EQ168" s="175"/>
      <c r="ER168" s="175"/>
      <c r="ES168" s="175"/>
      <c r="ET168" s="175"/>
      <c r="EU168" s="175"/>
      <c r="EV168" s="175"/>
      <c r="EW168" s="175"/>
      <c r="EX168" s="175"/>
      <c r="EY168" s="175"/>
      <c r="EZ168" s="175"/>
      <c r="FA168" s="175"/>
      <c r="FB168" s="175"/>
      <c r="FC168" s="175"/>
      <c r="FD168" s="175"/>
      <c r="FE168" s="175"/>
      <c r="FF168" s="175"/>
      <c r="FG168" s="175"/>
      <c r="FH168" s="175"/>
      <c r="FI168" s="175"/>
      <c r="FJ168" s="175"/>
      <c r="FK168" s="175"/>
      <c r="FL168" s="175"/>
      <c r="FM168" s="175"/>
      <c r="FN168" s="175"/>
      <c r="FO168" s="175"/>
      <c r="FP168" s="175"/>
      <c r="FQ168" s="175"/>
      <c r="FR168" s="175"/>
      <c r="FS168" s="175"/>
      <c r="FT168" s="175"/>
      <c r="FU168" s="175"/>
      <c r="FV168" s="175"/>
      <c r="FW168" s="175"/>
      <c r="FX168" s="175"/>
      <c r="FY168" s="175"/>
      <c r="FZ168" s="175"/>
      <c r="GA168" s="175"/>
      <c r="GB168" s="175"/>
      <c r="GC168" s="175"/>
      <c r="GD168" s="175"/>
      <c r="GE168" s="175"/>
      <c r="GF168" s="175"/>
      <c r="GG168" s="175"/>
      <c r="GH168" s="175"/>
      <c r="GI168" s="175"/>
      <c r="GJ168" s="175"/>
      <c r="GK168" s="175"/>
      <c r="GL168" s="175"/>
      <c r="GM168" s="175"/>
      <c r="GN168" s="175"/>
      <c r="GO168" s="175"/>
      <c r="GP168" s="175"/>
      <c r="GQ168" s="175"/>
      <c r="GR168" s="175"/>
      <c r="GS168" s="175"/>
      <c r="GT168" s="175"/>
      <c r="GU168" s="175"/>
      <c r="GV168" s="175"/>
      <c r="GW168" s="175"/>
      <c r="GX168" s="175"/>
      <c r="GY168" s="175"/>
      <c r="GZ168" s="175"/>
      <c r="HA168" s="175"/>
      <c r="HB168" s="175"/>
      <c r="HC168" s="175"/>
      <c r="HD168" s="175"/>
      <c r="HE168" s="175"/>
      <c r="HF168" s="175"/>
      <c r="HG168" s="175"/>
      <c r="HH168" s="175"/>
      <c r="HI168" s="175"/>
      <c r="HJ168" s="175"/>
      <c r="HK168" s="175"/>
      <c r="HL168" s="175"/>
      <c r="HM168" s="175"/>
      <c r="HN168" s="175"/>
      <c r="HO168" s="175"/>
      <c r="HP168" s="175"/>
      <c r="HQ168" s="175"/>
      <c r="HR168" s="175"/>
      <c r="HS168" s="175"/>
      <c r="HT168" s="175"/>
      <c r="HU168" s="175"/>
      <c r="HV168" s="175"/>
      <c r="HW168" s="175"/>
      <c r="HX168" s="175"/>
      <c r="HY168" s="175"/>
      <c r="HZ168" s="175"/>
      <c r="IA168" s="175"/>
      <c r="IB168" s="175"/>
      <c r="IC168" s="175"/>
      <c r="ID168" s="175"/>
      <c r="IE168" s="175"/>
      <c r="IF168" s="175"/>
      <c r="IG168" s="175"/>
      <c r="IH168" s="175"/>
      <c r="II168" s="175"/>
      <c r="IJ168" s="175"/>
      <c r="IK168" s="175"/>
      <c r="IL168" s="175"/>
      <c r="IM168" s="175"/>
      <c r="IN168" s="175"/>
      <c r="IO168" s="175"/>
      <c r="IP168" s="175"/>
      <c r="IQ168" s="175"/>
      <c r="IR168" s="175"/>
      <c r="IS168" s="175"/>
      <c r="IT168" s="175"/>
      <c r="IU168" s="175"/>
      <c r="IV168" s="175"/>
      <c r="IW168" s="175"/>
      <c r="IX168" s="175"/>
      <c r="IY168" s="175"/>
      <c r="IZ168" s="175"/>
      <c r="JA168" s="175"/>
      <c r="JB168" s="175"/>
      <c r="JC168" s="175"/>
      <c r="JD168" s="175"/>
      <c r="JE168" s="175"/>
      <c r="JF168" s="175"/>
      <c r="JG168" s="175"/>
      <c r="JH168" s="175"/>
      <c r="JI168" s="175"/>
      <c r="JJ168" s="175"/>
      <c r="JK168" s="175"/>
      <c r="JL168" s="175"/>
      <c r="JM168" s="175"/>
      <c r="JN168" s="175"/>
      <c r="JO168" s="175"/>
      <c r="JP168" s="175"/>
      <c r="JQ168" s="175"/>
      <c r="JR168" s="175"/>
      <c r="JS168" s="175"/>
      <c r="JT168" s="175"/>
      <c r="JU168" s="175"/>
      <c r="JV168" s="175"/>
      <c r="JW168" s="175"/>
      <c r="JX168" s="175"/>
      <c r="JY168" s="175"/>
      <c r="JZ168" s="175"/>
      <c r="KA168" s="175"/>
      <c r="KB168" s="175"/>
      <c r="KC168" s="175"/>
      <c r="KD168" s="175"/>
      <c r="KE168" s="175"/>
      <c r="KF168" s="175"/>
      <c r="KG168" s="175"/>
      <c r="KH168" s="175"/>
      <c r="KI168" s="175"/>
      <c r="KJ168" s="175"/>
      <c r="KK168" s="175"/>
      <c r="KL168" s="175"/>
      <c r="KM168" s="175"/>
      <c r="KN168" s="175"/>
      <c r="KO168" s="175"/>
      <c r="KP168" s="175"/>
      <c r="KQ168" s="175"/>
      <c r="KR168" s="175"/>
      <c r="KS168" s="175"/>
      <c r="KT168" s="175"/>
      <c r="KU168" s="175"/>
      <c r="KV168" s="175"/>
      <c r="KW168" s="175"/>
      <c r="KX168" s="175"/>
      <c r="KY168" s="175"/>
      <c r="KZ168" s="175"/>
      <c r="LA168" s="175"/>
      <c r="LB168" s="175"/>
      <c r="LC168" s="175"/>
      <c r="LD168" s="175"/>
      <c r="LE168" s="175"/>
      <c r="LF168" s="175"/>
      <c r="LG168" s="175"/>
      <c r="LH168" s="175"/>
      <c r="LI168" s="175"/>
      <c r="LJ168" s="175"/>
      <c r="LK168" s="175"/>
      <c r="LL168" s="175"/>
      <c r="LM168" s="175"/>
      <c r="LN168" s="175"/>
      <c r="LO168" s="175"/>
      <c r="LP168" s="175"/>
      <c r="LQ168" s="175"/>
      <c r="LR168" s="175"/>
      <c r="LS168" s="175"/>
      <c r="LT168" s="175"/>
      <c r="LU168" s="175"/>
      <c r="LV168" s="175"/>
      <c r="LW168" s="175"/>
      <c r="LX168" s="175"/>
      <c r="LY168" s="175"/>
      <c r="LZ168" s="175"/>
      <c r="MA168" s="175"/>
      <c r="MB168" s="175"/>
      <c r="MC168" s="175"/>
      <c r="MD168" s="175"/>
      <c r="ME168" s="175"/>
      <c r="MF168" s="175"/>
      <c r="MG168" s="175"/>
      <c r="MH168" s="175"/>
      <c r="MI168" s="175"/>
      <c r="MJ168" s="175"/>
      <c r="MK168" s="175"/>
      <c r="ML168" s="175"/>
      <c r="MM168" s="175"/>
      <c r="MN168" s="175"/>
      <c r="MO168" s="175"/>
      <c r="MP168" s="175"/>
      <c r="MQ168" s="175"/>
      <c r="MR168" s="175"/>
      <c r="MS168" s="175"/>
      <c r="MT168" s="175"/>
      <c r="MU168" s="175"/>
      <c r="MV168" s="175"/>
      <c r="MW168" s="175"/>
      <c r="MX168" s="175"/>
      <c r="MY168" s="175"/>
      <c r="MZ168" s="175"/>
      <c r="NA168" s="175"/>
      <c r="NB168" s="175"/>
      <c r="NC168" s="175"/>
      <c r="ND168" s="175"/>
      <c r="NE168" s="175"/>
      <c r="NF168" s="175"/>
      <c r="NG168" s="175"/>
      <c r="NH168" s="175"/>
      <c r="NI168" s="175"/>
      <c r="NJ168" s="175"/>
      <c r="NK168" s="175"/>
      <c r="NL168" s="175"/>
      <c r="NM168" s="175"/>
      <c r="NN168" s="175"/>
      <c r="NO168" s="175"/>
      <c r="NP168" s="175"/>
      <c r="NQ168" s="175"/>
      <c r="NR168" s="175"/>
      <c r="NS168" s="175"/>
      <c r="NT168" s="175"/>
      <c r="NU168" s="175"/>
      <c r="NV168" s="175"/>
      <c r="NW168" s="175"/>
      <c r="NX168" s="175"/>
      <c r="NY168" s="175"/>
      <c r="NZ168" s="175"/>
      <c r="OA168" s="175"/>
      <c r="OB168" s="175"/>
      <c r="OC168" s="175"/>
      <c r="OD168" s="175"/>
      <c r="OE168" s="175"/>
      <c r="OF168" s="175"/>
      <c r="OG168" s="175"/>
      <c r="OH168" s="175"/>
      <c r="OI168" s="175"/>
      <c r="OJ168" s="175"/>
      <c r="OK168" s="175"/>
      <c r="OL168" s="175"/>
      <c r="OM168" s="175"/>
      <c r="ON168" s="175"/>
      <c r="OO168" s="175"/>
      <c r="OP168" s="175"/>
      <c r="OQ168" s="175"/>
      <c r="OR168" s="175"/>
      <c r="OS168" s="175"/>
      <c r="OT168" s="175"/>
      <c r="OU168" s="175"/>
      <c r="OV168" s="175"/>
      <c r="OW168" s="175"/>
      <c r="OX168" s="175"/>
      <c r="OY168" s="175"/>
      <c r="OZ168" s="175"/>
      <c r="PA168" s="175"/>
      <c r="PB168" s="175"/>
      <c r="PC168" s="175"/>
      <c r="PD168" s="175"/>
      <c r="PE168" s="175"/>
      <c r="PF168" s="175"/>
      <c r="PG168" s="175"/>
      <c r="PH168" s="175"/>
      <c r="PI168" s="175"/>
      <c r="PJ168" s="175"/>
      <c r="PK168" s="175"/>
      <c r="PL168" s="175"/>
      <c r="PM168" s="175"/>
      <c r="PN168" s="175"/>
      <c r="PO168" s="175"/>
      <c r="PP168" s="175"/>
      <c r="PQ168" s="175"/>
      <c r="PR168" s="175"/>
      <c r="PS168" s="175"/>
      <c r="PT168" s="175"/>
      <c r="PU168" s="175"/>
      <c r="PV168" s="175"/>
      <c r="PW168" s="175"/>
      <c r="PX168" s="175"/>
      <c r="PY168" s="175"/>
      <c r="PZ168" s="175"/>
      <c r="QA168" s="175"/>
      <c r="QB168" s="175"/>
      <c r="QC168" s="175"/>
      <c r="QD168" s="175"/>
      <c r="QE168" s="175"/>
      <c r="QF168" s="175"/>
      <c r="QG168" s="175"/>
      <c r="QH168" s="175"/>
      <c r="QI168" s="175"/>
      <c r="QJ168" s="175"/>
      <c r="QK168" s="175"/>
      <c r="QL168" s="175"/>
      <c r="QM168" s="175"/>
      <c r="QN168" s="175"/>
      <c r="QO168" s="175"/>
    </row>
    <row r="169" spans="122:457">
      <c r="DR169" s="175"/>
      <c r="DS169" s="175"/>
      <c r="DT169" s="175"/>
      <c r="DU169" s="175"/>
      <c r="DV169" s="175"/>
      <c r="DW169" s="175"/>
      <c r="DX169" s="175"/>
      <c r="DY169" s="175"/>
      <c r="DZ169" s="175"/>
      <c r="EA169" s="175"/>
      <c r="EB169" s="175"/>
      <c r="EC169" s="175"/>
      <c r="ED169" s="175"/>
      <c r="EE169" s="175"/>
      <c r="EF169" s="175"/>
      <c r="EG169" s="175"/>
      <c r="EH169" s="175"/>
      <c r="EI169" s="175"/>
      <c r="EJ169" s="175"/>
      <c r="EK169" s="175"/>
      <c r="EL169" s="175"/>
      <c r="EM169" s="175"/>
      <c r="EN169" s="175"/>
      <c r="EO169" s="175"/>
      <c r="EP169" s="175"/>
      <c r="EQ169" s="175"/>
      <c r="ER169" s="175"/>
      <c r="ES169" s="175"/>
      <c r="ET169" s="175"/>
      <c r="EU169" s="175"/>
      <c r="EV169" s="175"/>
      <c r="EW169" s="175"/>
      <c r="EX169" s="175"/>
      <c r="EY169" s="175"/>
      <c r="EZ169" s="175"/>
      <c r="FA169" s="175"/>
      <c r="FB169" s="175"/>
      <c r="FC169" s="175"/>
      <c r="FD169" s="175"/>
      <c r="FE169" s="175"/>
      <c r="FF169" s="175"/>
      <c r="FG169" s="175"/>
      <c r="FH169" s="175"/>
      <c r="FI169" s="175"/>
      <c r="FJ169" s="175"/>
      <c r="FK169" s="175"/>
      <c r="FL169" s="175"/>
      <c r="FM169" s="175"/>
      <c r="FN169" s="175"/>
      <c r="FO169" s="175"/>
      <c r="FP169" s="175"/>
      <c r="FQ169" s="175"/>
      <c r="FR169" s="175"/>
      <c r="FS169" s="175"/>
      <c r="FT169" s="175"/>
      <c r="FU169" s="175"/>
      <c r="FV169" s="175"/>
      <c r="FW169" s="175"/>
      <c r="FX169" s="175"/>
      <c r="FY169" s="175"/>
      <c r="FZ169" s="175"/>
      <c r="GA169" s="175"/>
      <c r="GB169" s="175"/>
      <c r="GC169" s="175"/>
      <c r="GD169" s="175"/>
      <c r="GE169" s="175"/>
      <c r="GF169" s="175"/>
      <c r="GG169" s="175"/>
      <c r="GH169" s="175"/>
      <c r="GI169" s="175"/>
      <c r="GJ169" s="175"/>
      <c r="GK169" s="175"/>
      <c r="GL169" s="175"/>
      <c r="GM169" s="175"/>
      <c r="GN169" s="175"/>
      <c r="GO169" s="175"/>
      <c r="GP169" s="175"/>
      <c r="GQ169" s="175"/>
      <c r="GR169" s="175"/>
      <c r="GS169" s="175"/>
      <c r="GT169" s="175"/>
      <c r="GU169" s="175"/>
      <c r="GV169" s="175"/>
      <c r="GW169" s="175"/>
      <c r="GX169" s="175"/>
      <c r="GY169" s="175"/>
      <c r="GZ169" s="175"/>
      <c r="HA169" s="175"/>
      <c r="HB169" s="175"/>
      <c r="HC169" s="175"/>
      <c r="HD169" s="175"/>
      <c r="HE169" s="175"/>
      <c r="HF169" s="175"/>
      <c r="HG169" s="175"/>
      <c r="HH169" s="175"/>
      <c r="HI169" s="175"/>
      <c r="HJ169" s="175"/>
      <c r="HK169" s="175"/>
      <c r="HL169" s="175"/>
      <c r="HM169" s="175"/>
      <c r="HN169" s="175"/>
      <c r="HO169" s="175"/>
      <c r="HP169" s="175"/>
      <c r="HQ169" s="175"/>
      <c r="HR169" s="175"/>
      <c r="HS169" s="175"/>
      <c r="HT169" s="175"/>
      <c r="HU169" s="175"/>
      <c r="HV169" s="175"/>
      <c r="HW169" s="175"/>
      <c r="HX169" s="175"/>
      <c r="HY169" s="175"/>
      <c r="HZ169" s="175"/>
      <c r="IA169" s="175"/>
      <c r="IB169" s="175"/>
      <c r="IC169" s="175"/>
      <c r="ID169" s="175"/>
      <c r="IE169" s="175"/>
      <c r="IF169" s="175"/>
      <c r="IG169" s="175"/>
      <c r="IH169" s="175"/>
      <c r="II169" s="175"/>
      <c r="IJ169" s="175"/>
      <c r="IK169" s="175"/>
      <c r="IL169" s="175"/>
      <c r="IM169" s="175"/>
      <c r="IN169" s="175"/>
      <c r="IO169" s="175"/>
      <c r="IP169" s="175"/>
      <c r="IQ169" s="175"/>
      <c r="IR169" s="175"/>
      <c r="IS169" s="175"/>
      <c r="IT169" s="175"/>
      <c r="IU169" s="175"/>
      <c r="IV169" s="175"/>
      <c r="IW169" s="175"/>
      <c r="IX169" s="175"/>
      <c r="IY169" s="175"/>
      <c r="IZ169" s="175"/>
      <c r="JA169" s="175"/>
      <c r="JB169" s="175"/>
      <c r="JC169" s="175"/>
      <c r="JD169" s="175"/>
      <c r="JE169" s="175"/>
      <c r="JF169" s="175"/>
      <c r="JG169" s="175"/>
      <c r="JH169" s="175"/>
      <c r="JI169" s="175"/>
      <c r="JJ169" s="175"/>
      <c r="JK169" s="175"/>
      <c r="JL169" s="175"/>
      <c r="JM169" s="175"/>
      <c r="JN169" s="175"/>
      <c r="JO169" s="175"/>
      <c r="JP169" s="175"/>
      <c r="JQ169" s="175"/>
      <c r="JR169" s="175"/>
      <c r="JS169" s="175"/>
      <c r="JT169" s="175"/>
      <c r="JU169" s="175"/>
      <c r="JV169" s="175"/>
      <c r="JW169" s="175"/>
      <c r="JX169" s="175"/>
      <c r="JY169" s="175"/>
      <c r="JZ169" s="175"/>
      <c r="KA169" s="175"/>
      <c r="KB169" s="175"/>
      <c r="KC169" s="175"/>
      <c r="KD169" s="175"/>
      <c r="KE169" s="175"/>
      <c r="KF169" s="175"/>
      <c r="KG169" s="175"/>
      <c r="KH169" s="175"/>
      <c r="KI169" s="175"/>
      <c r="KJ169" s="175"/>
      <c r="KK169" s="175"/>
      <c r="KL169" s="175"/>
      <c r="KM169" s="175"/>
      <c r="KN169" s="175"/>
      <c r="KO169" s="175"/>
      <c r="KP169" s="175"/>
      <c r="KQ169" s="175"/>
      <c r="KR169" s="175"/>
      <c r="KS169" s="175"/>
      <c r="KT169" s="175"/>
      <c r="KU169" s="175"/>
      <c r="KV169" s="175"/>
      <c r="KW169" s="175"/>
      <c r="KX169" s="175"/>
      <c r="KY169" s="175"/>
      <c r="KZ169" s="175"/>
      <c r="LA169" s="175"/>
      <c r="LB169" s="175"/>
      <c r="LC169" s="175"/>
      <c r="LD169" s="175"/>
      <c r="LE169" s="175"/>
      <c r="LF169" s="175"/>
      <c r="LG169" s="175"/>
      <c r="LH169" s="175"/>
      <c r="LI169" s="175"/>
      <c r="LJ169" s="175"/>
      <c r="LK169" s="175"/>
      <c r="LL169" s="175"/>
      <c r="LM169" s="175"/>
      <c r="LN169" s="175"/>
      <c r="LO169" s="175"/>
      <c r="LP169" s="175"/>
      <c r="LQ169" s="175"/>
      <c r="LR169" s="175"/>
      <c r="LS169" s="175"/>
      <c r="LT169" s="175"/>
      <c r="LU169" s="175"/>
      <c r="LV169" s="175"/>
      <c r="LW169" s="175"/>
      <c r="LX169" s="175"/>
      <c r="LY169" s="175"/>
      <c r="LZ169" s="175"/>
      <c r="MA169" s="175"/>
      <c r="MB169" s="175"/>
      <c r="MC169" s="175"/>
      <c r="MD169" s="175"/>
      <c r="ME169" s="175"/>
      <c r="MF169" s="175"/>
      <c r="MG169" s="175"/>
      <c r="MH169" s="175"/>
      <c r="MI169" s="175"/>
      <c r="MJ169" s="175"/>
      <c r="MK169" s="175"/>
      <c r="ML169" s="175"/>
      <c r="MM169" s="175"/>
      <c r="MN169" s="175"/>
      <c r="MO169" s="175"/>
      <c r="MP169" s="175"/>
      <c r="MQ169" s="175"/>
      <c r="MR169" s="175"/>
      <c r="MS169" s="175"/>
      <c r="MT169" s="175"/>
      <c r="MU169" s="175"/>
      <c r="MV169" s="175"/>
      <c r="MW169" s="175"/>
      <c r="MX169" s="175"/>
      <c r="MY169" s="175"/>
      <c r="MZ169" s="175"/>
      <c r="NA169" s="175"/>
      <c r="NB169" s="175"/>
      <c r="NC169" s="175"/>
      <c r="ND169" s="175"/>
      <c r="NE169" s="175"/>
      <c r="NF169" s="175"/>
      <c r="NG169" s="175"/>
      <c r="NH169" s="175"/>
      <c r="NI169" s="175"/>
      <c r="NJ169" s="175"/>
      <c r="NK169" s="175"/>
      <c r="NL169" s="175"/>
      <c r="NM169" s="175"/>
      <c r="NN169" s="175"/>
      <c r="NO169" s="175"/>
      <c r="NP169" s="175"/>
      <c r="NQ169" s="175"/>
      <c r="NR169" s="175"/>
      <c r="NS169" s="175"/>
      <c r="NT169" s="175"/>
      <c r="NU169" s="175"/>
      <c r="NV169" s="175"/>
      <c r="NW169" s="175"/>
      <c r="NX169" s="175"/>
      <c r="NY169" s="175"/>
      <c r="NZ169" s="175"/>
      <c r="OA169" s="175"/>
      <c r="OB169" s="175"/>
      <c r="OC169" s="175"/>
      <c r="OD169" s="175"/>
      <c r="OE169" s="175"/>
      <c r="OF169" s="175"/>
      <c r="OG169" s="175"/>
      <c r="OH169" s="175"/>
      <c r="OI169" s="175"/>
      <c r="OJ169" s="175"/>
      <c r="OK169" s="175"/>
      <c r="OL169" s="175"/>
      <c r="OM169" s="175"/>
      <c r="ON169" s="175"/>
      <c r="OO169" s="175"/>
      <c r="OP169" s="175"/>
      <c r="OQ169" s="175"/>
      <c r="OR169" s="175"/>
      <c r="OS169" s="175"/>
      <c r="OT169" s="175"/>
      <c r="OU169" s="175"/>
      <c r="OV169" s="175"/>
      <c r="OW169" s="175"/>
      <c r="OX169" s="175"/>
      <c r="OY169" s="175"/>
      <c r="OZ169" s="175"/>
      <c r="PA169" s="175"/>
      <c r="PB169" s="175"/>
      <c r="PC169" s="175"/>
      <c r="PD169" s="175"/>
      <c r="PE169" s="175"/>
      <c r="PF169" s="175"/>
      <c r="PG169" s="175"/>
      <c r="PH169" s="175"/>
      <c r="PI169" s="175"/>
      <c r="PJ169" s="175"/>
      <c r="PK169" s="175"/>
      <c r="PL169" s="175"/>
      <c r="PM169" s="175"/>
      <c r="PN169" s="175"/>
      <c r="PO169" s="175"/>
      <c r="PP169" s="175"/>
      <c r="PQ169" s="175"/>
      <c r="PR169" s="175"/>
      <c r="PS169" s="175"/>
      <c r="PT169" s="175"/>
      <c r="PU169" s="175"/>
      <c r="PV169" s="175"/>
      <c r="PW169" s="175"/>
      <c r="PX169" s="175"/>
      <c r="PY169" s="175"/>
      <c r="PZ169" s="175"/>
      <c r="QA169" s="175"/>
      <c r="QB169" s="175"/>
      <c r="QC169" s="175"/>
      <c r="QD169" s="175"/>
      <c r="QE169" s="175"/>
      <c r="QF169" s="175"/>
      <c r="QG169" s="175"/>
      <c r="QH169" s="175"/>
      <c r="QI169" s="175"/>
      <c r="QJ169" s="175"/>
      <c r="QK169" s="175"/>
      <c r="QL169" s="175"/>
      <c r="QM169" s="175"/>
      <c r="QN169" s="175"/>
      <c r="QO169" s="175"/>
    </row>
    <row r="170" spans="122:457">
      <c r="DR170" s="175"/>
      <c r="DS170" s="175"/>
      <c r="DT170" s="175"/>
      <c r="DU170" s="175"/>
      <c r="DV170" s="175"/>
      <c r="DW170" s="175"/>
      <c r="DX170" s="175"/>
      <c r="DY170" s="175"/>
      <c r="DZ170" s="175"/>
      <c r="EA170" s="175"/>
      <c r="EB170" s="175"/>
      <c r="EC170" s="175"/>
      <c r="ED170" s="175"/>
      <c r="EE170" s="175"/>
      <c r="EF170" s="175"/>
      <c r="EG170" s="175"/>
      <c r="EH170" s="175"/>
      <c r="EI170" s="175"/>
      <c r="EJ170" s="175"/>
      <c r="EK170" s="175"/>
      <c r="EL170" s="175"/>
      <c r="EM170" s="175"/>
      <c r="EN170" s="175"/>
      <c r="EO170" s="175"/>
      <c r="EP170" s="175"/>
      <c r="EQ170" s="175"/>
      <c r="ER170" s="175"/>
      <c r="ES170" s="175"/>
      <c r="ET170" s="175"/>
      <c r="EU170" s="175"/>
      <c r="EV170" s="175"/>
      <c r="EW170" s="175"/>
      <c r="EX170" s="175"/>
      <c r="EY170" s="175"/>
      <c r="EZ170" s="175"/>
      <c r="FA170" s="175"/>
      <c r="FB170" s="175"/>
      <c r="FC170" s="175"/>
      <c r="FD170" s="175"/>
      <c r="FE170" s="175"/>
      <c r="FF170" s="175"/>
      <c r="FG170" s="175"/>
      <c r="FH170" s="175"/>
      <c r="FI170" s="175"/>
      <c r="FJ170" s="175"/>
      <c r="FK170" s="175"/>
      <c r="FL170" s="175"/>
      <c r="FM170" s="175"/>
      <c r="FN170" s="175"/>
      <c r="FO170" s="175"/>
      <c r="FP170" s="175"/>
      <c r="FQ170" s="175"/>
      <c r="FR170" s="175"/>
      <c r="FS170" s="175"/>
      <c r="FT170" s="175"/>
      <c r="FU170" s="175"/>
      <c r="FV170" s="175"/>
      <c r="FW170" s="175"/>
      <c r="FX170" s="175"/>
      <c r="FY170" s="175"/>
      <c r="FZ170" s="175"/>
      <c r="GA170" s="175"/>
      <c r="GB170" s="175"/>
      <c r="GC170" s="175"/>
      <c r="GD170" s="175"/>
      <c r="GE170" s="175"/>
      <c r="GF170" s="175"/>
      <c r="GG170" s="175"/>
      <c r="GH170" s="175"/>
      <c r="GI170" s="175"/>
      <c r="GJ170" s="175"/>
      <c r="GK170" s="175"/>
      <c r="GL170" s="175"/>
      <c r="GM170" s="175"/>
      <c r="GN170" s="175"/>
      <c r="GO170" s="175"/>
      <c r="GP170" s="175"/>
      <c r="GQ170" s="175"/>
      <c r="GR170" s="175"/>
      <c r="GS170" s="175"/>
      <c r="GT170" s="175"/>
      <c r="GU170" s="175"/>
      <c r="GV170" s="175"/>
      <c r="GW170" s="175"/>
      <c r="GX170" s="175"/>
      <c r="GY170" s="175"/>
      <c r="GZ170" s="175"/>
      <c r="HA170" s="175"/>
      <c r="HB170" s="175"/>
      <c r="HC170" s="175"/>
      <c r="HD170" s="175"/>
      <c r="HE170" s="175"/>
      <c r="HF170" s="175"/>
      <c r="HG170" s="175"/>
      <c r="HH170" s="175"/>
      <c r="HI170" s="175"/>
      <c r="HJ170" s="175"/>
      <c r="HK170" s="175"/>
      <c r="HL170" s="175"/>
      <c r="HM170" s="175"/>
      <c r="HN170" s="175"/>
      <c r="HO170" s="175"/>
      <c r="HP170" s="175"/>
      <c r="HQ170" s="175"/>
      <c r="HR170" s="175"/>
      <c r="HS170" s="175"/>
      <c r="HT170" s="175"/>
      <c r="HU170" s="175"/>
      <c r="HV170" s="175"/>
      <c r="HW170" s="175"/>
      <c r="HX170" s="175"/>
      <c r="HY170" s="175"/>
      <c r="HZ170" s="175"/>
      <c r="IA170" s="175"/>
      <c r="IB170" s="175"/>
      <c r="IC170" s="175"/>
      <c r="ID170" s="175"/>
      <c r="IE170" s="175"/>
      <c r="IF170" s="175"/>
      <c r="IG170" s="175"/>
      <c r="IH170" s="175"/>
      <c r="II170" s="175"/>
      <c r="IJ170" s="175"/>
      <c r="IK170" s="175"/>
      <c r="IL170" s="175"/>
      <c r="IM170" s="175"/>
      <c r="IN170" s="175"/>
      <c r="IO170" s="175"/>
      <c r="IP170" s="175"/>
      <c r="IQ170" s="175"/>
      <c r="IR170" s="175"/>
      <c r="IS170" s="175"/>
      <c r="IT170" s="175"/>
      <c r="IU170" s="175"/>
      <c r="IV170" s="175"/>
      <c r="IW170" s="175"/>
      <c r="IX170" s="175"/>
      <c r="IY170" s="175"/>
      <c r="IZ170" s="175"/>
      <c r="JA170" s="175"/>
      <c r="JB170" s="175"/>
      <c r="JC170" s="175"/>
      <c r="JD170" s="175"/>
      <c r="JE170" s="175"/>
      <c r="JF170" s="175"/>
      <c r="JG170" s="175"/>
      <c r="JH170" s="175"/>
      <c r="JI170" s="175"/>
      <c r="JJ170" s="175"/>
      <c r="JK170" s="175"/>
      <c r="JL170" s="175"/>
      <c r="JM170" s="175"/>
      <c r="JN170" s="175"/>
      <c r="JO170" s="175"/>
      <c r="JP170" s="175"/>
      <c r="JQ170" s="175"/>
      <c r="JR170" s="175"/>
      <c r="JS170" s="175"/>
      <c r="JT170" s="175"/>
      <c r="JU170" s="175"/>
      <c r="JV170" s="175"/>
      <c r="JW170" s="175"/>
      <c r="JX170" s="175"/>
      <c r="JY170" s="175"/>
      <c r="JZ170" s="175"/>
      <c r="KA170" s="175"/>
      <c r="KB170" s="175"/>
      <c r="KC170" s="175"/>
      <c r="KD170" s="175"/>
      <c r="KE170" s="175"/>
      <c r="KF170" s="175"/>
      <c r="KG170" s="175"/>
      <c r="KH170" s="175"/>
      <c r="KI170" s="175"/>
      <c r="KJ170" s="175"/>
      <c r="KK170" s="175"/>
      <c r="KL170" s="175"/>
      <c r="KM170" s="175"/>
      <c r="KN170" s="175"/>
      <c r="KO170" s="175"/>
      <c r="KP170" s="175"/>
      <c r="KQ170" s="175"/>
      <c r="KR170" s="175"/>
      <c r="KS170" s="175"/>
      <c r="KT170" s="175"/>
      <c r="KU170" s="175"/>
      <c r="KV170" s="175"/>
      <c r="KW170" s="175"/>
      <c r="KX170" s="175"/>
      <c r="KY170" s="175"/>
      <c r="KZ170" s="175"/>
      <c r="LA170" s="175"/>
      <c r="LB170" s="175"/>
      <c r="LC170" s="175"/>
      <c r="LD170" s="175"/>
      <c r="LE170" s="175"/>
      <c r="LF170" s="175"/>
      <c r="LG170" s="175"/>
      <c r="LH170" s="175"/>
      <c r="LI170" s="175"/>
      <c r="LJ170" s="175"/>
      <c r="LK170" s="175"/>
      <c r="LL170" s="175"/>
      <c r="LM170" s="175"/>
      <c r="LN170" s="175"/>
      <c r="LO170" s="175"/>
      <c r="LP170" s="175"/>
      <c r="LQ170" s="175"/>
      <c r="LR170" s="175"/>
      <c r="LS170" s="175"/>
      <c r="LT170" s="175"/>
      <c r="LU170" s="175"/>
      <c r="LV170" s="175"/>
      <c r="LW170" s="175"/>
      <c r="LX170" s="175"/>
      <c r="LY170" s="175"/>
      <c r="LZ170" s="175"/>
      <c r="MA170" s="175"/>
      <c r="MB170" s="175"/>
      <c r="MC170" s="175"/>
      <c r="MD170" s="175"/>
      <c r="ME170" s="175"/>
      <c r="MF170" s="175"/>
      <c r="MG170" s="175"/>
      <c r="MH170" s="175"/>
      <c r="MI170" s="175"/>
      <c r="MJ170" s="175"/>
      <c r="MK170" s="175"/>
      <c r="ML170" s="175"/>
      <c r="MM170" s="175"/>
      <c r="MN170" s="175"/>
      <c r="MO170" s="175"/>
      <c r="MP170" s="175"/>
      <c r="MQ170" s="175"/>
      <c r="MR170" s="175"/>
      <c r="MS170" s="175"/>
      <c r="MT170" s="175"/>
      <c r="MU170" s="175"/>
      <c r="MV170" s="175"/>
      <c r="MW170" s="175"/>
      <c r="MX170" s="175"/>
      <c r="MY170" s="175"/>
      <c r="MZ170" s="175"/>
      <c r="NA170" s="175"/>
      <c r="NB170" s="175"/>
      <c r="NC170" s="175"/>
      <c r="ND170" s="175"/>
      <c r="NE170" s="175"/>
      <c r="NF170" s="175"/>
      <c r="NG170" s="175"/>
      <c r="NH170" s="175"/>
      <c r="NI170" s="175"/>
      <c r="NJ170" s="175"/>
      <c r="NK170" s="175"/>
      <c r="NL170" s="175"/>
      <c r="NM170" s="175"/>
      <c r="NN170" s="175"/>
      <c r="NO170" s="175"/>
      <c r="NP170" s="175"/>
      <c r="NQ170" s="175"/>
      <c r="NR170" s="175"/>
      <c r="NS170" s="175"/>
      <c r="NT170" s="175"/>
      <c r="NU170" s="175"/>
      <c r="NV170" s="175"/>
      <c r="NW170" s="175"/>
      <c r="NX170" s="175"/>
      <c r="NY170" s="175"/>
      <c r="NZ170" s="175"/>
      <c r="OA170" s="175"/>
      <c r="OB170" s="175"/>
      <c r="OC170" s="175"/>
      <c r="OD170" s="175"/>
      <c r="OE170" s="175"/>
      <c r="OF170" s="175"/>
      <c r="OG170" s="175"/>
      <c r="OH170" s="175"/>
      <c r="OI170" s="175"/>
      <c r="OJ170" s="175"/>
      <c r="OK170" s="175"/>
      <c r="OL170" s="175"/>
      <c r="OM170" s="175"/>
      <c r="ON170" s="175"/>
      <c r="OO170" s="175"/>
      <c r="OP170" s="175"/>
      <c r="OQ170" s="175"/>
      <c r="OR170" s="175"/>
      <c r="OS170" s="175"/>
      <c r="OT170" s="175"/>
      <c r="OU170" s="175"/>
      <c r="OV170" s="175"/>
      <c r="OW170" s="175"/>
      <c r="OX170" s="175"/>
      <c r="OY170" s="175"/>
      <c r="OZ170" s="175"/>
      <c r="PA170" s="175"/>
      <c r="PB170" s="175"/>
      <c r="PC170" s="175"/>
      <c r="PD170" s="175"/>
      <c r="PE170" s="175"/>
      <c r="PF170" s="175"/>
      <c r="PG170" s="175"/>
      <c r="PH170" s="175"/>
      <c r="PI170" s="175"/>
      <c r="PJ170" s="175"/>
      <c r="PK170" s="175"/>
      <c r="PL170" s="175"/>
      <c r="PM170" s="175"/>
      <c r="PN170" s="175"/>
      <c r="PO170" s="175"/>
      <c r="PP170" s="175"/>
      <c r="PQ170" s="175"/>
      <c r="PR170" s="175"/>
      <c r="PS170" s="175"/>
      <c r="PT170" s="175"/>
      <c r="PU170" s="175"/>
      <c r="PV170" s="175"/>
      <c r="PW170" s="175"/>
      <c r="PX170" s="175"/>
      <c r="PY170" s="175"/>
      <c r="PZ170" s="175"/>
      <c r="QA170" s="175"/>
      <c r="QB170" s="175"/>
      <c r="QC170" s="175"/>
      <c r="QD170" s="175"/>
      <c r="QE170" s="175"/>
      <c r="QF170" s="175"/>
      <c r="QG170" s="175"/>
      <c r="QH170" s="175"/>
      <c r="QI170" s="175"/>
      <c r="QJ170" s="175"/>
      <c r="QK170" s="175"/>
      <c r="QL170" s="175"/>
      <c r="QM170" s="175"/>
      <c r="QN170" s="175"/>
      <c r="QO170" s="175"/>
    </row>
    <row r="171" spans="122:457">
      <c r="DR171" s="175"/>
      <c r="DS171" s="175"/>
      <c r="DT171" s="175"/>
      <c r="DU171" s="175"/>
      <c r="DV171" s="175"/>
      <c r="DW171" s="175"/>
      <c r="DX171" s="175"/>
      <c r="DY171" s="175"/>
      <c r="DZ171" s="175"/>
      <c r="EA171" s="175"/>
      <c r="EB171" s="175"/>
      <c r="EC171" s="175"/>
      <c r="ED171" s="175"/>
      <c r="EE171" s="175"/>
      <c r="EF171" s="175"/>
      <c r="EG171" s="175"/>
      <c r="EH171" s="175"/>
      <c r="EI171" s="175"/>
      <c r="EJ171" s="175"/>
      <c r="EK171" s="175"/>
      <c r="EL171" s="175"/>
      <c r="EM171" s="175"/>
      <c r="EN171" s="175"/>
      <c r="EO171" s="175"/>
      <c r="EP171" s="175"/>
      <c r="EQ171" s="175"/>
      <c r="ER171" s="175"/>
      <c r="ES171" s="175"/>
      <c r="ET171" s="175"/>
      <c r="EU171" s="175"/>
      <c r="EV171" s="175"/>
      <c r="EW171" s="175"/>
      <c r="EX171" s="175"/>
      <c r="EY171" s="175"/>
      <c r="EZ171" s="175"/>
      <c r="FA171" s="175"/>
      <c r="FB171" s="175"/>
      <c r="FC171" s="175"/>
      <c r="FD171" s="175"/>
      <c r="FE171" s="175"/>
      <c r="FF171" s="175"/>
      <c r="FG171" s="175"/>
      <c r="FH171" s="175"/>
      <c r="FI171" s="175"/>
      <c r="FJ171" s="175"/>
      <c r="FK171" s="175"/>
      <c r="FL171" s="175"/>
      <c r="FM171" s="175"/>
      <c r="FN171" s="175"/>
      <c r="FO171" s="175"/>
      <c r="FP171" s="175"/>
      <c r="FQ171" s="175"/>
      <c r="FR171" s="175"/>
      <c r="FS171" s="175"/>
      <c r="FT171" s="175"/>
      <c r="FU171" s="175"/>
      <c r="FV171" s="175"/>
      <c r="FW171" s="175"/>
      <c r="FX171" s="175"/>
      <c r="FY171" s="175"/>
      <c r="FZ171" s="175"/>
      <c r="GA171" s="175"/>
      <c r="GB171" s="175"/>
      <c r="GC171" s="175"/>
      <c r="GD171" s="175"/>
      <c r="GE171" s="175"/>
      <c r="GF171" s="175"/>
      <c r="GG171" s="175"/>
      <c r="GH171" s="175"/>
      <c r="GI171" s="175"/>
      <c r="GJ171" s="175"/>
      <c r="GK171" s="175"/>
      <c r="GL171" s="175"/>
      <c r="GM171" s="175"/>
      <c r="GN171" s="175"/>
      <c r="GO171" s="175"/>
      <c r="GP171" s="175"/>
      <c r="GQ171" s="175"/>
      <c r="GR171" s="175"/>
      <c r="GS171" s="175"/>
      <c r="GT171" s="175"/>
      <c r="GU171" s="175"/>
      <c r="GV171" s="175"/>
      <c r="GW171" s="175"/>
      <c r="GX171" s="175"/>
      <c r="GY171" s="175"/>
      <c r="GZ171" s="175"/>
      <c r="HA171" s="175"/>
      <c r="HB171" s="175"/>
      <c r="HC171" s="175"/>
      <c r="HD171" s="175"/>
      <c r="HE171" s="175"/>
      <c r="HF171" s="175"/>
      <c r="HG171" s="175"/>
      <c r="HH171" s="175"/>
      <c r="HI171" s="175"/>
      <c r="HJ171" s="175"/>
      <c r="HK171" s="175"/>
      <c r="HL171" s="175"/>
      <c r="HM171" s="175"/>
      <c r="HN171" s="175"/>
      <c r="HO171" s="175"/>
      <c r="HP171" s="175"/>
      <c r="HQ171" s="175"/>
      <c r="HR171" s="175"/>
      <c r="HS171" s="175"/>
      <c r="HT171" s="175"/>
      <c r="HU171" s="175"/>
      <c r="HV171" s="175"/>
      <c r="HW171" s="175"/>
      <c r="HX171" s="175"/>
      <c r="HY171" s="175"/>
      <c r="HZ171" s="175"/>
      <c r="IA171" s="175"/>
      <c r="IB171" s="175"/>
      <c r="IC171" s="175"/>
      <c r="ID171" s="175"/>
      <c r="IE171" s="175"/>
      <c r="IF171" s="175"/>
      <c r="IG171" s="175"/>
      <c r="IH171" s="175"/>
      <c r="II171" s="175"/>
      <c r="IJ171" s="175"/>
      <c r="IK171" s="175"/>
      <c r="IL171" s="175"/>
      <c r="IM171" s="175"/>
      <c r="IN171" s="175"/>
      <c r="IO171" s="175"/>
      <c r="IP171" s="175"/>
      <c r="IQ171" s="175"/>
      <c r="IR171" s="175"/>
      <c r="IS171" s="175"/>
      <c r="IT171" s="175"/>
      <c r="IU171" s="175"/>
      <c r="IV171" s="175"/>
      <c r="IW171" s="175"/>
      <c r="IX171" s="175"/>
      <c r="IY171" s="175"/>
      <c r="IZ171" s="175"/>
      <c r="JA171" s="175"/>
      <c r="JB171" s="175"/>
      <c r="JC171" s="175"/>
      <c r="JD171" s="175"/>
      <c r="JE171" s="175"/>
      <c r="JF171" s="175"/>
      <c r="JG171" s="175"/>
      <c r="JH171" s="175"/>
      <c r="JI171" s="175"/>
      <c r="JJ171" s="175"/>
      <c r="JK171" s="175"/>
      <c r="JL171" s="175"/>
      <c r="JM171" s="175"/>
      <c r="JN171" s="175"/>
      <c r="JO171" s="175"/>
      <c r="JP171" s="175"/>
      <c r="JQ171" s="175"/>
      <c r="JR171" s="175"/>
      <c r="JS171" s="175"/>
      <c r="JT171" s="175"/>
      <c r="JU171" s="175"/>
      <c r="JV171" s="175"/>
      <c r="JW171" s="175"/>
      <c r="JX171" s="175"/>
      <c r="JY171" s="175"/>
      <c r="JZ171" s="175"/>
      <c r="KA171" s="175"/>
      <c r="KB171" s="175"/>
      <c r="KC171" s="175"/>
      <c r="KD171" s="175"/>
      <c r="KE171" s="175"/>
      <c r="KF171" s="175"/>
      <c r="KG171" s="175"/>
      <c r="KH171" s="175"/>
      <c r="KI171" s="175"/>
      <c r="KJ171" s="175"/>
      <c r="KK171" s="175"/>
      <c r="KL171" s="175"/>
      <c r="KM171" s="175"/>
      <c r="KN171" s="175"/>
      <c r="KO171" s="175"/>
      <c r="KP171" s="175"/>
      <c r="KQ171" s="175"/>
      <c r="KR171" s="175"/>
      <c r="KS171" s="175"/>
      <c r="KT171" s="175"/>
      <c r="KU171" s="175"/>
      <c r="KV171" s="175"/>
      <c r="KW171" s="175"/>
      <c r="KX171" s="175"/>
      <c r="KY171" s="175"/>
      <c r="KZ171" s="175"/>
      <c r="LA171" s="175"/>
      <c r="LB171" s="175"/>
      <c r="LC171" s="175"/>
      <c r="LD171" s="175"/>
      <c r="LE171" s="175"/>
      <c r="LF171" s="175"/>
      <c r="LG171" s="175"/>
      <c r="LH171" s="175"/>
      <c r="LI171" s="175"/>
      <c r="LJ171" s="175"/>
      <c r="LK171" s="175"/>
      <c r="LL171" s="175"/>
      <c r="LM171" s="175"/>
      <c r="LN171" s="175"/>
      <c r="LO171" s="175"/>
      <c r="LP171" s="175"/>
      <c r="LQ171" s="175"/>
      <c r="LR171" s="175"/>
      <c r="LS171" s="175"/>
      <c r="LT171" s="175"/>
      <c r="LU171" s="175"/>
      <c r="LV171" s="175"/>
      <c r="LW171" s="175"/>
      <c r="LX171" s="175"/>
      <c r="LY171" s="175"/>
      <c r="LZ171" s="175"/>
      <c r="MA171" s="175"/>
      <c r="MB171" s="175"/>
      <c r="MC171" s="175"/>
      <c r="MD171" s="175"/>
      <c r="ME171" s="175"/>
      <c r="MF171" s="175"/>
      <c r="MG171" s="175"/>
      <c r="MH171" s="175"/>
      <c r="MI171" s="175"/>
      <c r="MJ171" s="175"/>
      <c r="MK171" s="175"/>
      <c r="ML171" s="175"/>
      <c r="MM171" s="175"/>
      <c r="MN171" s="175"/>
      <c r="MO171" s="175"/>
      <c r="MP171" s="175"/>
      <c r="MQ171" s="175"/>
      <c r="MR171" s="175"/>
      <c r="MS171" s="175"/>
      <c r="MT171" s="175"/>
      <c r="MU171" s="175"/>
      <c r="MV171" s="175"/>
      <c r="MW171" s="175"/>
      <c r="MX171" s="175"/>
      <c r="MY171" s="175"/>
      <c r="MZ171" s="175"/>
      <c r="NA171" s="175"/>
      <c r="NB171" s="175"/>
      <c r="NC171" s="175"/>
      <c r="ND171" s="175"/>
      <c r="NE171" s="175"/>
      <c r="NF171" s="175"/>
      <c r="NG171" s="175"/>
      <c r="NH171" s="175"/>
      <c r="NI171" s="175"/>
      <c r="NJ171" s="175"/>
      <c r="NK171" s="175"/>
      <c r="NL171" s="175"/>
      <c r="NM171" s="175"/>
      <c r="NN171" s="175"/>
      <c r="NO171" s="175"/>
      <c r="NP171" s="175"/>
      <c r="NQ171" s="175"/>
      <c r="NR171" s="175"/>
      <c r="NS171" s="175"/>
      <c r="NT171" s="175"/>
      <c r="NU171" s="175"/>
      <c r="NV171" s="175"/>
      <c r="NW171" s="175"/>
      <c r="NX171" s="175"/>
      <c r="NY171" s="175"/>
      <c r="NZ171" s="175"/>
      <c r="OA171" s="175"/>
      <c r="OB171" s="175"/>
      <c r="OC171" s="175"/>
      <c r="OD171" s="175"/>
      <c r="OE171" s="175"/>
      <c r="OF171" s="175"/>
      <c r="OG171" s="175"/>
      <c r="OH171" s="175"/>
      <c r="OI171" s="175"/>
      <c r="OJ171" s="175"/>
      <c r="OK171" s="175"/>
      <c r="OL171" s="175"/>
      <c r="OM171" s="175"/>
      <c r="ON171" s="175"/>
      <c r="OO171" s="175"/>
      <c r="OP171" s="175"/>
      <c r="OQ171" s="175"/>
      <c r="OR171" s="175"/>
      <c r="OS171" s="175"/>
      <c r="OT171" s="175"/>
      <c r="OU171" s="175"/>
      <c r="OV171" s="175"/>
      <c r="OW171" s="175"/>
      <c r="OX171" s="175"/>
      <c r="OY171" s="175"/>
      <c r="OZ171" s="175"/>
      <c r="PA171" s="175"/>
      <c r="PB171" s="175"/>
      <c r="PC171" s="175"/>
      <c r="PD171" s="175"/>
      <c r="PE171" s="175"/>
      <c r="PF171" s="175"/>
      <c r="PG171" s="175"/>
      <c r="PH171" s="175"/>
      <c r="PI171" s="175"/>
      <c r="PJ171" s="175"/>
      <c r="PK171" s="175"/>
      <c r="PL171" s="175"/>
      <c r="PM171" s="175"/>
      <c r="PN171" s="175"/>
      <c r="PO171" s="175"/>
      <c r="PP171" s="175"/>
      <c r="PQ171" s="175"/>
      <c r="PR171" s="175"/>
      <c r="PS171" s="175"/>
      <c r="PT171" s="175"/>
      <c r="PU171" s="175"/>
      <c r="PV171" s="175"/>
      <c r="PW171" s="175"/>
      <c r="PX171" s="175"/>
      <c r="PY171" s="175"/>
      <c r="PZ171" s="175"/>
      <c r="QA171" s="175"/>
      <c r="QB171" s="175"/>
      <c r="QC171" s="175"/>
      <c r="QD171" s="175"/>
      <c r="QE171" s="175"/>
      <c r="QF171" s="175"/>
      <c r="QG171" s="175"/>
      <c r="QH171" s="175"/>
      <c r="QI171" s="175"/>
      <c r="QJ171" s="175"/>
      <c r="QK171" s="175"/>
      <c r="QL171" s="175"/>
      <c r="QM171" s="175"/>
      <c r="QN171" s="175"/>
      <c r="QO171" s="175"/>
    </row>
    <row r="172" spans="122:457">
      <c r="DR172" s="175"/>
      <c r="DS172" s="175"/>
      <c r="DT172" s="175"/>
      <c r="DU172" s="175"/>
      <c r="DV172" s="175"/>
      <c r="DW172" s="175"/>
      <c r="DX172" s="175"/>
      <c r="DY172" s="175"/>
      <c r="DZ172" s="175"/>
      <c r="EA172" s="175"/>
      <c r="EB172" s="175"/>
      <c r="EC172" s="175"/>
      <c r="ED172" s="175"/>
      <c r="EE172" s="175"/>
      <c r="EF172" s="175"/>
      <c r="EG172" s="175"/>
      <c r="EH172" s="175"/>
      <c r="EI172" s="175"/>
      <c r="EJ172" s="175"/>
      <c r="EK172" s="175"/>
      <c r="EL172" s="175"/>
      <c r="EM172" s="175"/>
      <c r="EN172" s="175"/>
      <c r="EO172" s="175"/>
      <c r="EP172" s="175"/>
      <c r="EQ172" s="175"/>
      <c r="ER172" s="175"/>
      <c r="ES172" s="175"/>
      <c r="ET172" s="175"/>
      <c r="EU172" s="175"/>
      <c r="EV172" s="175"/>
      <c r="EW172" s="175"/>
      <c r="EX172" s="175"/>
      <c r="EY172" s="175"/>
      <c r="EZ172" s="175"/>
      <c r="FA172" s="175"/>
      <c r="FB172" s="175"/>
      <c r="FC172" s="175"/>
      <c r="FD172" s="175"/>
      <c r="FE172" s="175"/>
      <c r="FF172" s="175"/>
      <c r="FG172" s="175"/>
      <c r="FH172" s="175"/>
      <c r="FI172" s="175"/>
      <c r="FJ172" s="175"/>
      <c r="FK172" s="175"/>
      <c r="FL172" s="175"/>
      <c r="FM172" s="175"/>
      <c r="FN172" s="175"/>
      <c r="FO172" s="175"/>
      <c r="FP172" s="175"/>
      <c r="FQ172" s="175"/>
      <c r="FR172" s="175"/>
      <c r="FS172" s="175"/>
      <c r="FT172" s="175"/>
      <c r="FU172" s="175"/>
      <c r="FV172" s="175"/>
      <c r="FW172" s="175"/>
      <c r="FX172" s="175"/>
      <c r="FY172" s="175"/>
      <c r="FZ172" s="175"/>
      <c r="GA172" s="175"/>
      <c r="GB172" s="175"/>
      <c r="GC172" s="175"/>
      <c r="GD172" s="175"/>
      <c r="GE172" s="175"/>
      <c r="GF172" s="175"/>
      <c r="GG172" s="175"/>
      <c r="GH172" s="175"/>
      <c r="GI172" s="175"/>
      <c r="GJ172" s="175"/>
      <c r="GK172" s="175"/>
      <c r="GL172" s="175"/>
      <c r="GM172" s="175"/>
      <c r="GN172" s="175"/>
      <c r="GO172" s="175"/>
      <c r="GP172" s="175"/>
      <c r="GQ172" s="175"/>
      <c r="GR172" s="175"/>
      <c r="GS172" s="175"/>
      <c r="GT172" s="175"/>
      <c r="GU172" s="175"/>
      <c r="GV172" s="175"/>
      <c r="GW172" s="175"/>
      <c r="GX172" s="175"/>
      <c r="GY172" s="175"/>
      <c r="GZ172" s="175"/>
      <c r="HA172" s="175"/>
      <c r="HB172" s="175"/>
      <c r="HC172" s="175"/>
      <c r="HD172" s="175"/>
      <c r="HE172" s="175"/>
      <c r="HF172" s="175"/>
      <c r="HG172" s="175"/>
      <c r="HH172" s="175"/>
      <c r="HI172" s="175"/>
      <c r="HJ172" s="175"/>
      <c r="HK172" s="175"/>
      <c r="HL172" s="175"/>
      <c r="HM172" s="175"/>
      <c r="HN172" s="175"/>
      <c r="HO172" s="175"/>
      <c r="HP172" s="175"/>
      <c r="HQ172" s="175"/>
      <c r="HR172" s="175"/>
      <c r="HS172" s="175"/>
      <c r="HT172" s="175"/>
      <c r="HU172" s="175"/>
      <c r="HV172" s="175"/>
      <c r="HW172" s="175"/>
      <c r="HX172" s="175"/>
      <c r="HY172" s="175"/>
      <c r="HZ172" s="175"/>
      <c r="IA172" s="175"/>
      <c r="IB172" s="175"/>
      <c r="IC172" s="175"/>
      <c r="ID172" s="175"/>
      <c r="IE172" s="175"/>
      <c r="IF172" s="175"/>
      <c r="IG172" s="175"/>
      <c r="IH172" s="175"/>
      <c r="II172" s="175"/>
      <c r="IJ172" s="175"/>
      <c r="IK172" s="175"/>
      <c r="IL172" s="175"/>
      <c r="IM172" s="175"/>
      <c r="IN172" s="175"/>
      <c r="IO172" s="175"/>
      <c r="IP172" s="175"/>
      <c r="IQ172" s="175"/>
      <c r="IR172" s="175"/>
      <c r="IS172" s="175"/>
      <c r="IT172" s="175"/>
      <c r="IU172" s="175"/>
      <c r="IV172" s="175"/>
      <c r="IW172" s="175"/>
      <c r="IX172" s="175"/>
      <c r="IY172" s="175"/>
      <c r="IZ172" s="175"/>
      <c r="JA172" s="175"/>
      <c r="JB172" s="175"/>
      <c r="JC172" s="175"/>
      <c r="JD172" s="175"/>
      <c r="JE172" s="175"/>
      <c r="JF172" s="175"/>
      <c r="JG172" s="175"/>
      <c r="JH172" s="175"/>
      <c r="JI172" s="175"/>
      <c r="JJ172" s="175"/>
      <c r="JK172" s="175"/>
      <c r="JL172" s="175"/>
      <c r="JM172" s="175"/>
      <c r="JN172" s="175"/>
      <c r="JO172" s="175"/>
      <c r="JP172" s="175"/>
      <c r="JQ172" s="175"/>
      <c r="JR172" s="175"/>
      <c r="JS172" s="175"/>
      <c r="JT172" s="175"/>
      <c r="JU172" s="175"/>
      <c r="JV172" s="175"/>
      <c r="JW172" s="175"/>
      <c r="JX172" s="175"/>
      <c r="JY172" s="175"/>
      <c r="JZ172" s="175"/>
      <c r="KA172" s="175"/>
      <c r="KB172" s="175"/>
      <c r="KC172" s="175"/>
      <c r="KD172" s="175"/>
      <c r="KE172" s="175"/>
      <c r="KF172" s="175"/>
      <c r="KG172" s="175"/>
      <c r="KH172" s="175"/>
      <c r="KI172" s="175"/>
      <c r="KJ172" s="175"/>
      <c r="KK172" s="175"/>
      <c r="KL172" s="175"/>
      <c r="KM172" s="175"/>
      <c r="KN172" s="175"/>
      <c r="KO172" s="175"/>
      <c r="KP172" s="175"/>
      <c r="KQ172" s="175"/>
      <c r="KR172" s="175"/>
      <c r="KS172" s="175"/>
      <c r="KT172" s="175"/>
      <c r="KU172" s="175"/>
      <c r="KV172" s="175"/>
      <c r="KW172" s="175"/>
      <c r="KX172" s="175"/>
      <c r="KY172" s="175"/>
      <c r="KZ172" s="175"/>
      <c r="LA172" s="175"/>
      <c r="LB172" s="175"/>
      <c r="LC172" s="175"/>
      <c r="LD172" s="175"/>
      <c r="LE172" s="175"/>
      <c r="LF172" s="175"/>
      <c r="LG172" s="175"/>
      <c r="LH172" s="175"/>
      <c r="LI172" s="175"/>
      <c r="LJ172" s="175"/>
      <c r="LK172" s="175"/>
      <c r="LL172" s="175"/>
      <c r="LM172" s="175"/>
      <c r="LN172" s="175"/>
      <c r="LO172" s="175"/>
      <c r="LP172" s="175"/>
      <c r="LQ172" s="175"/>
      <c r="LR172" s="175"/>
      <c r="LS172" s="175"/>
      <c r="LT172" s="175"/>
      <c r="LU172" s="175"/>
      <c r="LV172" s="175"/>
      <c r="LW172" s="175"/>
      <c r="LX172" s="175"/>
      <c r="LY172" s="175"/>
      <c r="LZ172" s="175"/>
      <c r="MA172" s="175"/>
      <c r="MB172" s="175"/>
      <c r="MC172" s="175"/>
      <c r="MD172" s="175"/>
      <c r="ME172" s="175"/>
      <c r="MF172" s="175"/>
      <c r="MG172" s="175"/>
      <c r="MH172" s="175"/>
      <c r="MI172" s="175"/>
      <c r="MJ172" s="175"/>
      <c r="MK172" s="175"/>
      <c r="ML172" s="175"/>
      <c r="MM172" s="175"/>
      <c r="MN172" s="175"/>
      <c r="MO172" s="175"/>
      <c r="MP172" s="175"/>
      <c r="MQ172" s="175"/>
      <c r="MR172" s="175"/>
      <c r="MS172" s="175"/>
      <c r="MT172" s="175"/>
      <c r="MU172" s="175"/>
      <c r="MV172" s="175"/>
      <c r="MW172" s="175"/>
      <c r="MX172" s="175"/>
      <c r="MY172" s="175"/>
      <c r="MZ172" s="175"/>
      <c r="NA172" s="175"/>
      <c r="NB172" s="175"/>
      <c r="NC172" s="175"/>
      <c r="ND172" s="175"/>
      <c r="NE172" s="175"/>
      <c r="NF172" s="175"/>
      <c r="NG172" s="175"/>
      <c r="NH172" s="175"/>
      <c r="NI172" s="175"/>
      <c r="NJ172" s="175"/>
      <c r="NK172" s="175"/>
      <c r="NL172" s="175"/>
      <c r="NM172" s="175"/>
      <c r="NN172" s="175"/>
      <c r="NO172" s="175"/>
      <c r="NP172" s="175"/>
      <c r="NQ172" s="175"/>
      <c r="NR172" s="175"/>
      <c r="NS172" s="175"/>
      <c r="NT172" s="175"/>
      <c r="NU172" s="175"/>
      <c r="NV172" s="175"/>
      <c r="NW172" s="175"/>
      <c r="NX172" s="175"/>
      <c r="NY172" s="175"/>
      <c r="NZ172" s="175"/>
      <c r="OA172" s="175"/>
      <c r="OB172" s="175"/>
      <c r="OC172" s="175"/>
      <c r="OD172" s="175"/>
      <c r="OE172" s="175"/>
      <c r="OF172" s="175"/>
      <c r="OG172" s="175"/>
      <c r="OH172" s="175"/>
      <c r="OI172" s="175"/>
      <c r="OJ172" s="175"/>
      <c r="OK172" s="175"/>
      <c r="OL172" s="175"/>
      <c r="OM172" s="175"/>
      <c r="ON172" s="175"/>
      <c r="OO172" s="175"/>
      <c r="OP172" s="175"/>
      <c r="OQ172" s="175"/>
      <c r="OR172" s="175"/>
      <c r="OS172" s="175"/>
      <c r="OT172" s="175"/>
      <c r="OU172" s="175"/>
      <c r="OV172" s="175"/>
      <c r="OW172" s="175"/>
      <c r="OX172" s="175"/>
      <c r="OY172" s="175"/>
      <c r="OZ172" s="175"/>
      <c r="PA172" s="175"/>
      <c r="PB172" s="175"/>
      <c r="PC172" s="175"/>
      <c r="PD172" s="175"/>
      <c r="PE172" s="175"/>
      <c r="PF172" s="175"/>
      <c r="PG172" s="175"/>
      <c r="PH172" s="175"/>
      <c r="PI172" s="175"/>
      <c r="PJ172" s="175"/>
      <c r="PK172" s="175"/>
      <c r="PL172" s="175"/>
      <c r="PM172" s="175"/>
      <c r="PN172" s="175"/>
      <c r="PO172" s="175"/>
      <c r="PP172" s="175"/>
      <c r="PQ172" s="175"/>
      <c r="PR172" s="175"/>
      <c r="PS172" s="175"/>
      <c r="PT172" s="175"/>
      <c r="PU172" s="175"/>
      <c r="PV172" s="175"/>
      <c r="PW172" s="175"/>
      <c r="PX172" s="175"/>
      <c r="PY172" s="175"/>
      <c r="PZ172" s="175"/>
      <c r="QA172" s="175"/>
      <c r="QB172" s="175"/>
      <c r="QC172" s="175"/>
      <c r="QD172" s="175"/>
      <c r="QE172" s="175"/>
      <c r="QF172" s="175"/>
      <c r="QG172" s="175"/>
      <c r="QH172" s="175"/>
      <c r="QI172" s="175"/>
      <c r="QJ172" s="175"/>
      <c r="QK172" s="175"/>
      <c r="QL172" s="175"/>
      <c r="QM172" s="175"/>
      <c r="QN172" s="175"/>
      <c r="QO172" s="175"/>
    </row>
    <row r="173" spans="122:457">
      <c r="DR173" s="175"/>
      <c r="DS173" s="175"/>
      <c r="DT173" s="175"/>
      <c r="DU173" s="175"/>
      <c r="DV173" s="175"/>
      <c r="DW173" s="175"/>
      <c r="DX173" s="175"/>
      <c r="DY173" s="175"/>
      <c r="DZ173" s="175"/>
      <c r="EA173" s="175"/>
      <c r="EB173" s="175"/>
      <c r="EC173" s="175"/>
      <c r="ED173" s="175"/>
      <c r="EE173" s="175"/>
      <c r="EF173" s="175"/>
      <c r="EG173" s="175"/>
      <c r="EH173" s="175"/>
      <c r="EI173" s="175"/>
      <c r="EJ173" s="175"/>
      <c r="EK173" s="175"/>
      <c r="EL173" s="175"/>
      <c r="EM173" s="175"/>
      <c r="EN173" s="175"/>
      <c r="EO173" s="175"/>
      <c r="EP173" s="175"/>
      <c r="EQ173" s="175"/>
      <c r="ER173" s="175"/>
      <c r="ES173" s="175"/>
      <c r="ET173" s="175"/>
      <c r="EU173" s="175"/>
      <c r="EV173" s="175"/>
      <c r="EW173" s="175"/>
      <c r="EX173" s="175"/>
      <c r="EY173" s="175"/>
      <c r="EZ173" s="175"/>
      <c r="FA173" s="175"/>
      <c r="FB173" s="175"/>
      <c r="FC173" s="175"/>
      <c r="FD173" s="175"/>
      <c r="FE173" s="175"/>
      <c r="FF173" s="175"/>
      <c r="FG173" s="175"/>
      <c r="FH173" s="175"/>
      <c r="FI173" s="175"/>
      <c r="FJ173" s="175"/>
      <c r="FK173" s="175"/>
      <c r="FL173" s="175"/>
      <c r="FM173" s="175"/>
      <c r="FN173" s="175"/>
      <c r="FO173" s="175"/>
      <c r="FP173" s="175"/>
      <c r="FQ173" s="175"/>
      <c r="FR173" s="175"/>
      <c r="FS173" s="175"/>
      <c r="FT173" s="175"/>
      <c r="FU173" s="175"/>
      <c r="FV173" s="175"/>
      <c r="FW173" s="175"/>
      <c r="FX173" s="175"/>
      <c r="FY173" s="175"/>
      <c r="FZ173" s="175"/>
      <c r="GA173" s="175"/>
      <c r="GB173" s="175"/>
      <c r="GC173" s="175"/>
      <c r="GD173" s="175"/>
      <c r="GE173" s="175"/>
      <c r="GF173" s="175"/>
      <c r="GG173" s="175"/>
      <c r="GH173" s="175"/>
      <c r="GI173" s="175"/>
      <c r="GJ173" s="175"/>
      <c r="GK173" s="175"/>
      <c r="GL173" s="175"/>
      <c r="GM173" s="175"/>
      <c r="GN173" s="175"/>
      <c r="GO173" s="175"/>
      <c r="GP173" s="175"/>
      <c r="GQ173" s="175"/>
      <c r="GR173" s="175"/>
      <c r="GS173" s="175"/>
      <c r="GT173" s="175"/>
      <c r="GU173" s="175"/>
      <c r="GV173" s="175"/>
      <c r="GW173" s="175"/>
      <c r="GX173" s="175"/>
      <c r="GY173" s="175"/>
      <c r="GZ173" s="175"/>
      <c r="HA173" s="175"/>
      <c r="HB173" s="175"/>
      <c r="HC173" s="175"/>
      <c r="HD173" s="175"/>
      <c r="HE173" s="175"/>
      <c r="HF173" s="175"/>
      <c r="HG173" s="175"/>
      <c r="HH173" s="175"/>
      <c r="HI173" s="175"/>
      <c r="HJ173" s="175"/>
      <c r="HK173" s="175"/>
      <c r="HL173" s="175"/>
      <c r="HM173" s="175"/>
      <c r="HN173" s="175"/>
      <c r="HO173" s="175"/>
      <c r="HP173" s="175"/>
      <c r="HQ173" s="175"/>
      <c r="HR173" s="175"/>
      <c r="HS173" s="175"/>
      <c r="HT173" s="175"/>
      <c r="HU173" s="175"/>
      <c r="HV173" s="175"/>
      <c r="HW173" s="175"/>
      <c r="HX173" s="175"/>
      <c r="HY173" s="175"/>
      <c r="HZ173" s="175"/>
      <c r="IA173" s="175"/>
      <c r="IB173" s="175"/>
      <c r="IC173" s="175"/>
      <c r="ID173" s="175"/>
      <c r="IE173" s="175"/>
      <c r="IF173" s="175"/>
      <c r="IG173" s="175"/>
      <c r="IH173" s="175"/>
      <c r="II173" s="175"/>
      <c r="IJ173" s="175"/>
      <c r="IK173" s="175"/>
      <c r="IL173" s="175"/>
      <c r="IM173" s="175"/>
      <c r="IN173" s="175"/>
      <c r="IO173" s="175"/>
      <c r="IP173" s="175"/>
      <c r="IQ173" s="175"/>
      <c r="IR173" s="175"/>
      <c r="IS173" s="175"/>
      <c r="IT173" s="175"/>
      <c r="IU173" s="175"/>
      <c r="IV173" s="175"/>
      <c r="IW173" s="175"/>
      <c r="IX173" s="175"/>
      <c r="IY173" s="175"/>
      <c r="IZ173" s="175"/>
      <c r="JA173" s="175"/>
      <c r="JB173" s="175"/>
      <c r="JC173" s="175"/>
      <c r="JD173" s="175"/>
      <c r="JE173" s="175"/>
      <c r="JF173" s="175"/>
      <c r="JG173" s="175"/>
      <c r="JH173" s="175"/>
      <c r="JI173" s="175"/>
      <c r="JJ173" s="175"/>
      <c r="JK173" s="175"/>
      <c r="JL173" s="175"/>
      <c r="JM173" s="175"/>
      <c r="JN173" s="175"/>
      <c r="JO173" s="175"/>
      <c r="JP173" s="175"/>
      <c r="JQ173" s="175"/>
      <c r="JR173" s="175"/>
      <c r="JS173" s="175"/>
      <c r="JT173" s="175"/>
      <c r="JU173" s="175"/>
      <c r="JV173" s="175"/>
      <c r="JW173" s="175"/>
      <c r="JX173" s="175"/>
      <c r="JY173" s="175"/>
      <c r="JZ173" s="175"/>
      <c r="KA173" s="175"/>
      <c r="KB173" s="175"/>
      <c r="KC173" s="175"/>
      <c r="KD173" s="175"/>
      <c r="KE173" s="175"/>
      <c r="KF173" s="175"/>
      <c r="KG173" s="175"/>
      <c r="KH173" s="175"/>
      <c r="KI173" s="175"/>
      <c r="KJ173" s="175"/>
      <c r="KK173" s="175"/>
      <c r="KL173" s="175"/>
      <c r="KM173" s="175"/>
      <c r="KN173" s="175"/>
      <c r="KO173" s="175"/>
      <c r="KP173" s="175"/>
      <c r="KQ173" s="175"/>
      <c r="KR173" s="175"/>
      <c r="KS173" s="175"/>
      <c r="KT173" s="175"/>
      <c r="KU173" s="175"/>
      <c r="KV173" s="175"/>
      <c r="KW173" s="175"/>
      <c r="KX173" s="175"/>
      <c r="KY173" s="175"/>
      <c r="KZ173" s="175"/>
      <c r="LA173" s="175"/>
      <c r="LB173" s="175"/>
      <c r="LC173" s="175"/>
      <c r="LD173" s="175"/>
      <c r="LE173" s="175"/>
      <c r="LF173" s="175"/>
      <c r="LG173" s="175"/>
      <c r="LH173" s="175"/>
      <c r="LI173" s="175"/>
      <c r="LJ173" s="175"/>
      <c r="LK173" s="175"/>
      <c r="LL173" s="175"/>
      <c r="LM173" s="175"/>
      <c r="LN173" s="175"/>
      <c r="LO173" s="175"/>
      <c r="LP173" s="175"/>
      <c r="LQ173" s="175"/>
      <c r="LR173" s="175"/>
      <c r="LS173" s="175"/>
      <c r="LT173" s="175"/>
      <c r="LU173" s="175"/>
      <c r="LV173" s="175"/>
      <c r="LW173" s="175"/>
      <c r="LX173" s="175"/>
      <c r="LY173" s="175"/>
      <c r="LZ173" s="175"/>
      <c r="MA173" s="175"/>
      <c r="MB173" s="175"/>
      <c r="MC173" s="175"/>
      <c r="MD173" s="175"/>
      <c r="ME173" s="175"/>
      <c r="MF173" s="175"/>
      <c r="MG173" s="175"/>
      <c r="MH173" s="175"/>
      <c r="MI173" s="175"/>
      <c r="MJ173" s="175"/>
      <c r="MK173" s="175"/>
      <c r="ML173" s="175"/>
      <c r="MM173" s="175"/>
      <c r="MN173" s="175"/>
      <c r="MO173" s="175"/>
      <c r="MP173" s="175"/>
      <c r="MQ173" s="175"/>
      <c r="MR173" s="175"/>
      <c r="MS173" s="175"/>
      <c r="MT173" s="175"/>
      <c r="MU173" s="175"/>
      <c r="MV173" s="175"/>
      <c r="MW173" s="175"/>
      <c r="MX173" s="175"/>
      <c r="MY173" s="175"/>
      <c r="MZ173" s="175"/>
      <c r="NA173" s="175"/>
      <c r="NB173" s="175"/>
      <c r="NC173" s="175"/>
      <c r="ND173" s="175"/>
      <c r="NE173" s="175"/>
      <c r="NF173" s="175"/>
      <c r="NG173" s="175"/>
      <c r="NH173" s="175"/>
      <c r="NI173" s="175"/>
      <c r="NJ173" s="175"/>
      <c r="NK173" s="175"/>
      <c r="NL173" s="175"/>
      <c r="NM173" s="175"/>
      <c r="NN173" s="175"/>
      <c r="NO173" s="175"/>
      <c r="NP173" s="175"/>
      <c r="NQ173" s="175"/>
      <c r="NR173" s="175"/>
      <c r="NS173" s="175"/>
      <c r="NT173" s="175"/>
      <c r="NU173" s="175"/>
      <c r="NV173" s="175"/>
      <c r="NW173" s="175"/>
      <c r="NX173" s="175"/>
      <c r="NY173" s="175"/>
      <c r="NZ173" s="175"/>
      <c r="OA173" s="175"/>
      <c r="OB173" s="175"/>
      <c r="OC173" s="175"/>
      <c r="OD173" s="175"/>
      <c r="OE173" s="175"/>
      <c r="OF173" s="175"/>
      <c r="OG173" s="175"/>
      <c r="OH173" s="175"/>
      <c r="OI173" s="175"/>
      <c r="OJ173" s="175"/>
      <c r="OK173" s="175"/>
      <c r="OL173" s="175"/>
      <c r="OM173" s="175"/>
      <c r="ON173" s="175"/>
      <c r="OO173" s="175"/>
      <c r="OP173" s="175"/>
      <c r="OQ173" s="175"/>
      <c r="OR173" s="175"/>
      <c r="OS173" s="175"/>
      <c r="OT173" s="175"/>
      <c r="OU173" s="175"/>
      <c r="OV173" s="175"/>
      <c r="OW173" s="175"/>
      <c r="OX173" s="175"/>
      <c r="OY173" s="175"/>
      <c r="OZ173" s="175"/>
      <c r="PA173" s="175"/>
      <c r="PB173" s="175"/>
      <c r="PC173" s="175"/>
      <c r="PD173" s="175"/>
      <c r="PE173" s="175"/>
      <c r="PF173" s="175"/>
      <c r="PG173" s="175"/>
      <c r="PH173" s="175"/>
      <c r="PI173" s="175"/>
      <c r="PJ173" s="175"/>
      <c r="PK173" s="175"/>
      <c r="PL173" s="175"/>
      <c r="PM173" s="175"/>
      <c r="PN173" s="175"/>
      <c r="PO173" s="175"/>
      <c r="PP173" s="175"/>
      <c r="PQ173" s="175"/>
      <c r="PR173" s="175"/>
      <c r="PS173" s="175"/>
      <c r="PT173" s="175"/>
      <c r="PU173" s="175"/>
      <c r="PV173" s="175"/>
      <c r="PW173" s="175"/>
      <c r="PX173" s="175"/>
      <c r="PY173" s="175"/>
      <c r="PZ173" s="175"/>
      <c r="QA173" s="175"/>
      <c r="QB173" s="175"/>
      <c r="QC173" s="175"/>
      <c r="QD173" s="175"/>
      <c r="QE173" s="175"/>
      <c r="QF173" s="175"/>
      <c r="QG173" s="175"/>
      <c r="QH173" s="175"/>
      <c r="QI173" s="175"/>
      <c r="QJ173" s="175"/>
      <c r="QK173" s="175"/>
      <c r="QL173" s="175"/>
      <c r="QM173" s="175"/>
      <c r="QN173" s="175"/>
      <c r="QO173" s="175"/>
    </row>
    <row r="174" spans="122:457">
      <c r="DR174" s="175"/>
      <c r="DS174" s="175"/>
      <c r="DT174" s="175"/>
      <c r="DU174" s="175"/>
      <c r="DV174" s="175"/>
      <c r="DW174" s="175"/>
      <c r="DX174" s="175"/>
      <c r="DY174" s="175"/>
      <c r="DZ174" s="175"/>
      <c r="EA174" s="175"/>
      <c r="EB174" s="175"/>
      <c r="EC174" s="175"/>
      <c r="ED174" s="175"/>
      <c r="EE174" s="175"/>
      <c r="EF174" s="175"/>
      <c r="EG174" s="175"/>
      <c r="EH174" s="175"/>
      <c r="EI174" s="175"/>
      <c r="EJ174" s="175"/>
      <c r="EK174" s="175"/>
      <c r="EL174" s="175"/>
      <c r="EM174" s="175"/>
      <c r="EN174" s="175"/>
      <c r="EO174" s="175"/>
      <c r="EP174" s="175"/>
      <c r="EQ174" s="175"/>
      <c r="ER174" s="175"/>
      <c r="ES174" s="175"/>
      <c r="ET174" s="175"/>
      <c r="EU174" s="175"/>
      <c r="EV174" s="175"/>
      <c r="EW174" s="175"/>
      <c r="EX174" s="175"/>
      <c r="EY174" s="175"/>
      <c r="EZ174" s="175"/>
      <c r="FA174" s="175"/>
      <c r="FB174" s="175"/>
      <c r="FC174" s="175"/>
      <c r="FD174" s="175"/>
      <c r="FE174" s="175"/>
      <c r="FF174" s="175"/>
      <c r="FG174" s="175"/>
      <c r="FH174" s="175"/>
      <c r="FI174" s="175"/>
      <c r="FJ174" s="175"/>
      <c r="FK174" s="175"/>
      <c r="FL174" s="175"/>
      <c r="FM174" s="175"/>
      <c r="FN174" s="175"/>
      <c r="FO174" s="175"/>
      <c r="FP174" s="175"/>
      <c r="FQ174" s="175"/>
      <c r="FR174" s="175"/>
      <c r="FS174" s="175"/>
      <c r="FT174" s="175"/>
      <c r="FU174" s="175"/>
      <c r="FV174" s="175"/>
      <c r="FW174" s="175"/>
      <c r="FX174" s="175"/>
      <c r="FY174" s="175"/>
      <c r="FZ174" s="175"/>
      <c r="GA174" s="175"/>
      <c r="GB174" s="175"/>
      <c r="GC174" s="175"/>
      <c r="GD174" s="175"/>
      <c r="GE174" s="175"/>
      <c r="GF174" s="175"/>
      <c r="GG174" s="175"/>
      <c r="GH174" s="175"/>
      <c r="GI174" s="175"/>
      <c r="GJ174" s="175"/>
      <c r="GK174" s="175"/>
      <c r="GL174" s="175"/>
      <c r="GM174" s="175"/>
      <c r="GN174" s="175"/>
      <c r="GO174" s="175"/>
      <c r="GP174" s="175"/>
      <c r="GQ174" s="175"/>
      <c r="GR174" s="175"/>
      <c r="GS174" s="175"/>
      <c r="GT174" s="175"/>
      <c r="GU174" s="175"/>
      <c r="GV174" s="175"/>
      <c r="GW174" s="175"/>
      <c r="GX174" s="175"/>
      <c r="GY174" s="175"/>
      <c r="GZ174" s="175"/>
      <c r="HA174" s="175"/>
      <c r="HB174" s="175"/>
      <c r="HC174" s="175"/>
      <c r="HD174" s="175"/>
      <c r="HE174" s="175"/>
      <c r="HF174" s="175"/>
      <c r="HG174" s="175"/>
      <c r="HH174" s="175"/>
      <c r="HI174" s="175"/>
      <c r="HJ174" s="175"/>
      <c r="HK174" s="175"/>
      <c r="HL174" s="175"/>
      <c r="HM174" s="175"/>
      <c r="HN174" s="175"/>
      <c r="HO174" s="175"/>
      <c r="HP174" s="175"/>
      <c r="HQ174" s="175"/>
      <c r="HR174" s="175"/>
      <c r="HS174" s="175"/>
      <c r="HT174" s="175"/>
      <c r="HU174" s="175"/>
      <c r="HV174" s="175"/>
      <c r="HW174" s="175"/>
      <c r="HX174" s="175"/>
      <c r="HY174" s="175"/>
      <c r="HZ174" s="175"/>
      <c r="IA174" s="175"/>
      <c r="IB174" s="175"/>
      <c r="IC174" s="175"/>
      <c r="ID174" s="175"/>
      <c r="IE174" s="175"/>
      <c r="IF174" s="175"/>
      <c r="IG174" s="175"/>
      <c r="IH174" s="175"/>
      <c r="II174" s="175"/>
      <c r="IJ174" s="175"/>
      <c r="IK174" s="175"/>
      <c r="IL174" s="175"/>
      <c r="IM174" s="175"/>
      <c r="IN174" s="175"/>
      <c r="IO174" s="175"/>
      <c r="IP174" s="175"/>
      <c r="IQ174" s="175"/>
      <c r="IR174" s="175"/>
      <c r="IS174" s="175"/>
      <c r="IT174" s="175"/>
      <c r="IU174" s="175"/>
      <c r="IV174" s="175"/>
      <c r="IW174" s="175"/>
      <c r="IX174" s="175"/>
      <c r="IY174" s="175"/>
      <c r="IZ174" s="175"/>
      <c r="JA174" s="175"/>
      <c r="JB174" s="175"/>
      <c r="JC174" s="175"/>
      <c r="JD174" s="175"/>
      <c r="JE174" s="175"/>
      <c r="JF174" s="175"/>
      <c r="JG174" s="175"/>
      <c r="JH174" s="175"/>
      <c r="JI174" s="175"/>
      <c r="JJ174" s="175"/>
      <c r="JK174" s="175"/>
      <c r="JL174" s="175"/>
      <c r="JM174" s="175"/>
      <c r="JN174" s="175"/>
      <c r="JO174" s="175"/>
      <c r="JP174" s="175"/>
      <c r="JQ174" s="175"/>
      <c r="JR174" s="175"/>
      <c r="JS174" s="175"/>
      <c r="JT174" s="175"/>
      <c r="JU174" s="175"/>
      <c r="JV174" s="175"/>
      <c r="JW174" s="175"/>
      <c r="JX174" s="175"/>
      <c r="JY174" s="175"/>
      <c r="JZ174" s="175"/>
      <c r="KA174" s="175"/>
      <c r="KB174" s="175"/>
      <c r="KC174" s="175"/>
      <c r="KD174" s="175"/>
      <c r="KE174" s="175"/>
      <c r="KF174" s="175"/>
      <c r="KG174" s="175"/>
      <c r="KH174" s="175"/>
      <c r="KI174" s="175"/>
      <c r="KJ174" s="175"/>
      <c r="KK174" s="175"/>
      <c r="KL174" s="175"/>
      <c r="KM174" s="175"/>
      <c r="KN174" s="175"/>
      <c r="KO174" s="175"/>
      <c r="KP174" s="175"/>
      <c r="KQ174" s="175"/>
      <c r="KR174" s="175"/>
      <c r="KS174" s="175"/>
      <c r="KT174" s="175"/>
      <c r="KU174" s="175"/>
      <c r="KV174" s="175"/>
      <c r="KW174" s="175"/>
      <c r="KX174" s="175"/>
      <c r="KY174" s="175"/>
      <c r="KZ174" s="175"/>
      <c r="LA174" s="175"/>
      <c r="LB174" s="175"/>
      <c r="LC174" s="175"/>
      <c r="LD174" s="175"/>
      <c r="LE174" s="175"/>
      <c r="LF174" s="175"/>
      <c r="LG174" s="175"/>
      <c r="LH174" s="175"/>
      <c r="LI174" s="175"/>
      <c r="LJ174" s="175"/>
      <c r="LK174" s="175"/>
      <c r="LL174" s="175"/>
      <c r="LM174" s="175"/>
      <c r="LN174" s="175"/>
      <c r="LO174" s="175"/>
      <c r="LP174" s="175"/>
      <c r="LQ174" s="175"/>
      <c r="LR174" s="175"/>
      <c r="LS174" s="175"/>
      <c r="LT174" s="175"/>
      <c r="LU174" s="175"/>
      <c r="LV174" s="175"/>
      <c r="LW174" s="175"/>
      <c r="LX174" s="175"/>
      <c r="LY174" s="175"/>
      <c r="LZ174" s="175"/>
      <c r="MA174" s="175"/>
      <c r="MB174" s="175"/>
      <c r="MC174" s="175"/>
      <c r="MD174" s="175"/>
      <c r="ME174" s="175"/>
      <c r="MF174" s="175"/>
      <c r="MG174" s="175"/>
      <c r="MH174" s="175"/>
      <c r="MI174" s="175"/>
      <c r="MJ174" s="175"/>
      <c r="MK174" s="175"/>
      <c r="ML174" s="175"/>
      <c r="MM174" s="175"/>
      <c r="MN174" s="175"/>
      <c r="MO174" s="175"/>
      <c r="MP174" s="175"/>
      <c r="MQ174" s="175"/>
      <c r="MR174" s="175"/>
      <c r="MS174" s="175"/>
      <c r="MT174" s="175"/>
      <c r="MU174" s="175"/>
      <c r="MV174" s="175"/>
      <c r="MW174" s="175"/>
      <c r="MX174" s="175"/>
      <c r="MY174" s="175"/>
      <c r="MZ174" s="175"/>
      <c r="NA174" s="175"/>
      <c r="NB174" s="175"/>
      <c r="NC174" s="175"/>
      <c r="ND174" s="175"/>
      <c r="NE174" s="175"/>
      <c r="NF174" s="175"/>
      <c r="NG174" s="175"/>
      <c r="NH174" s="175"/>
      <c r="NI174" s="175"/>
      <c r="NJ174" s="175"/>
      <c r="NK174" s="175"/>
      <c r="NL174" s="175"/>
      <c r="NM174" s="175"/>
      <c r="NN174" s="175"/>
      <c r="NO174" s="175"/>
      <c r="NP174" s="175"/>
      <c r="NQ174" s="175"/>
      <c r="NR174" s="175"/>
      <c r="NS174" s="175"/>
      <c r="NT174" s="175"/>
      <c r="NU174" s="175"/>
      <c r="NV174" s="175"/>
      <c r="NW174" s="175"/>
      <c r="NX174" s="175"/>
      <c r="NY174" s="175"/>
      <c r="NZ174" s="175"/>
      <c r="OA174" s="175"/>
      <c r="OB174" s="175"/>
      <c r="OC174" s="175"/>
      <c r="OD174" s="175"/>
      <c r="OE174" s="175"/>
      <c r="OF174" s="175"/>
      <c r="OG174" s="175"/>
      <c r="OH174" s="175"/>
      <c r="OI174" s="175"/>
      <c r="OJ174" s="175"/>
      <c r="OK174" s="175"/>
      <c r="OL174" s="175"/>
      <c r="OM174" s="175"/>
      <c r="ON174" s="175"/>
      <c r="OO174" s="175"/>
      <c r="OP174" s="175"/>
      <c r="OQ174" s="175"/>
      <c r="OR174" s="175"/>
      <c r="OS174" s="175"/>
      <c r="OT174" s="175"/>
      <c r="OU174" s="175"/>
      <c r="OV174" s="175"/>
      <c r="OW174" s="175"/>
      <c r="OX174" s="175"/>
      <c r="OY174" s="175"/>
      <c r="OZ174" s="175"/>
      <c r="PA174" s="175"/>
      <c r="PB174" s="175"/>
      <c r="PC174" s="175"/>
      <c r="PD174" s="175"/>
      <c r="PE174" s="175"/>
      <c r="PF174" s="175"/>
      <c r="PG174" s="175"/>
      <c r="PH174" s="175"/>
      <c r="PI174" s="175"/>
      <c r="PJ174" s="175"/>
      <c r="PK174" s="175"/>
      <c r="PL174" s="175"/>
      <c r="PM174" s="175"/>
      <c r="PN174" s="175"/>
      <c r="PO174" s="175"/>
      <c r="PP174" s="175"/>
      <c r="PQ174" s="175"/>
      <c r="PR174" s="175"/>
      <c r="PS174" s="175"/>
      <c r="PT174" s="175"/>
      <c r="PU174" s="175"/>
      <c r="PV174" s="175"/>
      <c r="PW174" s="175"/>
      <c r="PX174" s="175"/>
      <c r="PY174" s="175"/>
      <c r="PZ174" s="175"/>
      <c r="QA174" s="175"/>
      <c r="QB174" s="175"/>
      <c r="QC174" s="175"/>
      <c r="QD174" s="175"/>
      <c r="QE174" s="175"/>
      <c r="QF174" s="175"/>
      <c r="QG174" s="175"/>
      <c r="QH174" s="175"/>
      <c r="QI174" s="175"/>
      <c r="QJ174" s="175"/>
      <c r="QK174" s="175"/>
      <c r="QL174" s="175"/>
      <c r="QM174" s="175"/>
      <c r="QN174" s="175"/>
      <c r="QO174" s="175"/>
    </row>
    <row r="175" spans="122:457">
      <c r="DR175" s="175"/>
      <c r="DS175" s="175"/>
      <c r="DT175" s="175"/>
      <c r="DU175" s="175"/>
      <c r="DV175" s="175"/>
      <c r="DW175" s="175"/>
      <c r="DX175" s="175"/>
      <c r="DY175" s="175"/>
      <c r="DZ175" s="175"/>
      <c r="EA175" s="175"/>
      <c r="EB175" s="175"/>
      <c r="EC175" s="175"/>
      <c r="ED175" s="175"/>
      <c r="EE175" s="175"/>
      <c r="EF175" s="175"/>
      <c r="EG175" s="175"/>
      <c r="EH175" s="175"/>
      <c r="EI175" s="175"/>
      <c r="EJ175" s="175"/>
      <c r="EK175" s="175"/>
      <c r="EL175" s="175"/>
      <c r="EM175" s="175"/>
      <c r="EN175" s="175"/>
      <c r="EO175" s="175"/>
      <c r="EP175" s="175"/>
      <c r="EQ175" s="175"/>
      <c r="ER175" s="175"/>
      <c r="ES175" s="175"/>
      <c r="ET175" s="175"/>
      <c r="EU175" s="175"/>
      <c r="EV175" s="175"/>
      <c r="EW175" s="175"/>
      <c r="EX175" s="175"/>
      <c r="EY175" s="175"/>
      <c r="EZ175" s="175"/>
      <c r="FA175" s="175"/>
      <c r="FB175" s="175"/>
      <c r="FC175" s="175"/>
      <c r="FD175" s="175"/>
      <c r="FE175" s="175"/>
      <c r="FF175" s="175"/>
      <c r="FG175" s="175"/>
      <c r="FH175" s="175"/>
      <c r="FI175" s="175"/>
      <c r="FJ175" s="175"/>
      <c r="FK175" s="175"/>
      <c r="FL175" s="175"/>
      <c r="FM175" s="175"/>
      <c r="FN175" s="175"/>
      <c r="FO175" s="175"/>
      <c r="FP175" s="175"/>
      <c r="FQ175" s="175"/>
      <c r="FR175" s="175"/>
      <c r="FS175" s="175"/>
      <c r="FT175" s="175"/>
      <c r="FU175" s="175"/>
      <c r="FV175" s="175"/>
      <c r="FW175" s="175"/>
      <c r="FX175" s="175"/>
      <c r="FY175" s="175"/>
      <c r="FZ175" s="175"/>
      <c r="GA175" s="175"/>
      <c r="GB175" s="175"/>
      <c r="GC175" s="175"/>
      <c r="GD175" s="175"/>
      <c r="GE175" s="175"/>
      <c r="GF175" s="175"/>
      <c r="GG175" s="175"/>
      <c r="GH175" s="175"/>
      <c r="GI175" s="175"/>
      <c r="GJ175" s="175"/>
      <c r="GK175" s="175"/>
      <c r="GL175" s="175"/>
      <c r="GM175" s="175"/>
      <c r="GN175" s="175"/>
      <c r="GO175" s="175"/>
      <c r="GP175" s="175"/>
      <c r="GQ175" s="175"/>
      <c r="GR175" s="175"/>
      <c r="GS175" s="175"/>
      <c r="GT175" s="175"/>
      <c r="GU175" s="175"/>
      <c r="GV175" s="175"/>
      <c r="GW175" s="175"/>
      <c r="GX175" s="175"/>
      <c r="GY175" s="175"/>
      <c r="GZ175" s="175"/>
      <c r="HA175" s="175"/>
      <c r="HB175" s="175"/>
      <c r="HC175" s="175"/>
      <c r="HD175" s="175"/>
      <c r="HE175" s="175"/>
      <c r="HF175" s="175"/>
      <c r="HG175" s="175"/>
      <c r="HH175" s="175"/>
      <c r="HI175" s="175"/>
      <c r="HJ175" s="175"/>
      <c r="HK175" s="175"/>
      <c r="HL175" s="175"/>
      <c r="HM175" s="175"/>
      <c r="HN175" s="175"/>
      <c r="HO175" s="175"/>
      <c r="HP175" s="175"/>
      <c r="HQ175" s="175"/>
      <c r="HR175" s="175"/>
      <c r="HS175" s="175"/>
      <c r="HT175" s="175"/>
      <c r="HU175" s="175"/>
      <c r="HV175" s="175"/>
      <c r="HW175" s="175"/>
      <c r="HX175" s="175"/>
      <c r="HY175" s="175"/>
      <c r="HZ175" s="175"/>
      <c r="IA175" s="175"/>
      <c r="IB175" s="175"/>
      <c r="IC175" s="175"/>
      <c r="ID175" s="175"/>
      <c r="IE175" s="175"/>
      <c r="IF175" s="175"/>
      <c r="IG175" s="175"/>
      <c r="IH175" s="175"/>
      <c r="II175" s="175"/>
      <c r="IJ175" s="175"/>
      <c r="IK175" s="175"/>
      <c r="IL175" s="175"/>
      <c r="IM175" s="175"/>
      <c r="IN175" s="175"/>
      <c r="IO175" s="175"/>
      <c r="IP175" s="175"/>
      <c r="IQ175" s="175"/>
      <c r="IR175" s="175"/>
      <c r="IS175" s="175"/>
      <c r="IT175" s="175"/>
      <c r="IU175" s="175"/>
      <c r="IV175" s="175"/>
      <c r="IW175" s="175"/>
      <c r="IX175" s="175"/>
      <c r="IY175" s="175"/>
      <c r="IZ175" s="175"/>
      <c r="JA175" s="175"/>
      <c r="JB175" s="175"/>
      <c r="JC175" s="175"/>
      <c r="JD175" s="175"/>
      <c r="JE175" s="175"/>
      <c r="JF175" s="175"/>
      <c r="JG175" s="175"/>
      <c r="JH175" s="175"/>
      <c r="JI175" s="175"/>
      <c r="JJ175" s="175"/>
      <c r="JK175" s="175"/>
      <c r="JL175" s="175"/>
      <c r="JM175" s="175"/>
      <c r="JN175" s="175"/>
      <c r="JO175" s="175"/>
      <c r="JP175" s="175"/>
      <c r="JQ175" s="175"/>
      <c r="JR175" s="175"/>
      <c r="JS175" s="175"/>
      <c r="JT175" s="175"/>
      <c r="JU175" s="175"/>
      <c r="JV175" s="175"/>
      <c r="JW175" s="175"/>
      <c r="JX175" s="175"/>
      <c r="JY175" s="175"/>
      <c r="JZ175" s="175"/>
      <c r="KA175" s="175"/>
      <c r="KB175" s="175"/>
      <c r="KC175" s="175"/>
      <c r="KD175" s="175"/>
      <c r="KE175" s="175"/>
      <c r="KF175" s="175"/>
      <c r="KG175" s="175"/>
      <c r="KH175" s="175"/>
      <c r="KI175" s="175"/>
      <c r="KJ175" s="175"/>
      <c r="KK175" s="175"/>
      <c r="KL175" s="175"/>
      <c r="KM175" s="175"/>
      <c r="KN175" s="175"/>
      <c r="KO175" s="175"/>
      <c r="KP175" s="175"/>
      <c r="KQ175" s="175"/>
      <c r="KR175" s="175"/>
      <c r="KS175" s="175"/>
      <c r="KT175" s="175"/>
      <c r="KU175" s="175"/>
      <c r="KV175" s="175"/>
      <c r="KW175" s="175"/>
      <c r="KX175" s="175"/>
      <c r="KY175" s="175"/>
      <c r="KZ175" s="175"/>
      <c r="LA175" s="175"/>
      <c r="LB175" s="175"/>
      <c r="LC175" s="175"/>
      <c r="LD175" s="175"/>
      <c r="LE175" s="175"/>
      <c r="LF175" s="175"/>
      <c r="LG175" s="175"/>
      <c r="LH175" s="175"/>
      <c r="LI175" s="175"/>
      <c r="LJ175" s="175"/>
      <c r="LK175" s="175"/>
      <c r="LL175" s="175"/>
      <c r="LM175" s="175"/>
      <c r="LN175" s="175"/>
      <c r="LO175" s="175"/>
      <c r="LP175" s="175"/>
      <c r="LQ175" s="175"/>
      <c r="LR175" s="175"/>
      <c r="LS175" s="175"/>
      <c r="LT175" s="175"/>
      <c r="LU175" s="175"/>
      <c r="LV175" s="175"/>
      <c r="LW175" s="175"/>
      <c r="LX175" s="175"/>
      <c r="LY175" s="175"/>
      <c r="LZ175" s="175"/>
      <c r="MA175" s="175"/>
      <c r="MB175" s="175"/>
      <c r="MC175" s="175"/>
      <c r="MD175" s="175"/>
      <c r="ME175" s="175"/>
      <c r="MF175" s="175"/>
      <c r="MG175" s="175"/>
      <c r="MH175" s="175"/>
      <c r="MI175" s="175"/>
      <c r="MJ175" s="175"/>
      <c r="MK175" s="175"/>
      <c r="ML175" s="175"/>
      <c r="MM175" s="175"/>
      <c r="MN175" s="175"/>
      <c r="MO175" s="175"/>
      <c r="MP175" s="175"/>
      <c r="MQ175" s="175"/>
      <c r="MR175" s="175"/>
      <c r="MS175" s="175"/>
      <c r="MT175" s="175"/>
      <c r="MU175" s="175"/>
      <c r="MV175" s="175"/>
      <c r="MW175" s="175"/>
      <c r="MX175" s="175"/>
      <c r="MY175" s="175"/>
      <c r="MZ175" s="175"/>
      <c r="NA175" s="175"/>
      <c r="NB175" s="175"/>
      <c r="NC175" s="175"/>
      <c r="ND175" s="175"/>
      <c r="NE175" s="175"/>
      <c r="NF175" s="175"/>
      <c r="NG175" s="175"/>
      <c r="NH175" s="175"/>
      <c r="NI175" s="175"/>
      <c r="NJ175" s="175"/>
      <c r="NK175" s="175"/>
      <c r="NL175" s="175"/>
      <c r="NM175" s="175"/>
      <c r="NN175" s="175"/>
      <c r="NO175" s="175"/>
      <c r="NP175" s="175"/>
      <c r="NQ175" s="175"/>
      <c r="NR175" s="175"/>
      <c r="NS175" s="175"/>
      <c r="NT175" s="175"/>
      <c r="NU175" s="175"/>
      <c r="NV175" s="175"/>
      <c r="NW175" s="175"/>
      <c r="NX175" s="175"/>
      <c r="NY175" s="175"/>
      <c r="NZ175" s="175"/>
      <c r="OA175" s="175"/>
      <c r="OB175" s="175"/>
      <c r="OC175" s="175"/>
      <c r="OD175" s="175"/>
      <c r="OE175" s="175"/>
      <c r="OF175" s="175"/>
      <c r="OG175" s="175"/>
      <c r="OH175" s="175"/>
      <c r="OI175" s="175"/>
      <c r="OJ175" s="175"/>
      <c r="OK175" s="175"/>
      <c r="OL175" s="175"/>
      <c r="OM175" s="175"/>
      <c r="ON175" s="175"/>
      <c r="OO175" s="175"/>
      <c r="OP175" s="175"/>
      <c r="OQ175" s="175"/>
      <c r="OR175" s="175"/>
      <c r="OS175" s="175"/>
      <c r="OT175" s="175"/>
      <c r="OU175" s="175"/>
      <c r="OV175" s="175"/>
      <c r="OW175" s="175"/>
      <c r="OX175" s="175"/>
      <c r="OY175" s="175"/>
      <c r="OZ175" s="175"/>
      <c r="PA175" s="175"/>
      <c r="PB175" s="175"/>
      <c r="PC175" s="175"/>
      <c r="PD175" s="175"/>
      <c r="PE175" s="175"/>
      <c r="PF175" s="175"/>
      <c r="PG175" s="175"/>
      <c r="PH175" s="175"/>
      <c r="PI175" s="175"/>
      <c r="PJ175" s="175"/>
      <c r="PK175" s="175"/>
      <c r="PL175" s="175"/>
      <c r="PM175" s="175"/>
      <c r="PN175" s="175"/>
      <c r="PO175" s="175"/>
      <c r="PP175" s="175"/>
      <c r="PQ175" s="175"/>
      <c r="PR175" s="175"/>
      <c r="PS175" s="175"/>
      <c r="PT175" s="175"/>
      <c r="PU175" s="175"/>
      <c r="PV175" s="175"/>
      <c r="PW175" s="175"/>
      <c r="PX175" s="175"/>
      <c r="PY175" s="175"/>
      <c r="PZ175" s="175"/>
      <c r="QA175" s="175"/>
      <c r="QB175" s="175"/>
      <c r="QC175" s="175"/>
      <c r="QD175" s="175"/>
      <c r="QE175" s="175"/>
      <c r="QF175" s="175"/>
      <c r="QG175" s="175"/>
      <c r="QH175" s="175"/>
      <c r="QI175" s="175"/>
      <c r="QJ175" s="175"/>
      <c r="QK175" s="175"/>
      <c r="QL175" s="175"/>
      <c r="QM175" s="175"/>
      <c r="QN175" s="175"/>
      <c r="QO175" s="175"/>
    </row>
    <row r="176" spans="122:457">
      <c r="DR176" s="175"/>
      <c r="DS176" s="175"/>
      <c r="DT176" s="175"/>
      <c r="DU176" s="175"/>
      <c r="DV176" s="175"/>
      <c r="DW176" s="175"/>
      <c r="DX176" s="175"/>
      <c r="DY176" s="175"/>
      <c r="DZ176" s="175"/>
      <c r="EA176" s="175"/>
      <c r="EB176" s="175"/>
      <c r="EC176" s="175"/>
      <c r="ED176" s="175"/>
      <c r="EE176" s="175"/>
      <c r="EF176" s="175"/>
      <c r="EG176" s="175"/>
      <c r="EH176" s="175"/>
      <c r="EI176" s="175"/>
      <c r="EJ176" s="175"/>
      <c r="EK176" s="175"/>
      <c r="EL176" s="175"/>
      <c r="EM176" s="175"/>
      <c r="EN176" s="175"/>
      <c r="EO176" s="175"/>
      <c r="EP176" s="175"/>
      <c r="EQ176" s="175"/>
      <c r="ER176" s="175"/>
      <c r="ES176" s="175"/>
      <c r="ET176" s="175"/>
      <c r="EU176" s="175"/>
      <c r="EV176" s="175"/>
      <c r="EW176" s="175"/>
      <c r="EX176" s="175"/>
      <c r="EY176" s="175"/>
      <c r="EZ176" s="175"/>
      <c r="FA176" s="175"/>
      <c r="FB176" s="175"/>
      <c r="FC176" s="175"/>
      <c r="FD176" s="175"/>
      <c r="FE176" s="175"/>
      <c r="FF176" s="175"/>
      <c r="FG176" s="175"/>
      <c r="FH176" s="175"/>
      <c r="FI176" s="175"/>
      <c r="FJ176" s="175"/>
      <c r="FK176" s="175"/>
      <c r="FL176" s="175"/>
      <c r="FM176" s="175"/>
      <c r="FN176" s="175"/>
      <c r="FO176" s="175"/>
      <c r="FP176" s="175"/>
      <c r="FQ176" s="175"/>
      <c r="FR176" s="175"/>
      <c r="FS176" s="175"/>
      <c r="FT176" s="175"/>
      <c r="FU176" s="175"/>
      <c r="FV176" s="175"/>
      <c r="FW176" s="175"/>
      <c r="FX176" s="175"/>
      <c r="FY176" s="175"/>
      <c r="FZ176" s="175"/>
      <c r="GA176" s="175"/>
      <c r="GB176" s="175"/>
      <c r="GC176" s="175"/>
      <c r="GD176" s="175"/>
      <c r="GE176" s="175"/>
      <c r="GF176" s="175"/>
      <c r="GG176" s="175"/>
      <c r="GH176" s="175"/>
      <c r="GI176" s="175"/>
      <c r="GJ176" s="175"/>
      <c r="GK176" s="175"/>
      <c r="GL176" s="175"/>
      <c r="GM176" s="175"/>
      <c r="GN176" s="175"/>
      <c r="GO176" s="175"/>
      <c r="GP176" s="175"/>
      <c r="GQ176" s="175"/>
      <c r="GR176" s="175"/>
      <c r="GS176" s="175"/>
      <c r="GT176" s="175"/>
      <c r="GU176" s="175"/>
      <c r="GV176" s="175"/>
      <c r="GW176" s="175"/>
      <c r="GX176" s="175"/>
      <c r="GY176" s="175"/>
      <c r="GZ176" s="175"/>
      <c r="HA176" s="175"/>
      <c r="HB176" s="175"/>
      <c r="HC176" s="175"/>
      <c r="HD176" s="175"/>
      <c r="HE176" s="175"/>
      <c r="HF176" s="175"/>
      <c r="HG176" s="175"/>
      <c r="HH176" s="175"/>
      <c r="HI176" s="175"/>
      <c r="HJ176" s="175"/>
      <c r="HK176" s="175"/>
      <c r="HL176" s="175"/>
      <c r="HM176" s="175"/>
      <c r="HN176" s="175"/>
      <c r="HO176" s="175"/>
      <c r="HP176" s="175"/>
      <c r="HQ176" s="175"/>
      <c r="HR176" s="175"/>
      <c r="HS176" s="175"/>
      <c r="HT176" s="175"/>
      <c r="HU176" s="175"/>
      <c r="HV176" s="175"/>
      <c r="HW176" s="175"/>
      <c r="HX176" s="175"/>
      <c r="HY176" s="175"/>
      <c r="HZ176" s="175"/>
      <c r="IA176" s="175"/>
      <c r="IB176" s="175"/>
      <c r="IC176" s="175"/>
      <c r="ID176" s="175"/>
      <c r="IE176" s="175"/>
      <c r="IF176" s="175"/>
      <c r="IG176" s="175"/>
      <c r="IH176" s="175"/>
      <c r="II176" s="175"/>
      <c r="IJ176" s="175"/>
      <c r="IK176" s="175"/>
      <c r="IL176" s="175"/>
      <c r="IM176" s="175"/>
      <c r="IN176" s="175"/>
      <c r="IO176" s="175"/>
      <c r="IP176" s="175"/>
      <c r="IQ176" s="175"/>
      <c r="IR176" s="175"/>
      <c r="IS176" s="175"/>
      <c r="IT176" s="175"/>
      <c r="IU176" s="175"/>
      <c r="IV176" s="175"/>
      <c r="IW176" s="175"/>
      <c r="IX176" s="175"/>
      <c r="IY176" s="175"/>
      <c r="IZ176" s="175"/>
      <c r="JA176" s="175"/>
      <c r="JB176" s="175"/>
      <c r="JC176" s="175"/>
      <c r="JD176" s="175"/>
      <c r="JE176" s="175"/>
      <c r="JF176" s="175"/>
      <c r="JG176" s="175"/>
      <c r="JH176" s="175"/>
      <c r="JI176" s="175"/>
      <c r="JJ176" s="175"/>
      <c r="JK176" s="175"/>
      <c r="JL176" s="175"/>
      <c r="JM176" s="175"/>
      <c r="JN176" s="175"/>
      <c r="JO176" s="175"/>
      <c r="JP176" s="175"/>
      <c r="JQ176" s="175"/>
      <c r="JR176" s="175"/>
      <c r="JS176" s="175"/>
      <c r="JT176" s="175"/>
      <c r="JU176" s="175"/>
      <c r="JV176" s="175"/>
      <c r="JW176" s="175"/>
      <c r="JX176" s="175"/>
      <c r="JY176" s="175"/>
      <c r="JZ176" s="175"/>
      <c r="KA176" s="175"/>
      <c r="KB176" s="175"/>
      <c r="KC176" s="175"/>
      <c r="KD176" s="175"/>
      <c r="KE176" s="175"/>
      <c r="KF176" s="175"/>
      <c r="KG176" s="175"/>
      <c r="KH176" s="175"/>
      <c r="KI176" s="175"/>
      <c r="KJ176" s="175"/>
      <c r="KK176" s="175"/>
      <c r="KL176" s="175"/>
      <c r="KM176" s="175"/>
      <c r="KN176" s="175"/>
      <c r="KO176" s="175"/>
      <c r="KP176" s="175"/>
      <c r="KQ176" s="175"/>
      <c r="KR176" s="175"/>
      <c r="KS176" s="175"/>
      <c r="KT176" s="175"/>
      <c r="KU176" s="175"/>
      <c r="KV176" s="175"/>
      <c r="KW176" s="175"/>
      <c r="KX176" s="175"/>
      <c r="KY176" s="175"/>
      <c r="KZ176" s="175"/>
      <c r="LA176" s="175"/>
      <c r="LB176" s="175"/>
      <c r="LC176" s="175"/>
      <c r="LD176" s="175"/>
      <c r="LE176" s="175"/>
      <c r="LF176" s="175"/>
      <c r="LG176" s="175"/>
      <c r="LH176" s="175"/>
      <c r="LI176" s="175"/>
      <c r="LJ176" s="175"/>
      <c r="LK176" s="175"/>
      <c r="LL176" s="175"/>
      <c r="LM176" s="175"/>
      <c r="LN176" s="175"/>
      <c r="LO176" s="175"/>
      <c r="LP176" s="175"/>
      <c r="LQ176" s="175"/>
      <c r="LR176" s="175"/>
      <c r="LS176" s="175"/>
      <c r="LT176" s="175"/>
      <c r="LU176" s="175"/>
      <c r="LV176" s="175"/>
      <c r="LW176" s="175"/>
      <c r="LX176" s="175"/>
      <c r="LY176" s="175"/>
      <c r="LZ176" s="175"/>
      <c r="MA176" s="175"/>
      <c r="MB176" s="175"/>
      <c r="MC176" s="175"/>
      <c r="MD176" s="175"/>
      <c r="ME176" s="175"/>
      <c r="MF176" s="175"/>
      <c r="MG176" s="175"/>
      <c r="MH176" s="175"/>
      <c r="MI176" s="175"/>
      <c r="MJ176" s="175"/>
      <c r="MK176" s="175"/>
      <c r="ML176" s="175"/>
      <c r="MM176" s="175"/>
      <c r="MN176" s="175"/>
      <c r="MO176" s="175"/>
      <c r="MP176" s="175"/>
      <c r="MQ176" s="175"/>
      <c r="MR176" s="175"/>
      <c r="MS176" s="175"/>
      <c r="MT176" s="175"/>
      <c r="MU176" s="175"/>
      <c r="MV176" s="175"/>
      <c r="MW176" s="175"/>
      <c r="MX176" s="175"/>
      <c r="MY176" s="175"/>
      <c r="MZ176" s="175"/>
      <c r="NA176" s="175"/>
      <c r="NB176" s="175"/>
      <c r="NC176" s="175"/>
      <c r="ND176" s="175"/>
      <c r="NE176" s="175"/>
      <c r="NF176" s="175"/>
      <c r="NG176" s="175"/>
      <c r="NH176" s="175"/>
      <c r="NI176" s="175"/>
      <c r="NJ176" s="175"/>
      <c r="NK176" s="175"/>
      <c r="NL176" s="175"/>
      <c r="NM176" s="175"/>
      <c r="NN176" s="175"/>
      <c r="NO176" s="175"/>
      <c r="NP176" s="175"/>
      <c r="NQ176" s="175"/>
      <c r="NR176" s="175"/>
      <c r="NS176" s="175"/>
      <c r="NT176" s="175"/>
      <c r="NU176" s="175"/>
      <c r="NV176" s="175"/>
      <c r="NW176" s="175"/>
      <c r="NX176" s="175"/>
      <c r="NY176" s="175"/>
      <c r="NZ176" s="175"/>
      <c r="OA176" s="175"/>
      <c r="OB176" s="175"/>
      <c r="OC176" s="175"/>
      <c r="OD176" s="175"/>
      <c r="OE176" s="175"/>
      <c r="OF176" s="175"/>
      <c r="OG176" s="175"/>
      <c r="OH176" s="175"/>
      <c r="OI176" s="175"/>
      <c r="OJ176" s="175"/>
      <c r="OK176" s="175"/>
      <c r="OL176" s="175"/>
      <c r="OM176" s="175"/>
      <c r="ON176" s="175"/>
      <c r="OO176" s="175"/>
      <c r="OP176" s="175"/>
      <c r="OQ176" s="175"/>
      <c r="OR176" s="175"/>
      <c r="OS176" s="175"/>
      <c r="OT176" s="175"/>
      <c r="OU176" s="175"/>
      <c r="OV176" s="175"/>
      <c r="OW176" s="175"/>
      <c r="OX176" s="175"/>
      <c r="OY176" s="175"/>
      <c r="OZ176" s="175"/>
      <c r="PA176" s="175"/>
      <c r="PB176" s="175"/>
      <c r="PC176" s="175"/>
      <c r="PD176" s="175"/>
      <c r="PE176" s="175"/>
      <c r="PF176" s="175"/>
      <c r="PG176" s="175"/>
      <c r="PH176" s="175"/>
      <c r="PI176" s="175"/>
      <c r="PJ176" s="175"/>
      <c r="PK176" s="175"/>
      <c r="PL176" s="175"/>
      <c r="PM176" s="175"/>
      <c r="PN176" s="175"/>
      <c r="PO176" s="175"/>
      <c r="PP176" s="175"/>
      <c r="PQ176" s="175"/>
      <c r="PR176" s="175"/>
      <c r="PS176" s="175"/>
      <c r="PT176" s="175"/>
      <c r="PU176" s="175"/>
      <c r="PV176" s="175"/>
      <c r="PW176" s="175"/>
      <c r="PX176" s="175"/>
      <c r="PY176" s="175"/>
      <c r="PZ176" s="175"/>
      <c r="QA176" s="175"/>
      <c r="QB176" s="175"/>
      <c r="QC176" s="175"/>
      <c r="QD176" s="175"/>
      <c r="QE176" s="175"/>
      <c r="QF176" s="175"/>
      <c r="QG176" s="175"/>
      <c r="QH176" s="175"/>
      <c r="QI176" s="175"/>
      <c r="QJ176" s="175"/>
      <c r="QK176" s="175"/>
      <c r="QL176" s="175"/>
      <c r="QM176" s="175"/>
      <c r="QN176" s="175"/>
      <c r="QO176" s="175"/>
    </row>
    <row r="177" spans="122:457">
      <c r="DR177" s="175"/>
      <c r="DS177" s="175"/>
      <c r="DT177" s="175"/>
      <c r="DU177" s="175"/>
      <c r="DV177" s="175"/>
      <c r="DW177" s="175"/>
      <c r="DX177" s="175"/>
      <c r="DY177" s="175"/>
      <c r="DZ177" s="175"/>
      <c r="EA177" s="175"/>
      <c r="EB177" s="175"/>
      <c r="EC177" s="175"/>
      <c r="ED177" s="175"/>
      <c r="EE177" s="175"/>
      <c r="EF177" s="175"/>
      <c r="EG177" s="175"/>
      <c r="EH177" s="175"/>
      <c r="EI177" s="175"/>
      <c r="EJ177" s="175"/>
      <c r="EK177" s="175"/>
      <c r="EL177" s="175"/>
      <c r="EM177" s="175"/>
      <c r="EN177" s="175"/>
      <c r="EO177" s="175"/>
      <c r="EP177" s="175"/>
      <c r="EQ177" s="175"/>
      <c r="ER177" s="175"/>
      <c r="ES177" s="175"/>
      <c r="ET177" s="175"/>
      <c r="EU177" s="175"/>
      <c r="EV177" s="175"/>
      <c r="EW177" s="175"/>
      <c r="EX177" s="175"/>
      <c r="EY177" s="175"/>
      <c r="EZ177" s="175"/>
      <c r="FA177" s="175"/>
      <c r="FB177" s="175"/>
      <c r="FC177" s="175"/>
      <c r="FD177" s="175"/>
      <c r="FE177" s="175"/>
      <c r="FF177" s="175"/>
      <c r="FG177" s="175"/>
      <c r="FH177" s="175"/>
      <c r="FI177" s="175"/>
      <c r="FJ177" s="175"/>
      <c r="FK177" s="175"/>
      <c r="FL177" s="175"/>
      <c r="FM177" s="175"/>
      <c r="FN177" s="175"/>
      <c r="FO177" s="175"/>
      <c r="FP177" s="175"/>
      <c r="FQ177" s="175"/>
      <c r="FR177" s="175"/>
      <c r="FS177" s="175"/>
      <c r="FT177" s="175"/>
      <c r="FU177" s="175"/>
      <c r="FV177" s="175"/>
      <c r="FW177" s="175"/>
      <c r="FX177" s="175"/>
      <c r="FY177" s="175"/>
      <c r="FZ177" s="175"/>
      <c r="GA177" s="175"/>
      <c r="GB177" s="175"/>
      <c r="GC177" s="175"/>
      <c r="GD177" s="175"/>
      <c r="GE177" s="175"/>
      <c r="GF177" s="175"/>
      <c r="GG177" s="175"/>
      <c r="GH177" s="175"/>
      <c r="GI177" s="175"/>
      <c r="GJ177" s="175"/>
      <c r="GK177" s="175"/>
      <c r="GL177" s="175"/>
      <c r="GM177" s="175"/>
      <c r="GN177" s="175"/>
      <c r="GO177" s="175"/>
      <c r="GP177" s="175"/>
      <c r="GQ177" s="175"/>
      <c r="GR177" s="175"/>
      <c r="GS177" s="175"/>
      <c r="GT177" s="175"/>
      <c r="GU177" s="175"/>
      <c r="GV177" s="175"/>
      <c r="GW177" s="175"/>
      <c r="GX177" s="175"/>
      <c r="GY177" s="175"/>
      <c r="GZ177" s="175"/>
      <c r="HA177" s="175"/>
      <c r="HB177" s="175"/>
      <c r="HC177" s="175"/>
      <c r="HD177" s="175"/>
      <c r="HE177" s="175"/>
      <c r="HF177" s="175"/>
      <c r="HG177" s="175"/>
      <c r="HH177" s="175"/>
      <c r="HI177" s="175"/>
      <c r="HJ177" s="175"/>
      <c r="HK177" s="175"/>
      <c r="HL177" s="175"/>
      <c r="HM177" s="175"/>
      <c r="HN177" s="175"/>
      <c r="HO177" s="175"/>
      <c r="HP177" s="175"/>
      <c r="HQ177" s="175"/>
      <c r="HR177" s="175"/>
      <c r="HS177" s="175"/>
      <c r="HT177" s="175"/>
      <c r="HU177" s="175"/>
      <c r="HV177" s="175"/>
      <c r="HW177" s="175"/>
      <c r="HX177" s="175"/>
      <c r="HY177" s="175"/>
      <c r="HZ177" s="175"/>
      <c r="IA177" s="175"/>
      <c r="IB177" s="175"/>
      <c r="IC177" s="175"/>
      <c r="ID177" s="175"/>
      <c r="IE177" s="175"/>
      <c r="IF177" s="175"/>
      <c r="IG177" s="175"/>
      <c r="IH177" s="175"/>
      <c r="II177" s="175"/>
      <c r="IJ177" s="175"/>
      <c r="IK177" s="175"/>
      <c r="IL177" s="175"/>
      <c r="IM177" s="175"/>
      <c r="IN177" s="175"/>
      <c r="IO177" s="175"/>
      <c r="IP177" s="175"/>
      <c r="IQ177" s="175"/>
      <c r="IR177" s="175"/>
      <c r="IS177" s="175"/>
      <c r="IT177" s="175"/>
      <c r="IU177" s="175"/>
      <c r="IV177" s="175"/>
      <c r="IW177" s="175"/>
      <c r="IX177" s="175"/>
      <c r="IY177" s="175"/>
      <c r="IZ177" s="175"/>
      <c r="JA177" s="175"/>
      <c r="JB177" s="175"/>
      <c r="JC177" s="175"/>
      <c r="JD177" s="175"/>
      <c r="JE177" s="175"/>
      <c r="JF177" s="175"/>
      <c r="JG177" s="175"/>
      <c r="JH177" s="175"/>
      <c r="JI177" s="175"/>
      <c r="JJ177" s="175"/>
      <c r="JK177" s="175"/>
      <c r="JL177" s="175"/>
      <c r="JM177" s="175"/>
      <c r="JN177" s="175"/>
      <c r="JO177" s="175"/>
      <c r="JP177" s="175"/>
      <c r="JQ177" s="175"/>
      <c r="JR177" s="175"/>
      <c r="JS177" s="175"/>
      <c r="JT177" s="175"/>
      <c r="JU177" s="175"/>
      <c r="JV177" s="175"/>
      <c r="JW177" s="175"/>
      <c r="JX177" s="175"/>
      <c r="JY177" s="175"/>
      <c r="JZ177" s="175"/>
      <c r="KA177" s="175"/>
      <c r="KB177" s="175"/>
      <c r="KC177" s="175"/>
      <c r="KD177" s="175"/>
      <c r="KE177" s="175"/>
      <c r="KF177" s="175"/>
      <c r="KG177" s="175"/>
      <c r="KH177" s="175"/>
      <c r="KI177" s="175"/>
      <c r="KJ177" s="175"/>
      <c r="KK177" s="175"/>
      <c r="KL177" s="175"/>
      <c r="KM177" s="175"/>
      <c r="KN177" s="175"/>
      <c r="KO177" s="175"/>
      <c r="KP177" s="175"/>
      <c r="KQ177" s="175"/>
      <c r="KR177" s="175"/>
      <c r="KS177" s="175"/>
      <c r="KT177" s="175"/>
      <c r="KU177" s="175"/>
      <c r="KV177" s="175"/>
      <c r="KW177" s="175"/>
      <c r="KX177" s="175"/>
      <c r="KY177" s="175"/>
      <c r="KZ177" s="175"/>
      <c r="LA177" s="175"/>
      <c r="LB177" s="175"/>
      <c r="LC177" s="175"/>
      <c r="LD177" s="175"/>
      <c r="LE177" s="175"/>
      <c r="LF177" s="175"/>
      <c r="LG177" s="175"/>
      <c r="LH177" s="175"/>
      <c r="LI177" s="175"/>
      <c r="LJ177" s="175"/>
      <c r="LK177" s="175"/>
      <c r="LL177" s="175"/>
      <c r="LM177" s="175"/>
      <c r="LN177" s="175"/>
      <c r="LO177" s="175"/>
      <c r="LP177" s="175"/>
      <c r="LQ177" s="175"/>
      <c r="LR177" s="175"/>
      <c r="LS177" s="175"/>
      <c r="LT177" s="175"/>
      <c r="LU177" s="175"/>
      <c r="LV177" s="175"/>
      <c r="LW177" s="175"/>
      <c r="LX177" s="175"/>
      <c r="LY177" s="175"/>
      <c r="LZ177" s="175"/>
      <c r="MA177" s="175"/>
      <c r="MB177" s="175"/>
      <c r="MC177" s="175"/>
      <c r="MD177" s="175"/>
      <c r="ME177" s="175"/>
      <c r="MF177" s="175"/>
      <c r="MG177" s="175"/>
      <c r="MH177" s="175"/>
      <c r="MI177" s="175"/>
      <c r="MJ177" s="175"/>
      <c r="MK177" s="175"/>
      <c r="ML177" s="175"/>
      <c r="MM177" s="175"/>
      <c r="MN177" s="175"/>
      <c r="MO177" s="175"/>
      <c r="MP177" s="175"/>
      <c r="MQ177" s="175"/>
      <c r="MR177" s="175"/>
      <c r="MS177" s="175"/>
      <c r="MT177" s="175"/>
      <c r="MU177" s="175"/>
      <c r="MV177" s="175"/>
      <c r="MW177" s="175"/>
      <c r="MX177" s="175"/>
      <c r="MY177" s="175"/>
      <c r="MZ177" s="175"/>
      <c r="NA177" s="175"/>
      <c r="NB177" s="175"/>
      <c r="NC177" s="175"/>
      <c r="ND177" s="175"/>
      <c r="NE177" s="175"/>
      <c r="NF177" s="175"/>
      <c r="NG177" s="175"/>
      <c r="NH177" s="175"/>
      <c r="NI177" s="175"/>
      <c r="NJ177" s="175"/>
      <c r="NK177" s="175"/>
      <c r="NL177" s="175"/>
      <c r="NM177" s="175"/>
      <c r="NN177" s="175"/>
      <c r="NO177" s="175"/>
      <c r="NP177" s="175"/>
      <c r="NQ177" s="175"/>
      <c r="NR177" s="175"/>
      <c r="NS177" s="175"/>
      <c r="NT177" s="175"/>
      <c r="NU177" s="175"/>
      <c r="NV177" s="175"/>
      <c r="NW177" s="175"/>
      <c r="NX177" s="175"/>
      <c r="NY177" s="175"/>
      <c r="NZ177" s="175"/>
      <c r="OA177" s="175"/>
      <c r="OB177" s="175"/>
      <c r="OC177" s="175"/>
      <c r="OD177" s="175"/>
      <c r="OE177" s="175"/>
      <c r="OF177" s="175"/>
      <c r="OG177" s="175"/>
      <c r="OH177" s="175"/>
      <c r="OI177" s="175"/>
      <c r="OJ177" s="175"/>
      <c r="OK177" s="175"/>
      <c r="OL177" s="175"/>
      <c r="OM177" s="175"/>
      <c r="ON177" s="175"/>
      <c r="OO177" s="175"/>
      <c r="OP177" s="175"/>
      <c r="OQ177" s="175"/>
      <c r="OR177" s="175"/>
      <c r="OS177" s="175"/>
      <c r="OT177" s="175"/>
      <c r="OU177" s="175"/>
      <c r="OV177" s="175"/>
      <c r="OW177" s="175"/>
      <c r="OX177" s="175"/>
      <c r="OY177" s="175"/>
      <c r="OZ177" s="175"/>
      <c r="PA177" s="175"/>
      <c r="PB177" s="175"/>
      <c r="PC177" s="175"/>
      <c r="PD177" s="175"/>
      <c r="PE177" s="175"/>
      <c r="PF177" s="175"/>
      <c r="PG177" s="175"/>
      <c r="PH177" s="175"/>
      <c r="PI177" s="175"/>
      <c r="PJ177" s="175"/>
      <c r="PK177" s="175"/>
      <c r="PL177" s="175"/>
      <c r="PM177" s="175"/>
      <c r="PN177" s="175"/>
      <c r="PO177" s="175"/>
      <c r="PP177" s="175"/>
      <c r="PQ177" s="175"/>
      <c r="PR177" s="175"/>
      <c r="PS177" s="175"/>
      <c r="PT177" s="175"/>
      <c r="PU177" s="175"/>
      <c r="PV177" s="175"/>
      <c r="PW177" s="175"/>
      <c r="PX177" s="175"/>
      <c r="PY177" s="175"/>
      <c r="PZ177" s="175"/>
      <c r="QA177" s="175"/>
      <c r="QB177" s="175"/>
      <c r="QC177" s="175"/>
      <c r="QD177" s="175"/>
      <c r="QE177" s="175"/>
      <c r="QF177" s="175"/>
      <c r="QG177" s="175"/>
      <c r="QH177" s="175"/>
      <c r="QI177" s="175"/>
      <c r="QJ177" s="175"/>
      <c r="QK177" s="175"/>
      <c r="QL177" s="175"/>
      <c r="QM177" s="175"/>
      <c r="QN177" s="175"/>
      <c r="QO177" s="175"/>
    </row>
    <row r="178" spans="122:457">
      <c r="DR178" s="175"/>
      <c r="DS178" s="175"/>
      <c r="DT178" s="175"/>
      <c r="DU178" s="175"/>
      <c r="DV178" s="175"/>
      <c r="DW178" s="175"/>
      <c r="DX178" s="175"/>
      <c r="DY178" s="175"/>
      <c r="DZ178" s="175"/>
      <c r="EA178" s="175"/>
      <c r="EB178" s="175"/>
      <c r="EC178" s="175"/>
      <c r="ED178" s="175"/>
      <c r="EE178" s="175"/>
      <c r="EF178" s="175"/>
      <c r="EG178" s="175"/>
      <c r="EH178" s="175"/>
      <c r="EI178" s="175"/>
      <c r="EJ178" s="175"/>
      <c r="EK178" s="175"/>
      <c r="EL178" s="175"/>
      <c r="EM178" s="175"/>
      <c r="EN178" s="175"/>
      <c r="EO178" s="175"/>
      <c r="EP178" s="175"/>
      <c r="EQ178" s="175"/>
      <c r="ER178" s="175"/>
      <c r="ES178" s="175"/>
      <c r="ET178" s="175"/>
      <c r="EU178" s="175"/>
      <c r="EV178" s="175"/>
      <c r="EW178" s="175"/>
      <c r="EX178" s="175"/>
      <c r="EY178" s="175"/>
      <c r="EZ178" s="175"/>
      <c r="FA178" s="175"/>
      <c r="FB178" s="175"/>
      <c r="FC178" s="175"/>
      <c r="FD178" s="175"/>
      <c r="FE178" s="175"/>
      <c r="FF178" s="175"/>
      <c r="FG178" s="175"/>
      <c r="FH178" s="175"/>
      <c r="FI178" s="175"/>
      <c r="FJ178" s="175"/>
      <c r="FK178" s="175"/>
      <c r="FL178" s="175"/>
      <c r="FM178" s="175"/>
      <c r="FN178" s="175"/>
      <c r="FO178" s="175"/>
      <c r="FP178" s="175"/>
      <c r="FQ178" s="175"/>
      <c r="FR178" s="175"/>
      <c r="FS178" s="175"/>
      <c r="FT178" s="175"/>
      <c r="FU178" s="175"/>
      <c r="FV178" s="175"/>
      <c r="FW178" s="175"/>
      <c r="FX178" s="175"/>
      <c r="FY178" s="175"/>
      <c r="FZ178" s="175"/>
      <c r="GA178" s="175"/>
      <c r="GB178" s="175"/>
      <c r="GC178" s="175"/>
      <c r="GD178" s="175"/>
      <c r="GE178" s="175"/>
      <c r="GF178" s="175"/>
      <c r="GG178" s="175"/>
      <c r="GH178" s="175"/>
      <c r="GI178" s="175"/>
      <c r="GJ178" s="175"/>
      <c r="GK178" s="175"/>
      <c r="GL178" s="175"/>
      <c r="GM178" s="175"/>
      <c r="GN178" s="175"/>
      <c r="GO178" s="175"/>
      <c r="GP178" s="175"/>
      <c r="GQ178" s="175"/>
      <c r="GR178" s="175"/>
      <c r="GS178" s="175"/>
      <c r="GT178" s="175"/>
      <c r="GU178" s="175"/>
      <c r="GV178" s="175"/>
      <c r="GW178" s="175"/>
      <c r="GX178" s="175"/>
      <c r="GY178" s="175"/>
      <c r="GZ178" s="175"/>
      <c r="HA178" s="175"/>
      <c r="HB178" s="175"/>
      <c r="HC178" s="175"/>
      <c r="HD178" s="175"/>
      <c r="HE178" s="175"/>
      <c r="HF178" s="175"/>
      <c r="HG178" s="175"/>
      <c r="HH178" s="175"/>
      <c r="HI178" s="175"/>
      <c r="HJ178" s="175"/>
      <c r="HK178" s="175"/>
      <c r="HL178" s="175"/>
      <c r="HM178" s="175"/>
      <c r="HN178" s="175"/>
      <c r="HO178" s="175"/>
      <c r="HP178" s="175"/>
      <c r="HQ178" s="175"/>
      <c r="HR178" s="175"/>
      <c r="HS178" s="175"/>
      <c r="HT178" s="175"/>
      <c r="HU178" s="175"/>
      <c r="HV178" s="175"/>
      <c r="HW178" s="175"/>
      <c r="HX178" s="175"/>
      <c r="HY178" s="175"/>
      <c r="HZ178" s="175"/>
      <c r="IA178" s="175"/>
      <c r="IB178" s="175"/>
      <c r="IC178" s="175"/>
      <c r="ID178" s="175"/>
      <c r="IE178" s="175"/>
      <c r="IF178" s="175"/>
      <c r="IG178" s="175"/>
      <c r="IH178" s="175"/>
      <c r="II178" s="175"/>
      <c r="IJ178" s="175"/>
      <c r="IK178" s="175"/>
      <c r="IL178" s="175"/>
      <c r="IM178" s="175"/>
      <c r="IN178" s="175"/>
      <c r="IO178" s="175"/>
      <c r="IP178" s="175"/>
      <c r="IQ178" s="175"/>
      <c r="IR178" s="175"/>
      <c r="IS178" s="175"/>
      <c r="IT178" s="175"/>
      <c r="IU178" s="175"/>
      <c r="IV178" s="175"/>
      <c r="IW178" s="175"/>
      <c r="IX178" s="175"/>
      <c r="IY178" s="175"/>
      <c r="IZ178" s="175"/>
      <c r="JA178" s="175"/>
      <c r="JB178" s="175"/>
      <c r="JC178" s="175"/>
      <c r="JD178" s="175"/>
      <c r="JE178" s="175"/>
      <c r="JF178" s="175"/>
      <c r="JG178" s="175"/>
      <c r="JH178" s="175"/>
      <c r="JI178" s="175"/>
      <c r="JJ178" s="175"/>
      <c r="JK178" s="175"/>
      <c r="JL178" s="175"/>
      <c r="JM178" s="175"/>
      <c r="JN178" s="175"/>
      <c r="JO178" s="175"/>
      <c r="JP178" s="175"/>
      <c r="JQ178" s="175"/>
      <c r="JR178" s="175"/>
      <c r="JS178" s="175"/>
      <c r="JT178" s="175"/>
      <c r="JU178" s="175"/>
      <c r="JV178" s="175"/>
      <c r="JW178" s="175"/>
      <c r="JX178" s="175"/>
      <c r="JY178" s="175"/>
      <c r="JZ178" s="175"/>
      <c r="KA178" s="175"/>
      <c r="KB178" s="175"/>
      <c r="KC178" s="175"/>
      <c r="KD178" s="175"/>
      <c r="KE178" s="175"/>
      <c r="KF178" s="175"/>
      <c r="KG178" s="175"/>
      <c r="KH178" s="175"/>
      <c r="KI178" s="175"/>
      <c r="KJ178" s="175"/>
      <c r="KK178" s="175"/>
      <c r="KL178" s="175"/>
      <c r="KM178" s="175"/>
      <c r="KN178" s="175"/>
      <c r="KO178" s="175"/>
      <c r="KP178" s="175"/>
      <c r="KQ178" s="175"/>
      <c r="KR178" s="175"/>
      <c r="KS178" s="175"/>
      <c r="KT178" s="175"/>
      <c r="KU178" s="175"/>
      <c r="KV178" s="175"/>
      <c r="KW178" s="175"/>
      <c r="KX178" s="175"/>
      <c r="KY178" s="175"/>
      <c r="KZ178" s="175"/>
      <c r="LA178" s="175"/>
      <c r="LB178" s="175"/>
      <c r="LC178" s="175"/>
      <c r="LD178" s="175"/>
      <c r="LE178" s="175"/>
      <c r="LF178" s="175"/>
      <c r="LG178" s="175"/>
      <c r="LH178" s="175"/>
      <c r="LI178" s="175"/>
      <c r="LJ178" s="175"/>
      <c r="LK178" s="175"/>
      <c r="LL178" s="175"/>
      <c r="LM178" s="175"/>
      <c r="LN178" s="175"/>
      <c r="LO178" s="175"/>
      <c r="LP178" s="175"/>
      <c r="LQ178" s="175"/>
      <c r="LR178" s="175"/>
      <c r="LS178" s="175"/>
      <c r="LT178" s="175"/>
      <c r="LU178" s="175"/>
      <c r="LV178" s="175"/>
      <c r="LW178" s="175"/>
      <c r="LX178" s="175"/>
      <c r="LY178" s="175"/>
      <c r="LZ178" s="175"/>
      <c r="MA178" s="175"/>
      <c r="MB178" s="175"/>
      <c r="MC178" s="175"/>
      <c r="MD178" s="175"/>
      <c r="ME178" s="175"/>
      <c r="MF178" s="175"/>
      <c r="MG178" s="175"/>
      <c r="MH178" s="175"/>
      <c r="MI178" s="175"/>
      <c r="MJ178" s="175"/>
      <c r="MK178" s="175"/>
      <c r="ML178" s="175"/>
      <c r="MM178" s="175"/>
      <c r="MN178" s="175"/>
      <c r="MO178" s="175"/>
      <c r="MP178" s="175"/>
      <c r="MQ178" s="175"/>
      <c r="MR178" s="175"/>
      <c r="MS178" s="175"/>
      <c r="MT178" s="175"/>
      <c r="MU178" s="175"/>
      <c r="MV178" s="175"/>
      <c r="MW178" s="175"/>
      <c r="MX178" s="175"/>
      <c r="MY178" s="175"/>
      <c r="MZ178" s="175"/>
      <c r="NA178" s="175"/>
      <c r="NB178" s="175"/>
      <c r="NC178" s="175"/>
      <c r="ND178" s="175"/>
      <c r="NE178" s="175"/>
      <c r="NF178" s="175"/>
      <c r="NG178" s="175"/>
      <c r="NH178" s="175"/>
      <c r="NI178" s="175"/>
      <c r="NJ178" s="175"/>
      <c r="NK178" s="175"/>
      <c r="NL178" s="175"/>
      <c r="NM178" s="175"/>
      <c r="NN178" s="175"/>
      <c r="NO178" s="175"/>
      <c r="NP178" s="175"/>
      <c r="NQ178" s="175"/>
      <c r="NR178" s="175"/>
      <c r="NS178" s="175"/>
      <c r="NT178" s="175"/>
      <c r="NU178" s="175"/>
      <c r="NV178" s="175"/>
      <c r="NW178" s="175"/>
      <c r="NX178" s="175"/>
      <c r="NY178" s="175"/>
      <c r="NZ178" s="175"/>
      <c r="OA178" s="175"/>
      <c r="OB178" s="175"/>
      <c r="OC178" s="175"/>
      <c r="OD178" s="175"/>
      <c r="OE178" s="175"/>
      <c r="OF178" s="175"/>
      <c r="OG178" s="175"/>
      <c r="OH178" s="175"/>
      <c r="OI178" s="175"/>
      <c r="OJ178" s="175"/>
      <c r="OK178" s="175"/>
      <c r="OL178" s="175"/>
      <c r="OM178" s="175"/>
      <c r="ON178" s="175"/>
      <c r="OO178" s="175"/>
      <c r="OP178" s="175"/>
      <c r="OQ178" s="175"/>
      <c r="OR178" s="175"/>
      <c r="OS178" s="175"/>
      <c r="OT178" s="175"/>
      <c r="OU178" s="175"/>
      <c r="OV178" s="175"/>
      <c r="OW178" s="175"/>
      <c r="OX178" s="175"/>
      <c r="OY178" s="175"/>
      <c r="OZ178" s="175"/>
      <c r="PA178" s="175"/>
      <c r="PB178" s="175"/>
      <c r="PC178" s="175"/>
      <c r="PD178" s="175"/>
      <c r="PE178" s="175"/>
      <c r="PF178" s="175"/>
      <c r="PG178" s="175"/>
      <c r="PH178" s="175"/>
      <c r="PI178" s="175"/>
      <c r="PJ178" s="175"/>
      <c r="PK178" s="175"/>
      <c r="PL178" s="175"/>
      <c r="PM178" s="175"/>
      <c r="PN178" s="175"/>
      <c r="PO178" s="175"/>
      <c r="PP178" s="175"/>
      <c r="PQ178" s="175"/>
      <c r="PR178" s="175"/>
      <c r="PS178" s="175"/>
      <c r="PT178" s="175"/>
      <c r="PU178" s="175"/>
      <c r="PV178" s="175"/>
      <c r="PW178" s="175"/>
      <c r="PX178" s="175"/>
      <c r="PY178" s="175"/>
      <c r="PZ178" s="175"/>
      <c r="QA178" s="175"/>
      <c r="QB178" s="175"/>
      <c r="QC178" s="175"/>
      <c r="QD178" s="175"/>
      <c r="QE178" s="175"/>
      <c r="QF178" s="175"/>
      <c r="QG178" s="175"/>
      <c r="QH178" s="175"/>
      <c r="QI178" s="175"/>
      <c r="QJ178" s="175"/>
      <c r="QK178" s="175"/>
      <c r="QL178" s="175"/>
      <c r="QM178" s="175"/>
      <c r="QN178" s="175"/>
      <c r="QO178" s="175"/>
    </row>
    <row r="179" spans="122:457">
      <c r="DR179" s="175"/>
      <c r="DS179" s="175"/>
      <c r="DT179" s="175"/>
      <c r="DU179" s="175"/>
      <c r="DV179" s="175"/>
      <c r="DW179" s="175"/>
      <c r="DX179" s="175"/>
      <c r="DY179" s="175"/>
      <c r="DZ179" s="175"/>
      <c r="EA179" s="175"/>
      <c r="EB179" s="175"/>
      <c r="EC179" s="175"/>
      <c r="ED179" s="175"/>
      <c r="EE179" s="175"/>
      <c r="EF179" s="175"/>
      <c r="EG179" s="175"/>
      <c r="EH179" s="175"/>
      <c r="EI179" s="175"/>
      <c r="EJ179" s="175"/>
      <c r="EK179" s="175"/>
      <c r="EL179" s="175"/>
      <c r="EM179" s="175"/>
      <c r="EN179" s="175"/>
      <c r="EO179" s="175"/>
      <c r="EP179" s="175"/>
      <c r="EQ179" s="175"/>
      <c r="ER179" s="175"/>
      <c r="ES179" s="175"/>
      <c r="ET179" s="175"/>
      <c r="EU179" s="175"/>
      <c r="EV179" s="175"/>
      <c r="EW179" s="175"/>
      <c r="EX179" s="175"/>
      <c r="EY179" s="175"/>
      <c r="EZ179" s="175"/>
      <c r="FA179" s="175"/>
      <c r="FB179" s="175"/>
      <c r="FC179" s="175"/>
      <c r="FD179" s="175"/>
      <c r="FE179" s="175"/>
      <c r="FF179" s="175"/>
      <c r="FG179" s="175"/>
      <c r="FH179" s="175"/>
      <c r="FI179" s="175"/>
      <c r="FJ179" s="175"/>
      <c r="FK179" s="175"/>
      <c r="FL179" s="175"/>
      <c r="FM179" s="175"/>
      <c r="FN179" s="175"/>
      <c r="FO179" s="175"/>
      <c r="FP179" s="175"/>
      <c r="FQ179" s="175"/>
      <c r="FR179" s="175"/>
      <c r="FS179" s="175"/>
      <c r="FT179" s="175"/>
      <c r="FU179" s="175"/>
      <c r="FV179" s="175"/>
      <c r="FW179" s="175"/>
      <c r="FX179" s="175"/>
      <c r="FY179" s="175"/>
      <c r="FZ179" s="175"/>
      <c r="GA179" s="175"/>
      <c r="GB179" s="175"/>
      <c r="GC179" s="175"/>
      <c r="GD179" s="175"/>
      <c r="GE179" s="175"/>
      <c r="GF179" s="175"/>
      <c r="GG179" s="175"/>
      <c r="GH179" s="175"/>
      <c r="GI179" s="175"/>
      <c r="GJ179" s="175"/>
      <c r="GK179" s="175"/>
      <c r="GL179" s="175"/>
      <c r="GM179" s="175"/>
      <c r="GN179" s="175"/>
      <c r="GO179" s="175"/>
      <c r="GP179" s="175"/>
      <c r="GQ179" s="175"/>
      <c r="GR179" s="175"/>
      <c r="GS179" s="175"/>
      <c r="GT179" s="175"/>
      <c r="GU179" s="175"/>
      <c r="GV179" s="175"/>
      <c r="GW179" s="175"/>
      <c r="GX179" s="175"/>
      <c r="GY179" s="175"/>
      <c r="GZ179" s="175"/>
      <c r="HA179" s="175"/>
      <c r="HB179" s="175"/>
      <c r="HC179" s="175"/>
      <c r="HD179" s="175"/>
      <c r="HE179" s="175"/>
      <c r="HF179" s="175"/>
      <c r="HG179" s="175"/>
      <c r="HH179" s="175"/>
      <c r="HI179" s="175"/>
      <c r="HJ179" s="175"/>
      <c r="HK179" s="175"/>
      <c r="HL179" s="175"/>
      <c r="HM179" s="175"/>
      <c r="HN179" s="175"/>
      <c r="HO179" s="175"/>
      <c r="HP179" s="175"/>
      <c r="HQ179" s="175"/>
      <c r="HR179" s="175"/>
      <c r="HS179" s="175"/>
      <c r="HT179" s="175"/>
      <c r="HU179" s="175"/>
      <c r="HV179" s="175"/>
      <c r="HW179" s="175"/>
      <c r="HX179" s="175"/>
      <c r="HY179" s="175"/>
      <c r="HZ179" s="175"/>
      <c r="IA179" s="175"/>
      <c r="IB179" s="175"/>
      <c r="IC179" s="175"/>
      <c r="ID179" s="175"/>
      <c r="IE179" s="175"/>
      <c r="IF179" s="175"/>
      <c r="IG179" s="175"/>
      <c r="IH179" s="175"/>
      <c r="II179" s="175"/>
      <c r="IJ179" s="175"/>
      <c r="IK179" s="175"/>
      <c r="IL179" s="175"/>
      <c r="IM179" s="175"/>
      <c r="IN179" s="175"/>
      <c r="IO179" s="175"/>
      <c r="IP179" s="175"/>
      <c r="IQ179" s="175"/>
      <c r="IR179" s="175"/>
      <c r="IS179" s="175"/>
      <c r="IT179" s="175"/>
      <c r="IU179" s="175"/>
      <c r="IV179" s="175"/>
      <c r="IW179" s="175"/>
      <c r="IX179" s="175"/>
      <c r="IY179" s="175"/>
      <c r="IZ179" s="175"/>
      <c r="JA179" s="175"/>
      <c r="JB179" s="175"/>
      <c r="JC179" s="175"/>
      <c r="JD179" s="175"/>
      <c r="JE179" s="175"/>
      <c r="JF179" s="175"/>
      <c r="JG179" s="175"/>
      <c r="JH179" s="175"/>
      <c r="JI179" s="175"/>
      <c r="JJ179" s="175"/>
      <c r="JK179" s="175"/>
      <c r="JL179" s="175"/>
      <c r="JM179" s="175"/>
      <c r="JN179" s="175"/>
      <c r="JO179" s="175"/>
      <c r="JP179" s="175"/>
      <c r="JQ179" s="175"/>
      <c r="JR179" s="175"/>
      <c r="JS179" s="175"/>
      <c r="JT179" s="175"/>
      <c r="JU179" s="175"/>
      <c r="JV179" s="175"/>
      <c r="JW179" s="175"/>
      <c r="JX179" s="175"/>
      <c r="JY179" s="175"/>
      <c r="JZ179" s="175"/>
      <c r="KA179" s="175"/>
      <c r="KB179" s="175"/>
      <c r="KC179" s="175"/>
      <c r="KD179" s="175"/>
      <c r="KE179" s="175"/>
      <c r="KF179" s="175"/>
      <c r="KG179" s="175"/>
      <c r="KH179" s="175"/>
      <c r="KI179" s="175"/>
      <c r="KJ179" s="175"/>
      <c r="KK179" s="175"/>
      <c r="KL179" s="175"/>
      <c r="KM179" s="175"/>
      <c r="KN179" s="175"/>
      <c r="KO179" s="175"/>
      <c r="KP179" s="175"/>
      <c r="KQ179" s="175"/>
      <c r="KR179" s="175"/>
      <c r="KS179" s="175"/>
      <c r="KT179" s="175"/>
      <c r="KU179" s="175"/>
      <c r="KV179" s="175"/>
      <c r="KW179" s="175"/>
      <c r="KX179" s="175"/>
      <c r="KY179" s="175"/>
      <c r="KZ179" s="175"/>
      <c r="LA179" s="175"/>
      <c r="LB179" s="175"/>
      <c r="LC179" s="175"/>
      <c r="LD179" s="175"/>
      <c r="LE179" s="175"/>
      <c r="LF179" s="175"/>
      <c r="LG179" s="175"/>
      <c r="LH179" s="175"/>
      <c r="LI179" s="175"/>
      <c r="LJ179" s="175"/>
      <c r="LK179" s="175"/>
      <c r="LL179" s="175"/>
      <c r="LM179" s="175"/>
      <c r="LN179" s="175"/>
      <c r="LO179" s="175"/>
      <c r="LP179" s="175"/>
      <c r="LQ179" s="175"/>
      <c r="LR179" s="175"/>
      <c r="LS179" s="175"/>
      <c r="LT179" s="175"/>
      <c r="LU179" s="175"/>
      <c r="LV179" s="175"/>
      <c r="LW179" s="175"/>
      <c r="LX179" s="175"/>
      <c r="LY179" s="175"/>
      <c r="LZ179" s="175"/>
      <c r="MA179" s="175"/>
      <c r="MB179" s="175"/>
      <c r="MC179" s="175"/>
      <c r="MD179" s="175"/>
      <c r="ME179" s="175"/>
      <c r="MF179" s="175"/>
      <c r="MG179" s="175"/>
      <c r="MH179" s="175"/>
      <c r="MI179" s="175"/>
      <c r="MJ179" s="175"/>
      <c r="MK179" s="175"/>
      <c r="ML179" s="175"/>
      <c r="MM179" s="175"/>
      <c r="MN179" s="175"/>
      <c r="MO179" s="175"/>
      <c r="MP179" s="175"/>
      <c r="MQ179" s="175"/>
      <c r="MR179" s="175"/>
      <c r="MS179" s="175"/>
      <c r="MT179" s="175"/>
      <c r="MU179" s="175"/>
      <c r="MV179" s="175"/>
      <c r="MW179" s="175"/>
      <c r="MX179" s="175"/>
      <c r="MY179" s="175"/>
      <c r="MZ179" s="175"/>
      <c r="NA179" s="175"/>
      <c r="NB179" s="175"/>
      <c r="NC179" s="175"/>
      <c r="ND179" s="175"/>
      <c r="NE179" s="175"/>
      <c r="NF179" s="175"/>
      <c r="NG179" s="175"/>
      <c r="NH179" s="175"/>
      <c r="NI179" s="175"/>
      <c r="NJ179" s="175"/>
      <c r="NK179" s="175"/>
      <c r="NL179" s="175"/>
      <c r="NM179" s="175"/>
      <c r="NN179" s="175"/>
      <c r="NO179" s="175"/>
      <c r="NP179" s="175"/>
      <c r="NQ179" s="175"/>
      <c r="NR179" s="175"/>
      <c r="NS179" s="175"/>
      <c r="NT179" s="175"/>
      <c r="NU179" s="175"/>
      <c r="NV179" s="175"/>
      <c r="NW179" s="175"/>
      <c r="NX179" s="175"/>
      <c r="NY179" s="175"/>
      <c r="NZ179" s="175"/>
      <c r="OA179" s="175"/>
      <c r="OB179" s="175"/>
      <c r="OC179" s="175"/>
      <c r="OD179" s="175"/>
      <c r="OE179" s="175"/>
      <c r="OF179" s="175"/>
      <c r="OG179" s="175"/>
      <c r="OH179" s="175"/>
      <c r="OI179" s="175"/>
      <c r="OJ179" s="175"/>
      <c r="OK179" s="175"/>
      <c r="OL179" s="175"/>
      <c r="OM179" s="175"/>
      <c r="ON179" s="175"/>
      <c r="OO179" s="175"/>
      <c r="OP179" s="175"/>
      <c r="OQ179" s="175"/>
      <c r="OR179" s="175"/>
      <c r="OS179" s="175"/>
      <c r="OT179" s="175"/>
      <c r="OU179" s="175"/>
      <c r="OV179" s="175"/>
      <c r="OW179" s="175"/>
      <c r="OX179" s="175"/>
      <c r="OY179" s="175"/>
      <c r="OZ179" s="175"/>
      <c r="PA179" s="175"/>
      <c r="PB179" s="175"/>
      <c r="PC179" s="175"/>
      <c r="PD179" s="175"/>
      <c r="PE179" s="175"/>
      <c r="PF179" s="175"/>
      <c r="PG179" s="175"/>
      <c r="PH179" s="175"/>
      <c r="PI179" s="175"/>
      <c r="PJ179" s="175"/>
      <c r="PK179" s="175"/>
      <c r="PL179" s="175"/>
      <c r="PM179" s="175"/>
      <c r="PN179" s="175"/>
      <c r="PO179" s="175"/>
      <c r="PP179" s="175"/>
      <c r="PQ179" s="175"/>
      <c r="PR179" s="175"/>
      <c r="PS179" s="175"/>
      <c r="PT179" s="175"/>
      <c r="PU179" s="175"/>
      <c r="PV179" s="175"/>
      <c r="PW179" s="175"/>
      <c r="PX179" s="175"/>
      <c r="PY179" s="175"/>
      <c r="PZ179" s="175"/>
      <c r="QA179" s="175"/>
      <c r="QB179" s="175"/>
      <c r="QC179" s="175"/>
      <c r="QD179" s="175"/>
      <c r="QE179" s="175"/>
      <c r="QF179" s="175"/>
      <c r="QG179" s="175"/>
      <c r="QH179" s="175"/>
      <c r="QI179" s="175"/>
      <c r="QJ179" s="175"/>
      <c r="QK179" s="175"/>
      <c r="QL179" s="175"/>
      <c r="QM179" s="175"/>
      <c r="QN179" s="175"/>
      <c r="QO179" s="175"/>
    </row>
    <row r="180" spans="122:457">
      <c r="DR180" s="175"/>
      <c r="DS180" s="175"/>
      <c r="DT180" s="175"/>
      <c r="DU180" s="175"/>
      <c r="DV180" s="175"/>
      <c r="DW180" s="175"/>
      <c r="DX180" s="175"/>
      <c r="DY180" s="175"/>
      <c r="DZ180" s="175"/>
      <c r="EA180" s="175"/>
      <c r="EB180" s="175"/>
      <c r="EC180" s="175"/>
      <c r="ED180" s="175"/>
      <c r="EE180" s="175"/>
      <c r="EF180" s="175"/>
      <c r="EG180" s="175"/>
      <c r="EH180" s="175"/>
      <c r="EI180" s="175"/>
      <c r="EJ180" s="175"/>
      <c r="EK180" s="175"/>
      <c r="EL180" s="175"/>
      <c r="EM180" s="175"/>
      <c r="EN180" s="175"/>
      <c r="EO180" s="175"/>
      <c r="EP180" s="175"/>
      <c r="EQ180" s="175"/>
      <c r="ER180" s="175"/>
      <c r="ES180" s="175"/>
      <c r="ET180" s="175"/>
      <c r="EU180" s="175"/>
      <c r="EV180" s="175"/>
      <c r="EW180" s="175"/>
      <c r="EX180" s="175"/>
      <c r="EY180" s="175"/>
      <c r="EZ180" s="175"/>
      <c r="FA180" s="175"/>
      <c r="FB180" s="175"/>
      <c r="FC180" s="175"/>
      <c r="FD180" s="175"/>
      <c r="FE180" s="175"/>
      <c r="FF180" s="175"/>
      <c r="FG180" s="175"/>
      <c r="FH180" s="175"/>
      <c r="FI180" s="175"/>
      <c r="FJ180" s="175"/>
      <c r="FK180" s="175"/>
      <c r="FL180" s="175"/>
      <c r="FM180" s="175"/>
      <c r="FN180" s="175"/>
      <c r="FO180" s="175"/>
      <c r="FP180" s="175"/>
      <c r="FQ180" s="175"/>
      <c r="FR180" s="175"/>
      <c r="FS180" s="175"/>
      <c r="FT180" s="175"/>
      <c r="FU180" s="175"/>
      <c r="FV180" s="175"/>
      <c r="FW180" s="175"/>
      <c r="FX180" s="175"/>
      <c r="FY180" s="175"/>
      <c r="FZ180" s="175"/>
      <c r="GA180" s="175"/>
      <c r="GB180" s="175"/>
      <c r="GC180" s="175"/>
      <c r="GD180" s="175"/>
      <c r="GE180" s="175"/>
      <c r="GF180" s="175"/>
      <c r="GG180" s="175"/>
      <c r="GH180" s="175"/>
      <c r="GI180" s="175"/>
      <c r="GJ180" s="175"/>
      <c r="GK180" s="175"/>
      <c r="GL180" s="175"/>
      <c r="GM180" s="175"/>
      <c r="GN180" s="175"/>
      <c r="GO180" s="175"/>
      <c r="GP180" s="175"/>
      <c r="GQ180" s="175"/>
      <c r="GR180" s="175"/>
      <c r="GS180" s="175"/>
      <c r="GT180" s="175"/>
      <c r="GU180" s="175"/>
      <c r="GV180" s="175"/>
      <c r="GW180" s="175"/>
      <c r="GX180" s="175"/>
      <c r="GY180" s="175"/>
      <c r="GZ180" s="175"/>
      <c r="HA180" s="175"/>
      <c r="HB180" s="175"/>
      <c r="HC180" s="175"/>
      <c r="HD180" s="175"/>
      <c r="HE180" s="175"/>
      <c r="HF180" s="175"/>
      <c r="HG180" s="175"/>
      <c r="HH180" s="175"/>
      <c r="HI180" s="175"/>
      <c r="HJ180" s="175"/>
      <c r="HK180" s="175"/>
      <c r="HL180" s="175"/>
      <c r="HM180" s="175"/>
      <c r="HN180" s="175"/>
      <c r="HO180" s="175"/>
      <c r="HP180" s="175"/>
      <c r="HQ180" s="175"/>
      <c r="HR180" s="175"/>
      <c r="HS180" s="175"/>
      <c r="HT180" s="175"/>
      <c r="HU180" s="175"/>
      <c r="HV180" s="175"/>
      <c r="HW180" s="175"/>
      <c r="HX180" s="175"/>
      <c r="HY180" s="175"/>
      <c r="HZ180" s="175"/>
      <c r="IA180" s="175"/>
      <c r="IB180" s="175"/>
      <c r="IC180" s="175"/>
      <c r="ID180" s="175"/>
      <c r="IE180" s="175"/>
      <c r="IF180" s="175"/>
      <c r="IG180" s="175"/>
      <c r="IH180" s="175"/>
      <c r="II180" s="175"/>
      <c r="IJ180" s="175"/>
      <c r="IK180" s="175"/>
      <c r="IL180" s="175"/>
      <c r="IM180" s="175"/>
      <c r="IN180" s="175"/>
      <c r="IO180" s="175"/>
      <c r="IP180" s="175"/>
      <c r="IQ180" s="175"/>
      <c r="IR180" s="175"/>
      <c r="IS180" s="175"/>
      <c r="IT180" s="175"/>
      <c r="IU180" s="175"/>
      <c r="IV180" s="175"/>
      <c r="IW180" s="175"/>
      <c r="IX180" s="175"/>
      <c r="IY180" s="175"/>
      <c r="IZ180" s="175"/>
      <c r="JA180" s="175"/>
      <c r="JB180" s="175"/>
      <c r="JC180" s="175"/>
      <c r="JD180" s="175"/>
      <c r="JE180" s="175"/>
      <c r="JF180" s="175"/>
      <c r="JG180" s="175"/>
      <c r="JH180" s="175"/>
      <c r="JI180" s="175"/>
      <c r="JJ180" s="175"/>
      <c r="JK180" s="175"/>
      <c r="JL180" s="175"/>
      <c r="JM180" s="175"/>
      <c r="JN180" s="175"/>
      <c r="JO180" s="175"/>
      <c r="JP180" s="175"/>
      <c r="JQ180" s="175"/>
      <c r="JR180" s="175"/>
      <c r="JS180" s="175"/>
      <c r="JT180" s="175"/>
      <c r="JU180" s="175"/>
      <c r="JV180" s="175"/>
      <c r="JW180" s="175"/>
      <c r="JX180" s="175"/>
      <c r="JY180" s="175"/>
      <c r="JZ180" s="175"/>
      <c r="KA180" s="175"/>
      <c r="KB180" s="175"/>
      <c r="KC180" s="175"/>
      <c r="KD180" s="175"/>
      <c r="KE180" s="175"/>
      <c r="KF180" s="175"/>
      <c r="KG180" s="175"/>
      <c r="KH180" s="175"/>
      <c r="KI180" s="175"/>
      <c r="KJ180" s="175"/>
      <c r="KK180" s="175"/>
      <c r="KL180" s="175"/>
      <c r="KM180" s="175"/>
      <c r="KN180" s="175"/>
      <c r="KO180" s="175"/>
      <c r="KP180" s="175"/>
      <c r="KQ180" s="175"/>
      <c r="KR180" s="175"/>
      <c r="KS180" s="175"/>
      <c r="KT180" s="175"/>
      <c r="KU180" s="175"/>
      <c r="KV180" s="175"/>
      <c r="KW180" s="175"/>
      <c r="KX180" s="175"/>
      <c r="KY180" s="175"/>
      <c r="KZ180" s="175"/>
      <c r="LA180" s="175"/>
      <c r="LB180" s="175"/>
      <c r="LC180" s="175"/>
      <c r="LD180" s="175"/>
      <c r="LE180" s="175"/>
      <c r="LF180" s="175"/>
      <c r="LG180" s="175"/>
      <c r="LH180" s="175"/>
      <c r="LI180" s="175"/>
      <c r="LJ180" s="175"/>
      <c r="LK180" s="175"/>
      <c r="LL180" s="175"/>
      <c r="LM180" s="175"/>
      <c r="LN180" s="175"/>
      <c r="LO180" s="175"/>
      <c r="LP180" s="175"/>
      <c r="LQ180" s="175"/>
      <c r="LR180" s="175"/>
      <c r="LS180" s="175"/>
      <c r="LT180" s="175"/>
      <c r="LU180" s="175"/>
      <c r="LV180" s="175"/>
      <c r="LW180" s="175"/>
      <c r="LX180" s="175"/>
      <c r="LY180" s="175"/>
      <c r="LZ180" s="175"/>
      <c r="MA180" s="175"/>
      <c r="MB180" s="175"/>
      <c r="MC180" s="175"/>
      <c r="MD180" s="175"/>
      <c r="ME180" s="175"/>
      <c r="MF180" s="175"/>
      <c r="MG180" s="175"/>
      <c r="MH180" s="175"/>
      <c r="MI180" s="175"/>
      <c r="MJ180" s="175"/>
      <c r="MK180" s="175"/>
      <c r="ML180" s="175"/>
      <c r="MM180" s="175"/>
      <c r="MN180" s="175"/>
      <c r="MO180" s="175"/>
      <c r="MP180" s="175"/>
      <c r="MQ180" s="175"/>
      <c r="MR180" s="175"/>
      <c r="MS180" s="175"/>
      <c r="MT180" s="175"/>
      <c r="MU180" s="175"/>
      <c r="MV180" s="175"/>
      <c r="MW180" s="175"/>
      <c r="MX180" s="175"/>
      <c r="MY180" s="175"/>
      <c r="MZ180" s="175"/>
      <c r="NA180" s="175"/>
      <c r="NB180" s="175"/>
      <c r="NC180" s="175"/>
      <c r="ND180" s="175"/>
      <c r="NE180" s="175"/>
      <c r="NF180" s="175"/>
      <c r="NG180" s="175"/>
      <c r="NH180" s="175"/>
      <c r="NI180" s="175"/>
      <c r="NJ180" s="175"/>
      <c r="NK180" s="175"/>
      <c r="NL180" s="175"/>
      <c r="NM180" s="175"/>
      <c r="NN180" s="175"/>
      <c r="NO180" s="175"/>
      <c r="NP180" s="175"/>
      <c r="NQ180" s="175"/>
      <c r="NR180" s="175"/>
      <c r="NS180" s="175"/>
      <c r="NT180" s="175"/>
      <c r="NU180" s="175"/>
      <c r="NV180" s="175"/>
      <c r="NW180" s="175"/>
      <c r="NX180" s="175"/>
      <c r="NY180" s="175"/>
      <c r="NZ180" s="175"/>
      <c r="OA180" s="175"/>
      <c r="OB180" s="175"/>
      <c r="OC180" s="175"/>
      <c r="OD180" s="175"/>
      <c r="OE180" s="175"/>
      <c r="OF180" s="175"/>
      <c r="OG180" s="175"/>
      <c r="OH180" s="175"/>
      <c r="OI180" s="175"/>
      <c r="OJ180" s="175"/>
      <c r="OK180" s="175"/>
      <c r="OL180" s="175"/>
      <c r="OM180" s="175"/>
      <c r="ON180" s="175"/>
      <c r="OO180" s="175"/>
      <c r="OP180" s="175"/>
      <c r="OQ180" s="175"/>
      <c r="OR180" s="175"/>
      <c r="OS180" s="175"/>
      <c r="OT180" s="175"/>
      <c r="OU180" s="175"/>
      <c r="OV180" s="175"/>
      <c r="OW180" s="175"/>
      <c r="OX180" s="175"/>
      <c r="OY180" s="175"/>
      <c r="OZ180" s="175"/>
      <c r="PA180" s="175"/>
      <c r="PB180" s="175"/>
      <c r="PC180" s="175"/>
      <c r="PD180" s="175"/>
      <c r="PE180" s="175"/>
      <c r="PF180" s="175"/>
      <c r="PG180" s="175"/>
      <c r="PH180" s="175"/>
      <c r="PI180" s="175"/>
      <c r="PJ180" s="175"/>
      <c r="PK180" s="175"/>
      <c r="PL180" s="175"/>
      <c r="PM180" s="175"/>
      <c r="PN180" s="175"/>
      <c r="PO180" s="175"/>
      <c r="PP180" s="175"/>
      <c r="PQ180" s="175"/>
      <c r="PR180" s="175"/>
      <c r="PS180" s="175"/>
      <c r="PT180" s="175"/>
      <c r="PU180" s="175"/>
      <c r="PV180" s="175"/>
      <c r="PW180" s="175"/>
      <c r="PX180" s="175"/>
      <c r="PY180" s="175"/>
      <c r="PZ180" s="175"/>
      <c r="QA180" s="175"/>
      <c r="QB180" s="175"/>
      <c r="QC180" s="175"/>
      <c r="QD180" s="175"/>
      <c r="QE180" s="175"/>
      <c r="QF180" s="175"/>
      <c r="QG180" s="175"/>
      <c r="QH180" s="175"/>
      <c r="QI180" s="175"/>
      <c r="QJ180" s="175"/>
      <c r="QK180" s="175"/>
      <c r="QL180" s="175"/>
      <c r="QM180" s="175"/>
      <c r="QN180" s="175"/>
      <c r="QO180" s="175"/>
    </row>
    <row r="181" spans="122:457">
      <c r="DR181" s="175"/>
      <c r="DS181" s="175"/>
      <c r="DT181" s="175"/>
      <c r="DU181" s="175"/>
      <c r="DV181" s="175"/>
      <c r="DW181" s="175"/>
      <c r="DX181" s="175"/>
      <c r="DY181" s="175"/>
      <c r="DZ181" s="175"/>
      <c r="EA181" s="175"/>
      <c r="EB181" s="175"/>
      <c r="EC181" s="175"/>
      <c r="ED181" s="175"/>
      <c r="EE181" s="175"/>
      <c r="EF181" s="175"/>
      <c r="EG181" s="175"/>
      <c r="EH181" s="175"/>
      <c r="EI181" s="175"/>
      <c r="EJ181" s="175"/>
      <c r="EK181" s="175"/>
      <c r="EL181" s="175"/>
      <c r="EM181" s="175"/>
      <c r="EN181" s="175"/>
      <c r="EO181" s="175"/>
      <c r="EP181" s="175"/>
      <c r="EQ181" s="175"/>
      <c r="ER181" s="175"/>
      <c r="ES181" s="175"/>
      <c r="ET181" s="175"/>
      <c r="EU181" s="175"/>
      <c r="EV181" s="175"/>
      <c r="EW181" s="175"/>
      <c r="EX181" s="175"/>
      <c r="EY181" s="175"/>
      <c r="EZ181" s="175"/>
      <c r="FA181" s="175"/>
      <c r="FB181" s="175"/>
      <c r="FC181" s="175"/>
      <c r="FD181" s="175"/>
      <c r="FE181" s="175"/>
      <c r="FF181" s="175"/>
      <c r="FG181" s="175"/>
      <c r="FH181" s="175"/>
      <c r="FI181" s="175"/>
      <c r="FJ181" s="175"/>
      <c r="FK181" s="175"/>
      <c r="FL181" s="175"/>
      <c r="FM181" s="175"/>
      <c r="FN181" s="175"/>
      <c r="FO181" s="175"/>
      <c r="FP181" s="175"/>
      <c r="FQ181" s="175"/>
      <c r="FR181" s="175"/>
      <c r="FS181" s="175"/>
      <c r="FT181" s="175"/>
      <c r="FU181" s="175"/>
      <c r="FV181" s="175"/>
      <c r="FW181" s="175"/>
      <c r="FX181" s="175"/>
      <c r="FY181" s="175"/>
      <c r="FZ181" s="175"/>
      <c r="GA181" s="175"/>
      <c r="GB181" s="175"/>
      <c r="GC181" s="175"/>
      <c r="GD181" s="175"/>
      <c r="GE181" s="175"/>
      <c r="GF181" s="175"/>
      <c r="GG181" s="175"/>
      <c r="GH181" s="175"/>
      <c r="GI181" s="175"/>
      <c r="GJ181" s="175"/>
      <c r="GK181" s="175"/>
      <c r="GL181" s="175"/>
      <c r="GM181" s="175"/>
      <c r="GN181" s="175"/>
      <c r="GO181" s="175"/>
      <c r="GP181" s="175"/>
      <c r="GQ181" s="175"/>
      <c r="GR181" s="175"/>
      <c r="GS181" s="175"/>
      <c r="GT181" s="175"/>
      <c r="GU181" s="175"/>
      <c r="GV181" s="175"/>
      <c r="GW181" s="175"/>
      <c r="GX181" s="175"/>
      <c r="GY181" s="175"/>
      <c r="GZ181" s="175"/>
      <c r="HA181" s="175"/>
      <c r="HB181" s="175"/>
      <c r="HC181" s="175"/>
      <c r="HD181" s="175"/>
      <c r="HE181" s="175"/>
      <c r="HF181" s="175"/>
      <c r="HG181" s="175"/>
      <c r="HH181" s="175"/>
      <c r="HI181" s="175"/>
      <c r="HJ181" s="175"/>
      <c r="HK181" s="175"/>
      <c r="HL181" s="175"/>
      <c r="HM181" s="175"/>
      <c r="HN181" s="175"/>
      <c r="HO181" s="175"/>
      <c r="HP181" s="175"/>
      <c r="HQ181" s="175"/>
      <c r="HR181" s="175"/>
      <c r="HS181" s="175"/>
      <c r="HT181" s="175"/>
      <c r="HU181" s="175"/>
      <c r="HV181" s="175"/>
      <c r="HW181" s="175"/>
      <c r="HX181" s="175"/>
      <c r="HY181" s="175"/>
      <c r="HZ181" s="175"/>
      <c r="IA181" s="175"/>
      <c r="IB181" s="175"/>
      <c r="IC181" s="175"/>
      <c r="ID181" s="175"/>
      <c r="IE181" s="175"/>
      <c r="IF181" s="175"/>
      <c r="IG181" s="175"/>
      <c r="IH181" s="175"/>
      <c r="II181" s="175"/>
      <c r="IJ181" s="175"/>
      <c r="IK181" s="175"/>
      <c r="IL181" s="175"/>
      <c r="IM181" s="175"/>
      <c r="IN181" s="175"/>
      <c r="IO181" s="175"/>
      <c r="IP181" s="175"/>
      <c r="IQ181" s="175"/>
      <c r="IR181" s="175"/>
      <c r="IS181" s="175"/>
      <c r="IT181" s="175"/>
      <c r="IU181" s="175"/>
      <c r="IV181" s="175"/>
      <c r="IW181" s="175"/>
      <c r="IX181" s="175"/>
      <c r="IY181" s="175"/>
      <c r="IZ181" s="175"/>
      <c r="JA181" s="175"/>
      <c r="JB181" s="175"/>
      <c r="JC181" s="175"/>
      <c r="JD181" s="175"/>
      <c r="JE181" s="175"/>
      <c r="JF181" s="175"/>
      <c r="JG181" s="175"/>
      <c r="JH181" s="175"/>
      <c r="JI181" s="175"/>
      <c r="JJ181" s="175"/>
      <c r="JK181" s="175"/>
      <c r="JL181" s="175"/>
      <c r="JM181" s="175"/>
      <c r="JN181" s="175"/>
      <c r="JO181" s="175"/>
      <c r="JP181" s="175"/>
      <c r="JQ181" s="175"/>
      <c r="JR181" s="175"/>
      <c r="JS181" s="175"/>
      <c r="JT181" s="175"/>
      <c r="JU181" s="175"/>
      <c r="JV181" s="175"/>
      <c r="JW181" s="175"/>
      <c r="JX181" s="175"/>
      <c r="JY181" s="175"/>
      <c r="JZ181" s="175"/>
      <c r="KA181" s="175"/>
      <c r="KB181" s="175"/>
      <c r="KC181" s="175"/>
      <c r="KD181" s="175"/>
      <c r="KE181" s="175"/>
      <c r="KF181" s="175"/>
      <c r="KG181" s="175"/>
      <c r="KH181" s="175"/>
      <c r="KI181" s="175"/>
      <c r="KJ181" s="175"/>
      <c r="KK181" s="175"/>
      <c r="KL181" s="175"/>
      <c r="KM181" s="175"/>
      <c r="KN181" s="175"/>
      <c r="KO181" s="175"/>
      <c r="KP181" s="175"/>
      <c r="KQ181" s="175"/>
      <c r="KR181" s="175"/>
      <c r="KS181" s="175"/>
      <c r="KT181" s="175"/>
      <c r="KU181" s="175"/>
      <c r="KV181" s="175"/>
      <c r="KW181" s="175"/>
      <c r="KX181" s="175"/>
      <c r="KY181" s="175"/>
      <c r="KZ181" s="175"/>
      <c r="LA181" s="175"/>
      <c r="LB181" s="175"/>
      <c r="LC181" s="175"/>
      <c r="LD181" s="175"/>
      <c r="LE181" s="175"/>
      <c r="LF181" s="175"/>
      <c r="LG181" s="175"/>
      <c r="LH181" s="175"/>
      <c r="LI181" s="175"/>
      <c r="LJ181" s="175"/>
      <c r="LK181" s="175"/>
      <c r="LL181" s="175"/>
      <c r="LM181" s="175"/>
      <c r="LN181" s="175"/>
      <c r="LO181" s="175"/>
      <c r="LP181" s="175"/>
      <c r="LQ181" s="175"/>
      <c r="LR181" s="175"/>
      <c r="LS181" s="175"/>
      <c r="LT181" s="175"/>
      <c r="LU181" s="175"/>
      <c r="LV181" s="175"/>
      <c r="LW181" s="175"/>
      <c r="LX181" s="175"/>
      <c r="LY181" s="175"/>
      <c r="LZ181" s="175"/>
      <c r="MA181" s="175"/>
      <c r="MB181" s="175"/>
      <c r="MC181" s="175"/>
      <c r="MD181" s="175"/>
      <c r="ME181" s="175"/>
      <c r="MF181" s="175"/>
      <c r="MG181" s="175"/>
      <c r="MH181" s="175"/>
      <c r="MI181" s="175"/>
      <c r="MJ181" s="175"/>
      <c r="MK181" s="175"/>
      <c r="ML181" s="175"/>
      <c r="MM181" s="175"/>
      <c r="MN181" s="175"/>
      <c r="MO181" s="175"/>
      <c r="MP181" s="175"/>
      <c r="MQ181" s="175"/>
      <c r="MR181" s="175"/>
      <c r="MS181" s="175"/>
      <c r="MT181" s="175"/>
      <c r="MU181" s="175"/>
      <c r="MV181" s="175"/>
      <c r="MW181" s="175"/>
      <c r="MX181" s="175"/>
      <c r="MY181" s="175"/>
      <c r="MZ181" s="175"/>
      <c r="NA181" s="175"/>
      <c r="NB181" s="175"/>
      <c r="NC181" s="175"/>
      <c r="ND181" s="175"/>
      <c r="NE181" s="175"/>
      <c r="NF181" s="175"/>
      <c r="NG181" s="175"/>
      <c r="NH181" s="175"/>
      <c r="NI181" s="175"/>
      <c r="NJ181" s="175"/>
      <c r="NK181" s="175"/>
      <c r="NL181" s="175"/>
      <c r="NM181" s="175"/>
      <c r="NN181" s="175"/>
      <c r="NO181" s="175"/>
      <c r="NP181" s="175"/>
      <c r="NQ181" s="175"/>
      <c r="NR181" s="175"/>
      <c r="NS181" s="175"/>
      <c r="NT181" s="175"/>
      <c r="NU181" s="175"/>
      <c r="NV181" s="175"/>
      <c r="NW181" s="175"/>
      <c r="NX181" s="175"/>
      <c r="NY181" s="175"/>
      <c r="NZ181" s="175"/>
      <c r="OA181" s="175"/>
      <c r="OB181" s="175"/>
      <c r="OC181" s="175"/>
      <c r="OD181" s="175"/>
      <c r="OE181" s="175"/>
      <c r="OF181" s="175"/>
      <c r="OG181" s="175"/>
      <c r="OH181" s="175"/>
      <c r="OI181" s="175"/>
      <c r="OJ181" s="175"/>
      <c r="OK181" s="175"/>
      <c r="OL181" s="175"/>
      <c r="OM181" s="175"/>
      <c r="ON181" s="175"/>
      <c r="OO181" s="175"/>
      <c r="OP181" s="175"/>
      <c r="OQ181" s="175"/>
      <c r="OR181" s="175"/>
      <c r="OS181" s="175"/>
      <c r="OT181" s="175"/>
      <c r="OU181" s="175"/>
      <c r="OV181" s="175"/>
      <c r="OW181" s="175"/>
      <c r="OX181" s="175"/>
      <c r="OY181" s="175"/>
      <c r="OZ181" s="175"/>
      <c r="PA181" s="175"/>
      <c r="PB181" s="175"/>
      <c r="PC181" s="175"/>
      <c r="PD181" s="175"/>
      <c r="PE181" s="175"/>
      <c r="PF181" s="175"/>
      <c r="PG181" s="175"/>
      <c r="PH181" s="175"/>
      <c r="PI181" s="175"/>
      <c r="PJ181" s="175"/>
      <c r="PK181" s="175"/>
      <c r="PL181" s="175"/>
      <c r="PM181" s="175"/>
      <c r="PN181" s="175"/>
      <c r="PO181" s="175"/>
      <c r="PP181" s="175"/>
      <c r="PQ181" s="175"/>
      <c r="PR181" s="175"/>
      <c r="PS181" s="175"/>
      <c r="PT181" s="175"/>
      <c r="PU181" s="175"/>
      <c r="PV181" s="175"/>
      <c r="PW181" s="175"/>
      <c r="PX181" s="175"/>
      <c r="PY181" s="175"/>
      <c r="PZ181" s="175"/>
      <c r="QA181" s="175"/>
      <c r="QB181" s="175"/>
      <c r="QC181" s="175"/>
      <c r="QD181" s="175"/>
      <c r="QE181" s="175"/>
      <c r="QF181" s="175"/>
      <c r="QG181" s="175"/>
      <c r="QH181" s="175"/>
      <c r="QI181" s="175"/>
      <c r="QJ181" s="175"/>
      <c r="QK181" s="175"/>
      <c r="QL181" s="175"/>
      <c r="QM181" s="175"/>
      <c r="QN181" s="175"/>
      <c r="QO181" s="175"/>
    </row>
    <row r="182" spans="122:457">
      <c r="DR182" s="175"/>
      <c r="DS182" s="175"/>
      <c r="DT182" s="175"/>
      <c r="DU182" s="175"/>
      <c r="DV182" s="175"/>
      <c r="DW182" s="175"/>
      <c r="DX182" s="175"/>
      <c r="DY182" s="175"/>
      <c r="DZ182" s="175"/>
      <c r="EA182" s="175"/>
      <c r="EB182" s="175"/>
      <c r="EC182" s="175"/>
      <c r="ED182" s="175"/>
      <c r="EE182" s="175"/>
      <c r="EF182" s="175"/>
      <c r="EG182" s="175"/>
      <c r="EH182" s="175"/>
      <c r="EI182" s="175"/>
      <c r="EJ182" s="175"/>
      <c r="EK182" s="175"/>
      <c r="EL182" s="175"/>
      <c r="EM182" s="175"/>
      <c r="EN182" s="175"/>
      <c r="EO182" s="175"/>
      <c r="EP182" s="175"/>
      <c r="EQ182" s="175"/>
      <c r="ER182" s="175"/>
      <c r="ES182" s="175"/>
      <c r="ET182" s="175"/>
      <c r="EU182" s="175"/>
      <c r="EV182" s="175"/>
      <c r="EW182" s="175"/>
      <c r="EX182" s="175"/>
      <c r="EY182" s="175"/>
      <c r="EZ182" s="175"/>
      <c r="FA182" s="175"/>
      <c r="FB182" s="175"/>
      <c r="FC182" s="175"/>
      <c r="FD182" s="175"/>
      <c r="FE182" s="175"/>
      <c r="FF182" s="175"/>
      <c r="FG182" s="175"/>
      <c r="FH182" s="175"/>
      <c r="FI182" s="175"/>
      <c r="FJ182" s="175"/>
      <c r="FK182" s="175"/>
      <c r="FL182" s="175"/>
      <c r="FM182" s="175"/>
      <c r="FN182" s="175"/>
      <c r="FO182" s="175"/>
      <c r="FP182" s="175"/>
      <c r="FQ182" s="175"/>
      <c r="FR182" s="175"/>
      <c r="FS182" s="175"/>
      <c r="FT182" s="175"/>
      <c r="FU182" s="175"/>
      <c r="FV182" s="175"/>
      <c r="FW182" s="175"/>
      <c r="FX182" s="175"/>
      <c r="FY182" s="175"/>
      <c r="FZ182" s="175"/>
      <c r="GA182" s="175"/>
      <c r="GB182" s="175"/>
      <c r="GC182" s="175"/>
      <c r="GD182" s="175"/>
      <c r="GE182" s="175"/>
      <c r="GF182" s="175"/>
      <c r="GG182" s="175"/>
      <c r="GH182" s="175"/>
      <c r="GI182" s="175"/>
      <c r="GJ182" s="175"/>
      <c r="GK182" s="175"/>
      <c r="GL182" s="175"/>
      <c r="GM182" s="175"/>
      <c r="GN182" s="175"/>
      <c r="GO182" s="175"/>
      <c r="GP182" s="175"/>
      <c r="GQ182" s="175"/>
      <c r="GR182" s="175"/>
      <c r="GS182" s="175"/>
      <c r="GT182" s="175"/>
      <c r="GU182" s="175"/>
      <c r="GV182" s="175"/>
      <c r="GW182" s="175"/>
      <c r="GX182" s="175"/>
      <c r="GY182" s="175"/>
      <c r="GZ182" s="175"/>
      <c r="HA182" s="175"/>
      <c r="HB182" s="175"/>
      <c r="HC182" s="175"/>
      <c r="HD182" s="175"/>
      <c r="HE182" s="175"/>
      <c r="HF182" s="175"/>
      <c r="HG182" s="175"/>
      <c r="HH182" s="175"/>
      <c r="HI182" s="175"/>
      <c r="HJ182" s="175"/>
      <c r="HK182" s="175"/>
      <c r="HL182" s="175"/>
      <c r="HM182" s="175"/>
      <c r="HN182" s="175"/>
      <c r="HO182" s="175"/>
      <c r="HP182" s="175"/>
      <c r="HQ182" s="175"/>
      <c r="HR182" s="175"/>
      <c r="HS182" s="175"/>
      <c r="HT182" s="175"/>
      <c r="HU182" s="175"/>
      <c r="HV182" s="175"/>
      <c r="HW182" s="175"/>
      <c r="HX182" s="175"/>
      <c r="HY182" s="175"/>
      <c r="HZ182" s="175"/>
      <c r="IA182" s="175"/>
      <c r="IB182" s="175"/>
      <c r="IC182" s="175"/>
      <c r="ID182" s="175"/>
      <c r="IE182" s="175"/>
      <c r="IF182" s="175"/>
      <c r="IG182" s="175"/>
      <c r="IH182" s="175"/>
      <c r="II182" s="175"/>
      <c r="IJ182" s="175"/>
      <c r="IK182" s="175"/>
      <c r="IL182" s="175"/>
      <c r="IM182" s="175"/>
      <c r="IN182" s="175"/>
      <c r="IO182" s="175"/>
      <c r="IP182" s="175"/>
      <c r="IQ182" s="175"/>
      <c r="IR182" s="175"/>
      <c r="IS182" s="175"/>
      <c r="IT182" s="175"/>
      <c r="IU182" s="175"/>
      <c r="IV182" s="175"/>
      <c r="IW182" s="175"/>
      <c r="IX182" s="175"/>
      <c r="IY182" s="175"/>
      <c r="IZ182" s="175"/>
      <c r="JA182" s="175"/>
      <c r="JB182" s="175"/>
      <c r="JC182" s="175"/>
      <c r="JD182" s="175"/>
      <c r="JE182" s="175"/>
      <c r="JF182" s="175"/>
      <c r="JG182" s="175"/>
      <c r="JH182" s="175"/>
      <c r="JI182" s="175"/>
      <c r="JJ182" s="175"/>
      <c r="JK182" s="175"/>
      <c r="JL182" s="175"/>
      <c r="JM182" s="175"/>
      <c r="JN182" s="175"/>
      <c r="JO182" s="175"/>
      <c r="JP182" s="175"/>
      <c r="JQ182" s="175"/>
      <c r="JR182" s="175"/>
      <c r="JS182" s="175"/>
      <c r="JT182" s="175"/>
      <c r="JU182" s="175"/>
      <c r="JV182" s="175"/>
      <c r="JW182" s="175"/>
      <c r="JX182" s="175"/>
      <c r="JY182" s="175"/>
      <c r="JZ182" s="175"/>
      <c r="KA182" s="175"/>
      <c r="KB182" s="175"/>
      <c r="KC182" s="175"/>
      <c r="KD182" s="175"/>
      <c r="KE182" s="175"/>
      <c r="KF182" s="175"/>
      <c r="KG182" s="175"/>
      <c r="KH182" s="175"/>
      <c r="KI182" s="175"/>
      <c r="KJ182" s="175"/>
      <c r="KK182" s="175"/>
      <c r="KL182" s="175"/>
      <c r="KM182" s="175"/>
      <c r="KN182" s="175"/>
      <c r="KO182" s="175"/>
      <c r="KP182" s="175"/>
      <c r="KQ182" s="175"/>
      <c r="KR182" s="175"/>
      <c r="KS182" s="175"/>
      <c r="KT182" s="175"/>
      <c r="KU182" s="175"/>
      <c r="KV182" s="175"/>
      <c r="KW182" s="175"/>
      <c r="KX182" s="175"/>
      <c r="KY182" s="175"/>
      <c r="KZ182" s="175"/>
      <c r="LA182" s="175"/>
      <c r="LB182" s="175"/>
      <c r="LC182" s="175"/>
      <c r="LD182" s="175"/>
      <c r="LE182" s="175"/>
      <c r="LF182" s="175"/>
      <c r="LG182" s="175"/>
      <c r="LH182" s="175"/>
      <c r="LI182" s="175"/>
      <c r="LJ182" s="175"/>
      <c r="LK182" s="175"/>
      <c r="LL182" s="175"/>
      <c r="LM182" s="175"/>
      <c r="LN182" s="175"/>
      <c r="LO182" s="175"/>
      <c r="LP182" s="175"/>
      <c r="LQ182" s="175"/>
      <c r="LR182" s="175"/>
      <c r="LS182" s="175"/>
      <c r="LT182" s="175"/>
      <c r="LU182" s="175"/>
      <c r="LV182" s="175"/>
      <c r="LW182" s="175"/>
      <c r="LX182" s="175"/>
      <c r="LY182" s="175"/>
      <c r="LZ182" s="175"/>
      <c r="MA182" s="175"/>
      <c r="MB182" s="175"/>
      <c r="MC182" s="175"/>
      <c r="MD182" s="175"/>
      <c r="ME182" s="175"/>
      <c r="MF182" s="175"/>
      <c r="MG182" s="175"/>
      <c r="MH182" s="175"/>
      <c r="MI182" s="175"/>
      <c r="MJ182" s="175"/>
      <c r="MK182" s="175"/>
      <c r="ML182" s="175"/>
      <c r="MM182" s="175"/>
      <c r="MN182" s="175"/>
      <c r="MO182" s="175"/>
      <c r="MP182" s="175"/>
      <c r="MQ182" s="175"/>
      <c r="MR182" s="175"/>
      <c r="MS182" s="175"/>
      <c r="MT182" s="175"/>
      <c r="MU182" s="175"/>
      <c r="MV182" s="175"/>
      <c r="MW182" s="175"/>
      <c r="MX182" s="175"/>
      <c r="MY182" s="175"/>
      <c r="MZ182" s="175"/>
      <c r="NA182" s="175"/>
      <c r="NB182" s="175"/>
      <c r="NC182" s="175"/>
      <c r="ND182" s="175"/>
      <c r="NE182" s="175"/>
      <c r="NF182" s="175"/>
      <c r="NG182" s="175"/>
      <c r="NH182" s="175"/>
      <c r="NI182" s="175"/>
      <c r="NJ182" s="175"/>
      <c r="NK182" s="175"/>
      <c r="NL182" s="175"/>
      <c r="NM182" s="175"/>
      <c r="NN182" s="175"/>
      <c r="NO182" s="175"/>
      <c r="NP182" s="175"/>
      <c r="NQ182" s="175"/>
      <c r="NR182" s="175"/>
      <c r="NS182" s="175"/>
      <c r="NT182" s="175"/>
      <c r="NU182" s="175"/>
      <c r="NV182" s="175"/>
      <c r="NW182" s="175"/>
      <c r="NX182" s="175"/>
      <c r="NY182" s="175"/>
      <c r="NZ182" s="175"/>
      <c r="OA182" s="175"/>
      <c r="OB182" s="175"/>
      <c r="OC182" s="175"/>
      <c r="OD182" s="175"/>
      <c r="OE182" s="175"/>
      <c r="OF182" s="175"/>
      <c r="OG182" s="175"/>
      <c r="OH182" s="175"/>
      <c r="OI182" s="175"/>
      <c r="OJ182" s="175"/>
      <c r="OK182" s="175"/>
      <c r="OL182" s="175"/>
      <c r="OM182" s="175"/>
      <c r="ON182" s="175"/>
      <c r="OO182" s="175"/>
      <c r="OP182" s="175"/>
      <c r="OQ182" s="175"/>
      <c r="OR182" s="175"/>
      <c r="OS182" s="175"/>
      <c r="OT182" s="175"/>
      <c r="OU182" s="175"/>
      <c r="OV182" s="175"/>
      <c r="OW182" s="175"/>
      <c r="OX182" s="175"/>
      <c r="OY182" s="175"/>
      <c r="OZ182" s="175"/>
      <c r="PA182" s="175"/>
      <c r="PB182" s="175"/>
      <c r="PC182" s="175"/>
      <c r="PD182" s="175"/>
      <c r="PE182" s="175"/>
      <c r="PF182" s="175"/>
      <c r="PG182" s="175"/>
      <c r="PH182" s="175"/>
      <c r="PI182" s="175"/>
      <c r="PJ182" s="175"/>
      <c r="PK182" s="175"/>
      <c r="PL182" s="175"/>
      <c r="PM182" s="175"/>
      <c r="PN182" s="175"/>
      <c r="PO182" s="175"/>
      <c r="PP182" s="175"/>
      <c r="PQ182" s="175"/>
      <c r="PR182" s="175"/>
      <c r="PS182" s="175"/>
      <c r="PT182" s="175"/>
      <c r="PU182" s="175"/>
      <c r="PV182" s="175"/>
      <c r="PW182" s="175"/>
      <c r="PX182" s="175"/>
      <c r="PY182" s="175"/>
      <c r="PZ182" s="175"/>
      <c r="QA182" s="175"/>
      <c r="QB182" s="175"/>
      <c r="QC182" s="175"/>
      <c r="QD182" s="175"/>
      <c r="QE182" s="175"/>
      <c r="QF182" s="175"/>
      <c r="QG182" s="175"/>
      <c r="QH182" s="175"/>
      <c r="QI182" s="175"/>
      <c r="QJ182" s="175"/>
      <c r="QK182" s="175"/>
      <c r="QL182" s="175"/>
      <c r="QM182" s="175"/>
      <c r="QN182" s="175"/>
      <c r="QO182" s="175"/>
    </row>
    <row r="183" spans="122:457">
      <c r="DR183" s="175"/>
      <c r="DS183" s="175"/>
      <c r="DT183" s="175"/>
      <c r="DU183" s="175"/>
      <c r="DV183" s="175"/>
      <c r="DW183" s="175"/>
      <c r="DX183" s="175"/>
      <c r="DY183" s="175"/>
      <c r="DZ183" s="175"/>
      <c r="EA183" s="175"/>
      <c r="EB183" s="175"/>
      <c r="EC183" s="175"/>
      <c r="ED183" s="175"/>
      <c r="EE183" s="175"/>
      <c r="EF183" s="175"/>
      <c r="EG183" s="175"/>
      <c r="EH183" s="175"/>
      <c r="EI183" s="175"/>
      <c r="EJ183" s="175"/>
      <c r="EK183" s="175"/>
      <c r="EL183" s="175"/>
      <c r="EM183" s="175"/>
      <c r="EN183" s="175"/>
      <c r="EO183" s="175"/>
      <c r="EP183" s="175"/>
      <c r="EQ183" s="175"/>
      <c r="ER183" s="175"/>
      <c r="ES183" s="175"/>
      <c r="ET183" s="175"/>
      <c r="EU183" s="175"/>
      <c r="EV183" s="175"/>
      <c r="EW183" s="175"/>
      <c r="EX183" s="175"/>
      <c r="EY183" s="175"/>
      <c r="EZ183" s="175"/>
      <c r="FA183" s="175"/>
      <c r="FB183" s="175"/>
      <c r="FC183" s="175"/>
      <c r="FD183" s="175"/>
      <c r="FE183" s="175"/>
      <c r="FF183" s="175"/>
      <c r="FG183" s="175"/>
      <c r="FH183" s="175"/>
      <c r="FI183" s="175"/>
      <c r="FJ183" s="175"/>
      <c r="FK183" s="175"/>
      <c r="FL183" s="175"/>
      <c r="FM183" s="175"/>
      <c r="FN183" s="175"/>
      <c r="FO183" s="175"/>
      <c r="FP183" s="175"/>
      <c r="FQ183" s="175"/>
      <c r="FR183" s="175"/>
      <c r="FS183" s="175"/>
      <c r="FT183" s="175"/>
      <c r="FU183" s="175"/>
      <c r="FV183" s="175"/>
      <c r="FW183" s="175"/>
      <c r="FX183" s="175"/>
      <c r="FY183" s="175"/>
      <c r="FZ183" s="175"/>
      <c r="GA183" s="175"/>
      <c r="GB183" s="175"/>
      <c r="GC183" s="175"/>
      <c r="GD183" s="175"/>
      <c r="GE183" s="175"/>
      <c r="GF183" s="175"/>
      <c r="GG183" s="175"/>
      <c r="GH183" s="175"/>
      <c r="GI183" s="175"/>
      <c r="GJ183" s="175"/>
      <c r="GK183" s="175"/>
      <c r="GL183" s="175"/>
      <c r="GM183" s="175"/>
      <c r="GN183" s="175"/>
      <c r="GO183" s="175"/>
      <c r="GP183" s="175"/>
      <c r="GQ183" s="175"/>
      <c r="GR183" s="175"/>
      <c r="GS183" s="175"/>
      <c r="GT183" s="175"/>
      <c r="GU183" s="175"/>
      <c r="GV183" s="175"/>
      <c r="GW183" s="175"/>
      <c r="GX183" s="175"/>
      <c r="GY183" s="175"/>
      <c r="GZ183" s="175"/>
      <c r="HA183" s="175"/>
      <c r="HB183" s="175"/>
      <c r="HC183" s="175"/>
      <c r="HD183" s="175"/>
      <c r="HE183" s="175"/>
      <c r="HF183" s="175"/>
      <c r="HG183" s="175"/>
      <c r="HH183" s="175"/>
      <c r="HI183" s="175"/>
      <c r="HJ183" s="175"/>
      <c r="HK183" s="175"/>
      <c r="HL183" s="175"/>
      <c r="HM183" s="175"/>
      <c r="HN183" s="175"/>
      <c r="HO183" s="175"/>
      <c r="HP183" s="175"/>
      <c r="HQ183" s="175"/>
      <c r="HR183" s="175"/>
      <c r="HS183" s="175"/>
      <c r="HT183" s="175"/>
      <c r="HU183" s="175"/>
      <c r="HV183" s="175"/>
      <c r="HW183" s="175"/>
      <c r="HX183" s="175"/>
      <c r="HY183" s="175"/>
      <c r="HZ183" s="175"/>
      <c r="IA183" s="175"/>
      <c r="IB183" s="175"/>
      <c r="IC183" s="175"/>
      <c r="ID183" s="175"/>
      <c r="IE183" s="175"/>
      <c r="IF183" s="175"/>
      <c r="IG183" s="175"/>
      <c r="IH183" s="175"/>
      <c r="II183" s="175"/>
      <c r="IJ183" s="175"/>
      <c r="IK183" s="175"/>
      <c r="IL183" s="175"/>
      <c r="IM183" s="175"/>
      <c r="IN183" s="175"/>
      <c r="IO183" s="175"/>
      <c r="IP183" s="175"/>
      <c r="IQ183" s="175"/>
      <c r="IR183" s="175"/>
      <c r="IS183" s="175"/>
      <c r="IT183" s="175"/>
      <c r="IU183" s="175"/>
      <c r="IV183" s="175"/>
      <c r="IW183" s="175"/>
      <c r="IX183" s="175"/>
      <c r="IY183" s="175"/>
      <c r="IZ183" s="175"/>
      <c r="JA183" s="175"/>
      <c r="JB183" s="175"/>
      <c r="JC183" s="175"/>
      <c r="JD183" s="175"/>
      <c r="JE183" s="175"/>
      <c r="JF183" s="175"/>
      <c r="JG183" s="175"/>
      <c r="JH183" s="175"/>
      <c r="JI183" s="175"/>
      <c r="JJ183" s="175"/>
      <c r="JK183" s="175"/>
      <c r="JL183" s="175"/>
      <c r="JM183" s="175"/>
      <c r="JN183" s="175"/>
      <c r="JO183" s="175"/>
      <c r="JP183" s="175"/>
      <c r="JQ183" s="175"/>
      <c r="JR183" s="175"/>
      <c r="JS183" s="175"/>
      <c r="JT183" s="175"/>
      <c r="JU183" s="175"/>
      <c r="JV183" s="175"/>
      <c r="JW183" s="175"/>
      <c r="JX183" s="175"/>
      <c r="JY183" s="175"/>
      <c r="JZ183" s="175"/>
      <c r="KA183" s="175"/>
      <c r="KB183" s="175"/>
      <c r="KC183" s="175"/>
      <c r="KD183" s="175"/>
      <c r="KE183" s="175"/>
      <c r="KF183" s="175"/>
      <c r="KG183" s="175"/>
      <c r="KH183" s="175"/>
      <c r="KI183" s="175"/>
      <c r="KJ183" s="175"/>
      <c r="KK183" s="175"/>
      <c r="KL183" s="175"/>
      <c r="KM183" s="175"/>
      <c r="KN183" s="175"/>
      <c r="KO183" s="175"/>
      <c r="KP183" s="175"/>
      <c r="KQ183" s="175"/>
      <c r="KR183" s="175"/>
      <c r="KS183" s="175"/>
      <c r="KT183" s="175"/>
      <c r="KU183" s="175"/>
      <c r="KV183" s="175"/>
      <c r="KW183" s="175"/>
      <c r="KX183" s="175"/>
      <c r="KY183" s="175"/>
      <c r="KZ183" s="175"/>
      <c r="LA183" s="175"/>
      <c r="LB183" s="175"/>
      <c r="LC183" s="175"/>
      <c r="LD183" s="175"/>
      <c r="LE183" s="175"/>
      <c r="LF183" s="175"/>
      <c r="LG183" s="175"/>
      <c r="LH183" s="175"/>
      <c r="LI183" s="175"/>
      <c r="LJ183" s="175"/>
      <c r="LK183" s="175"/>
      <c r="LL183" s="175"/>
      <c r="LM183" s="175"/>
      <c r="LN183" s="175"/>
      <c r="LO183" s="175"/>
      <c r="LP183" s="175"/>
      <c r="LQ183" s="175"/>
      <c r="LR183" s="175"/>
      <c r="LS183" s="175"/>
      <c r="LT183" s="175"/>
      <c r="LU183" s="175"/>
      <c r="LV183" s="175"/>
      <c r="LW183" s="175"/>
      <c r="LX183" s="175"/>
      <c r="LY183" s="175"/>
      <c r="LZ183" s="175"/>
      <c r="MA183" s="175"/>
      <c r="MB183" s="175"/>
      <c r="MC183" s="175"/>
      <c r="MD183" s="175"/>
      <c r="ME183" s="175"/>
      <c r="MF183" s="175"/>
      <c r="MG183" s="175"/>
      <c r="MH183" s="175"/>
      <c r="MI183" s="175"/>
      <c r="MJ183" s="175"/>
      <c r="MK183" s="175"/>
      <c r="ML183" s="175"/>
      <c r="MM183" s="175"/>
      <c r="MN183" s="175"/>
      <c r="MO183" s="175"/>
      <c r="MP183" s="175"/>
      <c r="MQ183" s="175"/>
      <c r="MR183" s="175"/>
      <c r="MS183" s="175"/>
      <c r="MT183" s="175"/>
      <c r="MU183" s="175"/>
      <c r="MV183" s="175"/>
      <c r="MW183" s="175"/>
      <c r="MX183" s="175"/>
      <c r="MY183" s="175"/>
      <c r="MZ183" s="175"/>
      <c r="NA183" s="175"/>
      <c r="NB183" s="175"/>
      <c r="NC183" s="175"/>
      <c r="ND183" s="175"/>
      <c r="NE183" s="175"/>
      <c r="NF183" s="175"/>
      <c r="NG183" s="175"/>
      <c r="NH183" s="175"/>
      <c r="NI183" s="175"/>
      <c r="NJ183" s="175"/>
      <c r="NK183" s="175"/>
      <c r="NL183" s="175"/>
      <c r="NM183" s="175"/>
      <c r="NN183" s="175"/>
      <c r="NO183" s="175"/>
      <c r="NP183" s="175"/>
      <c r="NQ183" s="175"/>
      <c r="NR183" s="175"/>
      <c r="NS183" s="175"/>
      <c r="NT183" s="175"/>
      <c r="NU183" s="175"/>
      <c r="NV183" s="175"/>
      <c r="NW183" s="175"/>
      <c r="NX183" s="175"/>
      <c r="NY183" s="175"/>
      <c r="NZ183" s="175"/>
      <c r="OA183" s="175"/>
      <c r="OB183" s="175"/>
      <c r="OC183" s="175"/>
      <c r="OD183" s="175"/>
      <c r="OE183" s="175"/>
      <c r="OF183" s="175"/>
      <c r="OG183" s="175"/>
      <c r="OH183" s="175"/>
      <c r="OI183" s="175"/>
      <c r="OJ183" s="175"/>
      <c r="OK183" s="175"/>
      <c r="OL183" s="175"/>
      <c r="OM183" s="175"/>
      <c r="ON183" s="175"/>
      <c r="OO183" s="175"/>
      <c r="OP183" s="175"/>
      <c r="OQ183" s="175"/>
      <c r="OR183" s="175"/>
      <c r="OS183" s="175"/>
      <c r="OT183" s="175"/>
      <c r="OU183" s="175"/>
      <c r="OV183" s="175"/>
      <c r="OW183" s="175"/>
      <c r="OX183" s="175"/>
      <c r="OY183" s="175"/>
      <c r="OZ183" s="175"/>
      <c r="PA183" s="175"/>
      <c r="PB183" s="175"/>
      <c r="PC183" s="175"/>
      <c r="PD183" s="175"/>
      <c r="PE183" s="175"/>
      <c r="PF183" s="175"/>
      <c r="PG183" s="175"/>
      <c r="PH183" s="175"/>
      <c r="PI183" s="175"/>
      <c r="PJ183" s="175"/>
      <c r="PK183" s="175"/>
      <c r="PL183" s="175"/>
      <c r="PM183" s="175"/>
      <c r="PN183" s="175"/>
      <c r="PO183" s="175"/>
      <c r="PP183" s="175"/>
      <c r="PQ183" s="175"/>
      <c r="PR183" s="175"/>
      <c r="PS183" s="175"/>
      <c r="PT183" s="175"/>
      <c r="PU183" s="175"/>
      <c r="PV183" s="175"/>
      <c r="PW183" s="175"/>
      <c r="PX183" s="175"/>
      <c r="PY183" s="175"/>
      <c r="PZ183" s="175"/>
      <c r="QA183" s="175"/>
      <c r="QB183" s="175"/>
      <c r="QC183" s="175"/>
      <c r="QD183" s="175"/>
      <c r="QE183" s="175"/>
      <c r="QF183" s="175"/>
      <c r="QG183" s="175"/>
      <c r="QH183" s="175"/>
      <c r="QI183" s="175"/>
      <c r="QJ183" s="175"/>
      <c r="QK183" s="175"/>
      <c r="QL183" s="175"/>
      <c r="QM183" s="175"/>
      <c r="QN183" s="175"/>
      <c r="QO183" s="175"/>
    </row>
    <row r="184" spans="122:457">
      <c r="DR184" s="175"/>
      <c r="DS184" s="175"/>
      <c r="DT184" s="175"/>
      <c r="DU184" s="175"/>
      <c r="DV184" s="175"/>
      <c r="DW184" s="175"/>
      <c r="DX184" s="175"/>
      <c r="DY184" s="175"/>
      <c r="DZ184" s="175"/>
      <c r="EA184" s="175"/>
      <c r="EB184" s="175"/>
      <c r="EC184" s="175"/>
      <c r="ED184" s="175"/>
      <c r="EE184" s="175"/>
      <c r="EF184" s="175"/>
      <c r="EG184" s="175"/>
      <c r="EH184" s="175"/>
      <c r="EI184" s="175"/>
      <c r="EJ184" s="175"/>
      <c r="EK184" s="175"/>
      <c r="EL184" s="175"/>
      <c r="EM184" s="175"/>
      <c r="EN184" s="175"/>
      <c r="EO184" s="175"/>
      <c r="EP184" s="175"/>
      <c r="EQ184" s="175"/>
      <c r="ER184" s="175"/>
      <c r="ES184" s="175"/>
      <c r="ET184" s="175"/>
      <c r="EU184" s="175"/>
      <c r="EV184" s="175"/>
      <c r="EW184" s="175"/>
      <c r="EX184" s="175"/>
      <c r="EY184" s="175"/>
      <c r="EZ184" s="175"/>
      <c r="FA184" s="175"/>
      <c r="FB184" s="175"/>
      <c r="FC184" s="175"/>
      <c r="FD184" s="175"/>
      <c r="FE184" s="175"/>
      <c r="FF184" s="175"/>
      <c r="FG184" s="175"/>
      <c r="FH184" s="175"/>
      <c r="FI184" s="175"/>
      <c r="FJ184" s="175"/>
      <c r="FK184" s="175"/>
      <c r="FL184" s="175"/>
      <c r="FM184" s="175"/>
      <c r="FN184" s="175"/>
      <c r="FO184" s="175"/>
      <c r="FP184" s="175"/>
      <c r="FQ184" s="175"/>
      <c r="FR184" s="175"/>
      <c r="FS184" s="175"/>
      <c r="FT184" s="175"/>
      <c r="FU184" s="175"/>
      <c r="FV184" s="175"/>
      <c r="FW184" s="175"/>
      <c r="FX184" s="175"/>
      <c r="FY184" s="175"/>
      <c r="FZ184" s="175"/>
      <c r="GA184" s="175"/>
      <c r="GB184" s="175"/>
      <c r="GC184" s="175"/>
      <c r="GD184" s="175"/>
      <c r="GE184" s="175"/>
      <c r="GF184" s="175"/>
      <c r="GG184" s="175"/>
      <c r="GH184" s="175"/>
      <c r="GI184" s="175"/>
      <c r="GJ184" s="175"/>
      <c r="GK184" s="175"/>
      <c r="GL184" s="175"/>
      <c r="GM184" s="175"/>
      <c r="GN184" s="175"/>
      <c r="GO184" s="175"/>
      <c r="GP184" s="175"/>
      <c r="GQ184" s="175"/>
      <c r="GR184" s="175"/>
      <c r="GS184" s="175"/>
      <c r="GT184" s="175"/>
      <c r="GU184" s="175"/>
      <c r="GV184" s="175"/>
      <c r="GW184" s="175"/>
      <c r="GX184" s="175"/>
      <c r="GY184" s="175"/>
      <c r="GZ184" s="175"/>
      <c r="HA184" s="175"/>
      <c r="HB184" s="175"/>
      <c r="HC184" s="175"/>
      <c r="HD184" s="175"/>
      <c r="HE184" s="175"/>
      <c r="HF184" s="175"/>
      <c r="HG184" s="175"/>
      <c r="HH184" s="175"/>
      <c r="HI184" s="175"/>
      <c r="HJ184" s="175"/>
      <c r="HK184" s="175"/>
      <c r="HL184" s="175"/>
      <c r="HM184" s="175"/>
      <c r="HN184" s="175"/>
      <c r="HO184" s="175"/>
      <c r="HP184" s="175"/>
      <c r="HQ184" s="175"/>
      <c r="HR184" s="175"/>
      <c r="HS184" s="175"/>
      <c r="HT184" s="175"/>
      <c r="HU184" s="175"/>
      <c r="HV184" s="175"/>
      <c r="HW184" s="175"/>
      <c r="HX184" s="175"/>
      <c r="HY184" s="175"/>
      <c r="HZ184" s="175"/>
      <c r="IA184" s="175"/>
      <c r="IB184" s="175"/>
      <c r="IC184" s="175"/>
      <c r="ID184" s="175"/>
      <c r="IE184" s="175"/>
      <c r="IF184" s="175"/>
      <c r="IG184" s="175"/>
      <c r="IH184" s="175"/>
      <c r="II184" s="175"/>
      <c r="IJ184" s="175"/>
      <c r="IK184" s="175"/>
      <c r="IL184" s="175"/>
      <c r="IM184" s="175"/>
      <c r="IN184" s="175"/>
      <c r="IO184" s="175"/>
      <c r="IP184" s="175"/>
      <c r="IQ184" s="175"/>
      <c r="IR184" s="175"/>
      <c r="IS184" s="175"/>
      <c r="IT184" s="175"/>
      <c r="IU184" s="175"/>
      <c r="IV184" s="175"/>
      <c r="IW184" s="175"/>
      <c r="IX184" s="175"/>
      <c r="IY184" s="175"/>
      <c r="IZ184" s="175"/>
      <c r="JA184" s="175"/>
      <c r="JB184" s="175"/>
      <c r="JC184" s="175"/>
      <c r="JD184" s="175"/>
      <c r="JE184" s="175"/>
      <c r="JF184" s="175"/>
      <c r="JG184" s="175"/>
      <c r="JH184" s="175"/>
      <c r="JI184" s="175"/>
      <c r="JJ184" s="175"/>
      <c r="JK184" s="175"/>
      <c r="JL184" s="175"/>
      <c r="JM184" s="175"/>
      <c r="JN184" s="175"/>
      <c r="JO184" s="175"/>
      <c r="JP184" s="175"/>
      <c r="JQ184" s="175"/>
      <c r="JR184" s="175"/>
      <c r="JS184" s="175"/>
      <c r="JT184" s="175"/>
      <c r="JU184" s="175"/>
      <c r="JV184" s="175"/>
      <c r="JW184" s="175"/>
      <c r="JX184" s="175"/>
      <c r="JY184" s="175"/>
      <c r="JZ184" s="175"/>
      <c r="KA184" s="175"/>
      <c r="KB184" s="175"/>
      <c r="KC184" s="175"/>
      <c r="KD184" s="175"/>
      <c r="KE184" s="175"/>
      <c r="KF184" s="175"/>
      <c r="KG184" s="175"/>
      <c r="KH184" s="175"/>
      <c r="KI184" s="175"/>
      <c r="KJ184" s="175"/>
      <c r="KK184" s="175"/>
      <c r="KL184" s="175"/>
      <c r="KM184" s="175"/>
      <c r="KN184" s="175"/>
      <c r="KO184" s="175"/>
      <c r="KP184" s="175"/>
      <c r="KQ184" s="175"/>
      <c r="KR184" s="175"/>
      <c r="KS184" s="175"/>
      <c r="KT184" s="175"/>
      <c r="KU184" s="175"/>
      <c r="KV184" s="175"/>
      <c r="KW184" s="175"/>
      <c r="KX184" s="175"/>
      <c r="KY184" s="175"/>
      <c r="KZ184" s="175"/>
      <c r="LA184" s="175"/>
      <c r="LB184" s="175"/>
      <c r="LC184" s="175"/>
      <c r="LD184" s="175"/>
      <c r="LE184" s="175"/>
      <c r="LF184" s="175"/>
      <c r="LG184" s="175"/>
      <c r="LH184" s="175"/>
      <c r="LI184" s="175"/>
      <c r="LJ184" s="175"/>
      <c r="LK184" s="175"/>
      <c r="LL184" s="175"/>
      <c r="LM184" s="175"/>
      <c r="LN184" s="175"/>
      <c r="LO184" s="175"/>
      <c r="LP184" s="175"/>
      <c r="LQ184" s="175"/>
      <c r="LR184" s="175"/>
      <c r="LS184" s="175"/>
      <c r="LT184" s="175"/>
      <c r="LU184" s="175"/>
      <c r="LV184" s="175"/>
      <c r="LW184" s="175"/>
      <c r="LX184" s="175"/>
      <c r="LY184" s="175"/>
      <c r="LZ184" s="175"/>
      <c r="MA184" s="175"/>
      <c r="MB184" s="175"/>
      <c r="MC184" s="175"/>
      <c r="MD184" s="175"/>
      <c r="ME184" s="175"/>
      <c r="MF184" s="175"/>
      <c r="MG184" s="175"/>
      <c r="MH184" s="175"/>
      <c r="MI184" s="175"/>
      <c r="MJ184" s="175"/>
      <c r="MK184" s="175"/>
      <c r="ML184" s="175"/>
      <c r="MM184" s="175"/>
      <c r="MN184" s="175"/>
      <c r="MO184" s="175"/>
      <c r="MP184" s="175"/>
      <c r="MQ184" s="175"/>
      <c r="MR184" s="175"/>
      <c r="MS184" s="175"/>
      <c r="MT184" s="175"/>
      <c r="MU184" s="175"/>
      <c r="MV184" s="175"/>
      <c r="MW184" s="175"/>
      <c r="MX184" s="175"/>
      <c r="MY184" s="175"/>
      <c r="MZ184" s="175"/>
      <c r="NA184" s="175"/>
      <c r="NB184" s="175"/>
      <c r="NC184" s="175"/>
      <c r="ND184" s="175"/>
      <c r="NE184" s="175"/>
      <c r="NF184" s="175"/>
      <c r="NG184" s="175"/>
      <c r="NH184" s="175"/>
      <c r="NI184" s="175"/>
      <c r="NJ184" s="175"/>
      <c r="NK184" s="175"/>
      <c r="NL184" s="175"/>
      <c r="NM184" s="175"/>
      <c r="NN184" s="175"/>
      <c r="NO184" s="175"/>
      <c r="NP184" s="175"/>
      <c r="NQ184" s="175"/>
      <c r="NR184" s="175"/>
      <c r="NS184" s="175"/>
      <c r="NT184" s="175"/>
      <c r="NU184" s="175"/>
      <c r="NV184" s="175"/>
      <c r="NW184" s="175"/>
      <c r="NX184" s="175"/>
      <c r="NY184" s="175"/>
      <c r="NZ184" s="175"/>
      <c r="OA184" s="175"/>
      <c r="OB184" s="175"/>
      <c r="OC184" s="175"/>
      <c r="OD184" s="175"/>
      <c r="OE184" s="175"/>
      <c r="OF184" s="175"/>
      <c r="OG184" s="175"/>
      <c r="OH184" s="175"/>
      <c r="OI184" s="175"/>
      <c r="OJ184" s="175"/>
      <c r="OK184" s="175"/>
      <c r="OL184" s="175"/>
      <c r="OM184" s="175"/>
      <c r="ON184" s="175"/>
      <c r="OO184" s="175"/>
      <c r="OP184" s="175"/>
      <c r="OQ184" s="175"/>
      <c r="OR184" s="175"/>
      <c r="OS184" s="175"/>
      <c r="OT184" s="175"/>
      <c r="OU184" s="175"/>
      <c r="OV184" s="175"/>
      <c r="OW184" s="175"/>
      <c r="OX184" s="175"/>
      <c r="OY184" s="175"/>
      <c r="OZ184" s="175"/>
      <c r="PA184" s="175"/>
      <c r="PB184" s="175"/>
      <c r="PC184" s="175"/>
      <c r="PD184" s="175"/>
      <c r="PE184" s="175"/>
      <c r="PF184" s="175"/>
      <c r="PG184" s="175"/>
      <c r="PH184" s="175"/>
      <c r="PI184" s="175"/>
      <c r="PJ184" s="175"/>
      <c r="PK184" s="175"/>
      <c r="PL184" s="175"/>
      <c r="PM184" s="175"/>
      <c r="PN184" s="175"/>
      <c r="PO184" s="175"/>
      <c r="PP184" s="175"/>
      <c r="PQ184" s="175"/>
      <c r="PR184" s="175"/>
      <c r="PS184" s="175"/>
      <c r="PT184" s="175"/>
      <c r="PU184" s="175"/>
      <c r="PV184" s="175"/>
      <c r="PW184" s="175"/>
      <c r="PX184" s="175"/>
      <c r="PY184" s="175"/>
      <c r="PZ184" s="175"/>
      <c r="QA184" s="175"/>
      <c r="QB184" s="175"/>
      <c r="QC184" s="175"/>
      <c r="QD184" s="175"/>
      <c r="QE184" s="175"/>
      <c r="QF184" s="175"/>
      <c r="QG184" s="175"/>
      <c r="QH184" s="175"/>
      <c r="QI184" s="175"/>
      <c r="QJ184" s="175"/>
      <c r="QK184" s="175"/>
      <c r="QL184" s="175"/>
      <c r="QM184" s="175"/>
      <c r="QN184" s="175"/>
      <c r="QO184" s="175"/>
    </row>
    <row r="185" spans="122:457">
      <c r="DR185" s="175"/>
      <c r="DS185" s="175"/>
      <c r="DT185" s="175"/>
      <c r="DU185" s="175"/>
      <c r="DV185" s="175"/>
      <c r="DW185" s="175"/>
      <c r="DX185" s="175"/>
      <c r="DY185" s="175"/>
      <c r="DZ185" s="175"/>
      <c r="EA185" s="175"/>
      <c r="EB185" s="175"/>
      <c r="EC185" s="175"/>
      <c r="ED185" s="175"/>
      <c r="EE185" s="175"/>
      <c r="EF185" s="175"/>
      <c r="EG185" s="175"/>
      <c r="EH185" s="175"/>
      <c r="EI185" s="175"/>
      <c r="EJ185" s="175"/>
      <c r="EK185" s="175"/>
      <c r="EL185" s="175"/>
      <c r="EM185" s="175"/>
      <c r="EN185" s="175"/>
      <c r="EO185" s="175"/>
      <c r="EP185" s="175"/>
      <c r="EQ185" s="175"/>
      <c r="ER185" s="175"/>
      <c r="ES185" s="175"/>
      <c r="ET185" s="175"/>
      <c r="EU185" s="175"/>
      <c r="EV185" s="175"/>
      <c r="EW185" s="175"/>
      <c r="EX185" s="175"/>
      <c r="EY185" s="175"/>
      <c r="EZ185" s="175"/>
      <c r="FA185" s="175"/>
      <c r="FB185" s="175"/>
      <c r="FC185" s="175"/>
      <c r="FD185" s="175"/>
      <c r="FE185" s="175"/>
      <c r="FF185" s="175"/>
      <c r="FG185" s="175"/>
      <c r="FH185" s="175"/>
      <c r="FI185" s="175"/>
      <c r="FJ185" s="175"/>
      <c r="FK185" s="175"/>
      <c r="FL185" s="175"/>
      <c r="FM185" s="175"/>
      <c r="FN185" s="175"/>
      <c r="FO185" s="175"/>
      <c r="FP185" s="175"/>
      <c r="FQ185" s="175"/>
      <c r="FR185" s="175"/>
      <c r="FS185" s="175"/>
      <c r="FT185" s="175"/>
      <c r="FU185" s="175"/>
      <c r="FV185" s="175"/>
      <c r="FW185" s="175"/>
      <c r="FX185" s="175"/>
      <c r="FY185" s="175"/>
      <c r="FZ185" s="175"/>
      <c r="GA185" s="175"/>
      <c r="GB185" s="175"/>
      <c r="GC185" s="175"/>
      <c r="GD185" s="175"/>
      <c r="GE185" s="175"/>
      <c r="GF185" s="175"/>
      <c r="GG185" s="175"/>
      <c r="GH185" s="175"/>
      <c r="GI185" s="175"/>
      <c r="GJ185" s="175"/>
      <c r="GK185" s="175"/>
      <c r="GL185" s="175"/>
      <c r="GM185" s="175"/>
      <c r="GN185" s="175"/>
      <c r="GO185" s="175"/>
      <c r="GP185" s="175"/>
      <c r="GQ185" s="175"/>
      <c r="GR185" s="175"/>
      <c r="GS185" s="175"/>
      <c r="GT185" s="175"/>
      <c r="GU185" s="175"/>
      <c r="GV185" s="175"/>
      <c r="GW185" s="175"/>
      <c r="GX185" s="175"/>
      <c r="GY185" s="175"/>
      <c r="GZ185" s="175"/>
      <c r="HA185" s="175"/>
      <c r="HB185" s="175"/>
      <c r="HC185" s="175"/>
      <c r="HD185" s="175"/>
      <c r="HE185" s="175"/>
      <c r="HF185" s="175"/>
      <c r="HG185" s="175"/>
      <c r="HH185" s="175"/>
      <c r="HI185" s="175"/>
      <c r="HJ185" s="175"/>
      <c r="HK185" s="175"/>
      <c r="HL185" s="175"/>
      <c r="HM185" s="175"/>
      <c r="HN185" s="175"/>
      <c r="HO185" s="175"/>
      <c r="HP185" s="175"/>
      <c r="HQ185" s="175"/>
      <c r="HR185" s="175"/>
      <c r="HS185" s="175"/>
      <c r="HT185" s="175"/>
      <c r="HU185" s="175"/>
      <c r="HV185" s="175"/>
      <c r="HW185" s="175"/>
      <c r="HX185" s="175"/>
      <c r="HY185" s="175"/>
      <c r="HZ185" s="175"/>
      <c r="IA185" s="175"/>
      <c r="IB185" s="175"/>
      <c r="IC185" s="175"/>
      <c r="ID185" s="175"/>
      <c r="IE185" s="175"/>
      <c r="IF185" s="175"/>
      <c r="IG185" s="175"/>
      <c r="IH185" s="175"/>
      <c r="II185" s="175"/>
      <c r="IJ185" s="175"/>
      <c r="IK185" s="175"/>
      <c r="IL185" s="175"/>
      <c r="IM185" s="175"/>
      <c r="IN185" s="175"/>
      <c r="IO185" s="175"/>
      <c r="IP185" s="175"/>
      <c r="IQ185" s="175"/>
      <c r="IR185" s="175"/>
      <c r="IS185" s="175"/>
      <c r="IT185" s="175"/>
      <c r="IU185" s="175"/>
      <c r="IV185" s="175"/>
      <c r="IW185" s="175"/>
      <c r="IX185" s="175"/>
      <c r="IY185" s="175"/>
      <c r="IZ185" s="175"/>
      <c r="JA185" s="175"/>
      <c r="JB185" s="175"/>
      <c r="JC185" s="175"/>
      <c r="JD185" s="175"/>
      <c r="JE185" s="175"/>
      <c r="JF185" s="175"/>
      <c r="JG185" s="175"/>
      <c r="JH185" s="175"/>
      <c r="JI185" s="175"/>
      <c r="JJ185" s="175"/>
      <c r="JK185" s="175"/>
      <c r="JL185" s="175"/>
      <c r="JM185" s="175"/>
      <c r="JN185" s="175"/>
      <c r="JO185" s="175"/>
      <c r="JP185" s="175"/>
      <c r="JQ185" s="175"/>
      <c r="JR185" s="175"/>
      <c r="JS185" s="175"/>
      <c r="JT185" s="175"/>
      <c r="JU185" s="175"/>
      <c r="JV185" s="175"/>
      <c r="JW185" s="175"/>
      <c r="JX185" s="175"/>
      <c r="JY185" s="175"/>
      <c r="JZ185" s="175"/>
      <c r="KA185" s="175"/>
      <c r="KB185" s="175"/>
      <c r="KC185" s="175"/>
      <c r="KD185" s="175"/>
      <c r="KE185" s="175"/>
      <c r="KF185" s="175"/>
      <c r="KG185" s="175"/>
      <c r="KH185" s="175"/>
      <c r="KI185" s="175"/>
      <c r="KJ185" s="175"/>
      <c r="KK185" s="175"/>
      <c r="KL185" s="175"/>
      <c r="KM185" s="175"/>
      <c r="KN185" s="175"/>
      <c r="KO185" s="175"/>
      <c r="KP185" s="175"/>
      <c r="KQ185" s="175"/>
      <c r="KR185" s="175"/>
      <c r="KS185" s="175"/>
      <c r="KT185" s="175"/>
      <c r="KU185" s="175"/>
      <c r="KV185" s="175"/>
      <c r="KW185" s="175"/>
      <c r="KX185" s="175"/>
      <c r="KY185" s="175"/>
      <c r="KZ185" s="175"/>
      <c r="LA185" s="175"/>
      <c r="LB185" s="175"/>
      <c r="LC185" s="175"/>
      <c r="LD185" s="175"/>
      <c r="LE185" s="175"/>
      <c r="LF185" s="175"/>
      <c r="LG185" s="175"/>
      <c r="LH185" s="175"/>
      <c r="LI185" s="175"/>
      <c r="LJ185" s="175"/>
      <c r="LK185" s="175"/>
      <c r="LL185" s="175"/>
      <c r="LM185" s="175"/>
      <c r="LN185" s="175"/>
      <c r="LO185" s="175"/>
      <c r="LP185" s="175"/>
      <c r="LQ185" s="175"/>
      <c r="LR185" s="175"/>
      <c r="LS185" s="175"/>
      <c r="LT185" s="175"/>
      <c r="LU185" s="175"/>
      <c r="LV185" s="175"/>
      <c r="LW185" s="175"/>
      <c r="LX185" s="175"/>
      <c r="LY185" s="175"/>
      <c r="LZ185" s="175"/>
      <c r="MA185" s="175"/>
      <c r="MB185" s="175"/>
      <c r="MC185" s="175"/>
      <c r="MD185" s="175"/>
      <c r="ME185" s="175"/>
      <c r="MF185" s="175"/>
      <c r="MG185" s="175"/>
      <c r="MH185" s="175"/>
      <c r="MI185" s="175"/>
      <c r="MJ185" s="175"/>
      <c r="MK185" s="175"/>
      <c r="ML185" s="175"/>
      <c r="MM185" s="175"/>
      <c r="MN185" s="175"/>
      <c r="MO185" s="175"/>
      <c r="MP185" s="175"/>
      <c r="MQ185" s="175"/>
      <c r="MR185" s="175"/>
      <c r="MS185" s="175"/>
      <c r="MT185" s="175"/>
      <c r="MU185" s="175"/>
      <c r="MV185" s="175"/>
      <c r="MW185" s="175"/>
      <c r="MX185" s="175"/>
      <c r="MY185" s="175"/>
      <c r="MZ185" s="175"/>
      <c r="NA185" s="175"/>
      <c r="NB185" s="175"/>
      <c r="NC185" s="175"/>
      <c r="ND185" s="175"/>
      <c r="NE185" s="175"/>
      <c r="NF185" s="175"/>
      <c r="NG185" s="175"/>
      <c r="NH185" s="175"/>
      <c r="NI185" s="175"/>
      <c r="NJ185" s="175"/>
      <c r="NK185" s="175"/>
      <c r="NL185" s="175"/>
      <c r="NM185" s="175"/>
      <c r="NN185" s="175"/>
      <c r="NO185" s="175"/>
      <c r="NP185" s="175"/>
      <c r="NQ185" s="175"/>
      <c r="NR185" s="175"/>
      <c r="NS185" s="175"/>
      <c r="NT185" s="175"/>
      <c r="NU185" s="175"/>
      <c r="NV185" s="175"/>
      <c r="NW185" s="175"/>
      <c r="NX185" s="175"/>
      <c r="NY185" s="175"/>
      <c r="NZ185" s="175"/>
      <c r="OA185" s="175"/>
      <c r="OB185" s="175"/>
      <c r="OC185" s="175"/>
      <c r="OD185" s="175"/>
      <c r="OE185" s="175"/>
      <c r="OF185" s="175"/>
      <c r="OG185" s="175"/>
      <c r="OH185" s="175"/>
      <c r="OI185" s="175"/>
      <c r="OJ185" s="175"/>
      <c r="OK185" s="175"/>
      <c r="OL185" s="175"/>
      <c r="OM185" s="175"/>
      <c r="ON185" s="175"/>
      <c r="OO185" s="175"/>
      <c r="OP185" s="175"/>
      <c r="OQ185" s="175"/>
      <c r="OR185" s="175"/>
      <c r="OS185" s="175"/>
      <c r="OT185" s="175"/>
      <c r="OU185" s="175"/>
      <c r="OV185" s="175"/>
      <c r="OW185" s="175"/>
      <c r="OX185" s="175"/>
      <c r="OY185" s="175"/>
      <c r="OZ185" s="175"/>
      <c r="PA185" s="175"/>
      <c r="PB185" s="175"/>
      <c r="PC185" s="175"/>
      <c r="PD185" s="175"/>
      <c r="PE185" s="175"/>
      <c r="PF185" s="175"/>
      <c r="PG185" s="175"/>
      <c r="PH185" s="175"/>
      <c r="PI185" s="175"/>
      <c r="PJ185" s="175"/>
      <c r="PK185" s="175"/>
      <c r="PL185" s="175"/>
      <c r="PM185" s="175"/>
      <c r="PN185" s="175"/>
      <c r="PO185" s="175"/>
      <c r="PP185" s="175"/>
      <c r="PQ185" s="175"/>
      <c r="PR185" s="175"/>
      <c r="PS185" s="175"/>
      <c r="PT185" s="175"/>
      <c r="PU185" s="175"/>
      <c r="PV185" s="175"/>
      <c r="PW185" s="175"/>
      <c r="PX185" s="175"/>
      <c r="PY185" s="175"/>
      <c r="PZ185" s="175"/>
      <c r="QA185" s="175"/>
      <c r="QB185" s="175"/>
      <c r="QC185" s="175"/>
      <c r="QD185" s="175"/>
      <c r="QE185" s="175"/>
      <c r="QF185" s="175"/>
      <c r="QG185" s="175"/>
      <c r="QH185" s="175"/>
      <c r="QI185" s="175"/>
      <c r="QJ185" s="175"/>
      <c r="QK185" s="175"/>
      <c r="QL185" s="175"/>
      <c r="QM185" s="175"/>
      <c r="QN185" s="175"/>
      <c r="QO185" s="175"/>
    </row>
    <row r="186" spans="122:457">
      <c r="DR186" s="175"/>
      <c r="DS186" s="175"/>
      <c r="DT186" s="175"/>
      <c r="DU186" s="175"/>
      <c r="DV186" s="175"/>
      <c r="DW186" s="175"/>
      <c r="DX186" s="175"/>
      <c r="DY186" s="175"/>
      <c r="DZ186" s="175"/>
      <c r="EA186" s="175"/>
      <c r="EB186" s="175"/>
      <c r="EC186" s="175"/>
      <c r="ED186" s="175"/>
      <c r="EE186" s="175"/>
      <c r="EF186" s="175"/>
      <c r="EG186" s="175"/>
      <c r="EH186" s="175"/>
      <c r="EI186" s="175"/>
      <c r="EJ186" s="175"/>
      <c r="EK186" s="175"/>
      <c r="EL186" s="175"/>
      <c r="EM186" s="175"/>
      <c r="EN186" s="175"/>
      <c r="EO186" s="175"/>
      <c r="EP186" s="175"/>
      <c r="EQ186" s="175"/>
      <c r="ER186" s="175"/>
      <c r="ES186" s="175"/>
      <c r="ET186" s="175"/>
      <c r="EU186" s="175"/>
      <c r="EV186" s="175"/>
      <c r="EW186" s="175"/>
      <c r="EX186" s="175"/>
      <c r="EY186" s="175"/>
      <c r="EZ186" s="175"/>
      <c r="FA186" s="175"/>
      <c r="FB186" s="175"/>
      <c r="FC186" s="175"/>
      <c r="FD186" s="175"/>
      <c r="FE186" s="175"/>
      <c r="FF186" s="175"/>
      <c r="FG186" s="175"/>
      <c r="FH186" s="175"/>
      <c r="FI186" s="175"/>
      <c r="FJ186" s="175"/>
      <c r="FK186" s="175"/>
      <c r="FL186" s="175"/>
      <c r="FM186" s="175"/>
      <c r="FN186" s="175"/>
      <c r="FO186" s="175"/>
      <c r="FP186" s="175"/>
      <c r="FQ186" s="175"/>
      <c r="FR186" s="175"/>
      <c r="FS186" s="175"/>
      <c r="FT186" s="175"/>
      <c r="FU186" s="175"/>
      <c r="FV186" s="175"/>
      <c r="FW186" s="175"/>
      <c r="FX186" s="175"/>
      <c r="FY186" s="175"/>
      <c r="FZ186" s="175"/>
      <c r="GA186" s="175"/>
      <c r="GB186" s="175"/>
      <c r="GC186" s="175"/>
      <c r="GD186" s="175"/>
      <c r="GE186" s="175"/>
      <c r="GF186" s="175"/>
      <c r="GG186" s="175"/>
      <c r="GH186" s="175"/>
      <c r="GI186" s="175"/>
      <c r="GJ186" s="175"/>
      <c r="GK186" s="175"/>
      <c r="GL186" s="175"/>
      <c r="GM186" s="175"/>
      <c r="GN186" s="175"/>
      <c r="GO186" s="175"/>
      <c r="GP186" s="175"/>
      <c r="GQ186" s="175"/>
      <c r="GR186" s="175"/>
      <c r="GS186" s="175"/>
      <c r="GT186" s="175"/>
      <c r="GU186" s="175"/>
      <c r="GV186" s="175"/>
      <c r="GW186" s="175"/>
      <c r="GX186" s="175"/>
      <c r="GY186" s="175"/>
      <c r="GZ186" s="175"/>
      <c r="HA186" s="175"/>
      <c r="HB186" s="175"/>
      <c r="HC186" s="175"/>
      <c r="HD186" s="175"/>
      <c r="HE186" s="175"/>
      <c r="HF186" s="175"/>
      <c r="HG186" s="175"/>
      <c r="HH186" s="175"/>
      <c r="HI186" s="175"/>
      <c r="HJ186" s="175"/>
      <c r="HK186" s="175"/>
      <c r="HL186" s="175"/>
      <c r="HM186" s="175"/>
      <c r="HN186" s="175"/>
      <c r="HO186" s="175"/>
      <c r="HP186" s="175"/>
      <c r="HQ186" s="175"/>
      <c r="HR186" s="175"/>
      <c r="HS186" s="175"/>
      <c r="HT186" s="175"/>
      <c r="HU186" s="175"/>
      <c r="HV186" s="175"/>
      <c r="HW186" s="175"/>
      <c r="HX186" s="175"/>
      <c r="HY186" s="175"/>
      <c r="HZ186" s="175"/>
      <c r="IA186" s="175"/>
      <c r="IB186" s="175"/>
      <c r="IC186" s="175"/>
      <c r="ID186" s="175"/>
      <c r="IE186" s="175"/>
      <c r="IF186" s="175"/>
      <c r="IG186" s="175"/>
      <c r="IH186" s="175"/>
      <c r="II186" s="175"/>
      <c r="IJ186" s="175"/>
      <c r="IK186" s="175"/>
      <c r="IL186" s="175"/>
      <c r="IM186" s="175"/>
      <c r="IN186" s="175"/>
      <c r="IO186" s="175"/>
      <c r="IP186" s="175"/>
      <c r="IQ186" s="175"/>
      <c r="IR186" s="175"/>
      <c r="IS186" s="175"/>
      <c r="IT186" s="175"/>
      <c r="IU186" s="175"/>
      <c r="IV186" s="175"/>
      <c r="IW186" s="175"/>
      <c r="IX186" s="175"/>
      <c r="IY186" s="175"/>
      <c r="IZ186" s="175"/>
      <c r="JA186" s="175"/>
      <c r="JB186" s="175"/>
      <c r="JC186" s="175"/>
      <c r="JD186" s="175"/>
      <c r="JE186" s="175"/>
      <c r="JF186" s="175"/>
      <c r="JG186" s="175"/>
      <c r="JH186" s="175"/>
      <c r="JI186" s="175"/>
      <c r="JJ186" s="175"/>
      <c r="JK186" s="175"/>
      <c r="JL186" s="175"/>
      <c r="JM186" s="175"/>
      <c r="JN186" s="175"/>
      <c r="JO186" s="175"/>
      <c r="JP186" s="175"/>
      <c r="JQ186" s="175"/>
      <c r="JR186" s="175"/>
      <c r="JS186" s="175"/>
      <c r="JT186" s="175"/>
      <c r="JU186" s="175"/>
      <c r="JV186" s="175"/>
      <c r="JW186" s="175"/>
      <c r="JX186" s="175"/>
      <c r="JY186" s="175"/>
      <c r="JZ186" s="175"/>
      <c r="KA186" s="175"/>
      <c r="KB186" s="175"/>
      <c r="KC186" s="175"/>
      <c r="KD186" s="175"/>
      <c r="KE186" s="175"/>
      <c r="KF186" s="175"/>
      <c r="KG186" s="175"/>
      <c r="KH186" s="175"/>
      <c r="KI186" s="175"/>
      <c r="KJ186" s="175"/>
      <c r="KK186" s="175"/>
      <c r="KL186" s="175"/>
      <c r="KM186" s="175"/>
      <c r="KN186" s="175"/>
      <c r="KO186" s="175"/>
      <c r="KP186" s="175"/>
      <c r="KQ186" s="175"/>
      <c r="KR186" s="175"/>
      <c r="KS186" s="175"/>
      <c r="KT186" s="175"/>
      <c r="KU186" s="175"/>
      <c r="KV186" s="175"/>
      <c r="KW186" s="175"/>
      <c r="KX186" s="175"/>
      <c r="KY186" s="175"/>
      <c r="KZ186" s="175"/>
      <c r="LA186" s="175"/>
      <c r="LB186" s="175"/>
      <c r="LC186" s="175"/>
      <c r="LD186" s="175"/>
      <c r="LE186" s="175"/>
      <c r="LF186" s="175"/>
      <c r="LG186" s="175"/>
      <c r="LH186" s="175"/>
      <c r="LI186" s="175"/>
      <c r="LJ186" s="175"/>
      <c r="LK186" s="175"/>
      <c r="LL186" s="175"/>
      <c r="LM186" s="175"/>
      <c r="LN186" s="175"/>
      <c r="LO186" s="175"/>
      <c r="LP186" s="175"/>
      <c r="LQ186" s="175"/>
      <c r="LR186" s="175"/>
      <c r="LS186" s="175"/>
      <c r="LT186" s="175"/>
      <c r="LU186" s="175"/>
      <c r="LV186" s="175"/>
      <c r="LW186" s="175"/>
      <c r="LX186" s="175"/>
      <c r="LY186" s="175"/>
      <c r="LZ186" s="175"/>
      <c r="MA186" s="175"/>
      <c r="MB186" s="175"/>
      <c r="MC186" s="175"/>
      <c r="MD186" s="175"/>
      <c r="ME186" s="175"/>
      <c r="MF186" s="175"/>
      <c r="MG186" s="175"/>
      <c r="MH186" s="175"/>
      <c r="MI186" s="175"/>
      <c r="MJ186" s="175"/>
      <c r="MK186" s="175"/>
      <c r="ML186" s="175"/>
      <c r="MM186" s="175"/>
      <c r="MN186" s="175"/>
      <c r="MO186" s="175"/>
      <c r="MP186" s="175"/>
      <c r="MQ186" s="175"/>
      <c r="MR186" s="175"/>
      <c r="MS186" s="175"/>
      <c r="MT186" s="175"/>
      <c r="MU186" s="175"/>
      <c r="MV186" s="175"/>
      <c r="MW186" s="175"/>
      <c r="MX186" s="175"/>
      <c r="MY186" s="175"/>
      <c r="MZ186" s="175"/>
      <c r="NA186" s="175"/>
      <c r="NB186" s="175"/>
      <c r="NC186" s="175"/>
      <c r="ND186" s="175"/>
      <c r="NE186" s="175"/>
      <c r="NF186" s="175"/>
      <c r="NG186" s="175"/>
      <c r="NH186" s="175"/>
      <c r="NI186" s="175"/>
      <c r="NJ186" s="175"/>
      <c r="NK186" s="175"/>
      <c r="NL186" s="175"/>
      <c r="NM186" s="175"/>
      <c r="NN186" s="175"/>
      <c r="NO186" s="175"/>
      <c r="NP186" s="175"/>
      <c r="NQ186" s="175"/>
      <c r="NR186" s="175"/>
      <c r="NS186" s="175"/>
      <c r="NT186" s="175"/>
      <c r="NU186" s="175"/>
      <c r="NV186" s="175"/>
      <c r="NW186" s="175"/>
      <c r="NX186" s="175"/>
      <c r="NY186" s="175"/>
      <c r="NZ186" s="175"/>
      <c r="OA186" s="175"/>
      <c r="OB186" s="175"/>
      <c r="OC186" s="175"/>
      <c r="OD186" s="175"/>
      <c r="OE186" s="175"/>
      <c r="OF186" s="175"/>
      <c r="OG186" s="175"/>
      <c r="OH186" s="175"/>
      <c r="OI186" s="175"/>
      <c r="OJ186" s="175"/>
      <c r="OK186" s="175"/>
      <c r="OL186" s="175"/>
      <c r="OM186" s="175"/>
      <c r="ON186" s="175"/>
      <c r="OO186" s="175"/>
      <c r="OP186" s="175"/>
      <c r="OQ186" s="175"/>
      <c r="OR186" s="175"/>
      <c r="OS186" s="175"/>
      <c r="OT186" s="175"/>
      <c r="OU186" s="175"/>
      <c r="OV186" s="175"/>
      <c r="OW186" s="175"/>
      <c r="OX186" s="175"/>
      <c r="OY186" s="175"/>
      <c r="OZ186" s="175"/>
      <c r="PA186" s="175"/>
      <c r="PB186" s="175"/>
      <c r="PC186" s="175"/>
      <c r="PD186" s="175"/>
      <c r="PE186" s="175"/>
      <c r="PF186" s="175"/>
      <c r="PG186" s="175"/>
      <c r="PH186" s="175"/>
      <c r="PI186" s="175"/>
      <c r="PJ186" s="175"/>
      <c r="PK186" s="175"/>
      <c r="PL186" s="175"/>
      <c r="PM186" s="175"/>
      <c r="PN186" s="175"/>
      <c r="PO186" s="175"/>
      <c r="PP186" s="175"/>
      <c r="PQ186" s="175"/>
      <c r="PR186" s="175"/>
      <c r="PS186" s="175"/>
      <c r="PT186" s="175"/>
      <c r="PU186" s="175"/>
      <c r="PV186" s="175"/>
      <c r="PW186" s="175"/>
      <c r="PX186" s="175"/>
      <c r="PY186" s="175"/>
      <c r="PZ186" s="175"/>
      <c r="QA186" s="175"/>
      <c r="QB186" s="175"/>
      <c r="QC186" s="175"/>
      <c r="QD186" s="175"/>
      <c r="QE186" s="175"/>
      <c r="QF186" s="175"/>
      <c r="QG186" s="175"/>
      <c r="QH186" s="175"/>
      <c r="QI186" s="175"/>
      <c r="QJ186" s="175"/>
      <c r="QK186" s="175"/>
      <c r="QL186" s="175"/>
      <c r="QM186" s="175"/>
      <c r="QN186" s="175"/>
      <c r="QO186" s="175"/>
    </row>
    <row r="187" spans="122:457">
      <c r="DR187" s="175"/>
      <c r="DS187" s="175"/>
      <c r="DT187" s="175"/>
      <c r="DU187" s="175"/>
      <c r="DV187" s="175"/>
      <c r="DW187" s="175"/>
      <c r="DX187" s="175"/>
      <c r="DY187" s="175"/>
      <c r="DZ187" s="175"/>
      <c r="EA187" s="175"/>
      <c r="EB187" s="175"/>
      <c r="EC187" s="175"/>
      <c r="ED187" s="175"/>
      <c r="EE187" s="175"/>
      <c r="EF187" s="175"/>
      <c r="EG187" s="175"/>
      <c r="EH187" s="175"/>
      <c r="EI187" s="175"/>
      <c r="EJ187" s="175"/>
      <c r="EK187" s="175"/>
      <c r="EL187" s="175"/>
      <c r="EM187" s="175"/>
      <c r="EN187" s="175"/>
      <c r="EO187" s="175"/>
      <c r="EP187" s="175"/>
      <c r="EQ187" s="175"/>
      <c r="ER187" s="175"/>
      <c r="ES187" s="175"/>
      <c r="ET187" s="175"/>
      <c r="EU187" s="175"/>
      <c r="EV187" s="175"/>
      <c r="EW187" s="175"/>
      <c r="EX187" s="175"/>
      <c r="EY187" s="175"/>
      <c r="EZ187" s="175"/>
      <c r="FA187" s="175"/>
      <c r="FB187" s="175"/>
      <c r="FC187" s="175"/>
      <c r="FD187" s="175"/>
      <c r="FE187" s="175"/>
      <c r="FF187" s="175"/>
      <c r="FG187" s="175"/>
      <c r="FH187" s="175"/>
      <c r="FI187" s="175"/>
      <c r="FJ187" s="175"/>
      <c r="FK187" s="175"/>
      <c r="FL187" s="175"/>
      <c r="FM187" s="175"/>
      <c r="FN187" s="175"/>
      <c r="FO187" s="175"/>
      <c r="FP187" s="175"/>
      <c r="FQ187" s="175"/>
      <c r="FR187" s="175"/>
      <c r="FS187" s="175"/>
      <c r="FT187" s="175"/>
      <c r="FU187" s="175"/>
      <c r="FV187" s="175"/>
      <c r="FW187" s="175"/>
      <c r="FX187" s="175"/>
      <c r="FY187" s="175"/>
      <c r="FZ187" s="175"/>
      <c r="GA187" s="175"/>
      <c r="GB187" s="175"/>
      <c r="GC187" s="175"/>
      <c r="GD187" s="175"/>
      <c r="GE187" s="175"/>
      <c r="GF187" s="175"/>
      <c r="GG187" s="175"/>
      <c r="GH187" s="175"/>
      <c r="GI187" s="175"/>
      <c r="GJ187" s="175"/>
      <c r="GK187" s="175"/>
      <c r="GL187" s="175"/>
      <c r="GM187" s="175"/>
      <c r="GN187" s="175"/>
      <c r="GO187" s="175"/>
      <c r="GP187" s="175"/>
      <c r="GQ187" s="175"/>
      <c r="GR187" s="175"/>
      <c r="GS187" s="175"/>
      <c r="GT187" s="175"/>
      <c r="GU187" s="175"/>
      <c r="GV187" s="175"/>
      <c r="GW187" s="175"/>
      <c r="GX187" s="175"/>
      <c r="GY187" s="175"/>
      <c r="GZ187" s="175"/>
      <c r="HA187" s="175"/>
      <c r="HB187" s="175"/>
      <c r="HC187" s="175"/>
      <c r="HD187" s="175"/>
      <c r="HE187" s="175"/>
      <c r="HF187" s="175"/>
      <c r="HG187" s="175"/>
      <c r="HH187" s="175"/>
      <c r="HI187" s="175"/>
      <c r="HJ187" s="175"/>
      <c r="HK187" s="175"/>
      <c r="HL187" s="175"/>
      <c r="HM187" s="175"/>
      <c r="HN187" s="175"/>
      <c r="HO187" s="175"/>
      <c r="HP187" s="175"/>
      <c r="HQ187" s="175"/>
      <c r="HR187" s="175"/>
      <c r="HS187" s="175"/>
      <c r="HT187" s="175"/>
      <c r="HU187" s="175"/>
      <c r="HV187" s="175"/>
      <c r="HW187" s="175"/>
      <c r="HX187" s="175"/>
      <c r="HY187" s="175"/>
      <c r="HZ187" s="175"/>
      <c r="IA187" s="175"/>
      <c r="IB187" s="175"/>
      <c r="IC187" s="175"/>
      <c r="ID187" s="175"/>
      <c r="IE187" s="175"/>
      <c r="IF187" s="175"/>
      <c r="IG187" s="175"/>
      <c r="IH187" s="175"/>
      <c r="II187" s="175"/>
      <c r="IJ187" s="175"/>
      <c r="IK187" s="175"/>
      <c r="IL187" s="175"/>
      <c r="IM187" s="175"/>
      <c r="IN187" s="175"/>
      <c r="IO187" s="175"/>
      <c r="IP187" s="175"/>
      <c r="IQ187" s="175"/>
      <c r="IR187" s="175"/>
      <c r="IS187" s="175"/>
      <c r="IT187" s="175"/>
      <c r="IU187" s="175"/>
      <c r="IV187" s="175"/>
      <c r="IW187" s="175"/>
      <c r="IX187" s="175"/>
      <c r="IY187" s="175"/>
      <c r="IZ187" s="175"/>
      <c r="JA187" s="175"/>
      <c r="JB187" s="175"/>
      <c r="JC187" s="175"/>
      <c r="JD187" s="175"/>
      <c r="JE187" s="175"/>
      <c r="JF187" s="175"/>
      <c r="JG187" s="175"/>
      <c r="JH187" s="175"/>
      <c r="JI187" s="175"/>
      <c r="JJ187" s="175"/>
      <c r="JK187" s="175"/>
      <c r="JL187" s="175"/>
      <c r="JM187" s="175"/>
      <c r="JN187" s="175"/>
      <c r="JO187" s="175"/>
      <c r="JP187" s="175"/>
      <c r="JQ187" s="175"/>
      <c r="JR187" s="175"/>
      <c r="JS187" s="175"/>
      <c r="JT187" s="175"/>
      <c r="JU187" s="175"/>
      <c r="JV187" s="175"/>
      <c r="JW187" s="175"/>
      <c r="JX187" s="175"/>
      <c r="JY187" s="175"/>
      <c r="JZ187" s="175"/>
      <c r="KA187" s="175"/>
      <c r="KB187" s="175"/>
      <c r="KC187" s="175"/>
      <c r="KD187" s="175"/>
      <c r="KE187" s="175"/>
      <c r="KF187" s="175"/>
      <c r="KG187" s="175"/>
      <c r="KH187" s="175"/>
      <c r="KI187" s="175"/>
      <c r="KJ187" s="175"/>
      <c r="KK187" s="175"/>
      <c r="KL187" s="175"/>
      <c r="KM187" s="175"/>
      <c r="KN187" s="175"/>
      <c r="KO187" s="175"/>
      <c r="KP187" s="175"/>
      <c r="KQ187" s="175"/>
      <c r="KR187" s="175"/>
      <c r="KS187" s="175"/>
      <c r="KT187" s="175"/>
      <c r="KU187" s="175"/>
      <c r="KV187" s="175"/>
      <c r="KW187" s="175"/>
      <c r="KX187" s="175"/>
      <c r="KY187" s="175"/>
      <c r="KZ187" s="175"/>
      <c r="LA187" s="175"/>
      <c r="LB187" s="175"/>
      <c r="LC187" s="175"/>
      <c r="LD187" s="175"/>
      <c r="LE187" s="175"/>
      <c r="LF187" s="175"/>
      <c r="LG187" s="175"/>
      <c r="LH187" s="175"/>
      <c r="LI187" s="175"/>
      <c r="LJ187" s="175"/>
      <c r="LK187" s="175"/>
      <c r="LL187" s="175"/>
      <c r="LM187" s="175"/>
      <c r="LN187" s="175"/>
      <c r="LO187" s="175"/>
      <c r="LP187" s="175"/>
      <c r="LQ187" s="175"/>
      <c r="LR187" s="175"/>
      <c r="LS187" s="175"/>
      <c r="LT187" s="175"/>
      <c r="LU187" s="175"/>
      <c r="LV187" s="175"/>
      <c r="LW187" s="175"/>
      <c r="LX187" s="175"/>
      <c r="LY187" s="175"/>
      <c r="LZ187" s="175"/>
      <c r="MA187" s="175"/>
      <c r="MB187" s="175"/>
      <c r="MC187" s="175"/>
      <c r="MD187" s="175"/>
      <c r="ME187" s="175"/>
      <c r="MF187" s="175"/>
      <c r="MG187" s="175"/>
      <c r="MH187" s="175"/>
      <c r="MI187" s="175"/>
      <c r="MJ187" s="175"/>
      <c r="MK187" s="175"/>
      <c r="ML187" s="175"/>
      <c r="MM187" s="175"/>
      <c r="MN187" s="175"/>
      <c r="MO187" s="175"/>
      <c r="MP187" s="175"/>
      <c r="MQ187" s="175"/>
      <c r="MR187" s="175"/>
      <c r="MS187" s="175"/>
      <c r="MT187" s="175"/>
      <c r="MU187" s="175"/>
      <c r="MV187" s="175"/>
      <c r="MW187" s="175"/>
      <c r="MX187" s="175"/>
      <c r="MY187" s="175"/>
      <c r="MZ187" s="175"/>
      <c r="NA187" s="175"/>
      <c r="NB187" s="175"/>
      <c r="NC187" s="175"/>
      <c r="ND187" s="175"/>
      <c r="NE187" s="175"/>
      <c r="NF187" s="175"/>
      <c r="NG187" s="175"/>
      <c r="NH187" s="175"/>
      <c r="NI187" s="175"/>
      <c r="NJ187" s="175"/>
      <c r="NK187" s="175"/>
      <c r="NL187" s="175"/>
      <c r="NM187" s="175"/>
      <c r="NN187" s="175"/>
      <c r="NO187" s="175"/>
      <c r="NP187" s="175"/>
      <c r="NQ187" s="175"/>
      <c r="NR187" s="175"/>
      <c r="NS187" s="175"/>
      <c r="NT187" s="175"/>
      <c r="NU187" s="175"/>
      <c r="NV187" s="175"/>
      <c r="NW187" s="175"/>
      <c r="NX187" s="175"/>
      <c r="NY187" s="175"/>
      <c r="NZ187" s="175"/>
      <c r="OA187" s="175"/>
      <c r="OB187" s="175"/>
      <c r="OC187" s="175"/>
      <c r="OD187" s="175"/>
      <c r="OE187" s="175"/>
      <c r="OF187" s="175"/>
      <c r="OG187" s="175"/>
      <c r="OH187" s="175"/>
      <c r="OI187" s="175"/>
      <c r="OJ187" s="175"/>
      <c r="OK187" s="175"/>
      <c r="OL187" s="175"/>
      <c r="OM187" s="175"/>
      <c r="ON187" s="175"/>
      <c r="OO187" s="175"/>
      <c r="OP187" s="175"/>
      <c r="OQ187" s="175"/>
      <c r="OR187" s="175"/>
      <c r="OS187" s="175"/>
      <c r="OT187" s="175"/>
      <c r="OU187" s="175"/>
      <c r="OV187" s="175"/>
      <c r="OW187" s="175"/>
      <c r="OX187" s="175"/>
      <c r="OY187" s="175"/>
      <c r="OZ187" s="175"/>
      <c r="PA187" s="175"/>
      <c r="PB187" s="175"/>
      <c r="PC187" s="175"/>
      <c r="PD187" s="175"/>
      <c r="PE187" s="175"/>
      <c r="PF187" s="175"/>
      <c r="PG187" s="175"/>
      <c r="PH187" s="175"/>
      <c r="PI187" s="175"/>
      <c r="PJ187" s="175"/>
      <c r="PK187" s="175"/>
      <c r="PL187" s="175"/>
      <c r="PM187" s="175"/>
      <c r="PN187" s="175"/>
      <c r="PO187" s="175"/>
      <c r="PP187" s="175"/>
      <c r="PQ187" s="175"/>
      <c r="PR187" s="175"/>
      <c r="PS187" s="175"/>
      <c r="PT187" s="175"/>
      <c r="PU187" s="175"/>
      <c r="PV187" s="175"/>
      <c r="PW187" s="175"/>
      <c r="PX187" s="175"/>
      <c r="PY187" s="175"/>
      <c r="PZ187" s="175"/>
      <c r="QA187" s="175"/>
      <c r="QB187" s="175"/>
      <c r="QC187" s="175"/>
      <c r="QD187" s="175"/>
      <c r="QE187" s="175"/>
      <c r="QF187" s="175"/>
      <c r="QG187" s="175"/>
      <c r="QH187" s="175"/>
      <c r="QI187" s="175"/>
      <c r="QJ187" s="175"/>
      <c r="QK187" s="175"/>
      <c r="QL187" s="175"/>
      <c r="QM187" s="175"/>
      <c r="QN187" s="175"/>
      <c r="QO187" s="175"/>
    </row>
    <row r="188" spans="122:457">
      <c r="DR188" s="175"/>
      <c r="DS188" s="175"/>
      <c r="DT188" s="175"/>
      <c r="DU188" s="175"/>
      <c r="DV188" s="175"/>
      <c r="DW188" s="175"/>
      <c r="DX188" s="175"/>
      <c r="DY188" s="175"/>
      <c r="DZ188" s="175"/>
      <c r="EA188" s="175"/>
      <c r="EB188" s="175"/>
      <c r="EC188" s="175"/>
      <c r="ED188" s="175"/>
      <c r="EE188" s="175"/>
      <c r="EF188" s="175"/>
      <c r="EG188" s="175"/>
      <c r="EH188" s="175"/>
      <c r="EI188" s="175"/>
      <c r="EJ188" s="175"/>
      <c r="EK188" s="175"/>
      <c r="EL188" s="175"/>
      <c r="EM188" s="175"/>
      <c r="EN188" s="175"/>
      <c r="EO188" s="175"/>
      <c r="EP188" s="175"/>
      <c r="EQ188" s="175"/>
      <c r="ER188" s="175"/>
      <c r="ES188" s="175"/>
      <c r="ET188" s="175"/>
      <c r="EU188" s="175"/>
      <c r="EV188" s="175"/>
      <c r="EW188" s="175"/>
      <c r="EX188" s="175"/>
      <c r="EY188" s="175"/>
      <c r="EZ188" s="175"/>
      <c r="FA188" s="175"/>
      <c r="FB188" s="175"/>
      <c r="FC188" s="175"/>
      <c r="FD188" s="175"/>
      <c r="FE188" s="175"/>
      <c r="FF188" s="175"/>
      <c r="FG188" s="175"/>
      <c r="FH188" s="175"/>
      <c r="FI188" s="175"/>
      <c r="FJ188" s="175"/>
      <c r="FK188" s="175"/>
      <c r="FL188" s="175"/>
      <c r="FM188" s="175"/>
      <c r="FN188" s="175"/>
      <c r="FO188" s="175"/>
      <c r="FP188" s="175"/>
      <c r="FQ188" s="175"/>
      <c r="FR188" s="175"/>
      <c r="FS188" s="175"/>
      <c r="FT188" s="175"/>
      <c r="FU188" s="175"/>
      <c r="FV188" s="175"/>
      <c r="FW188" s="175"/>
      <c r="FX188" s="175"/>
      <c r="FY188" s="175"/>
      <c r="FZ188" s="175"/>
      <c r="GA188" s="175"/>
      <c r="GB188" s="175"/>
      <c r="GC188" s="175"/>
      <c r="GD188" s="175"/>
      <c r="GE188" s="175"/>
      <c r="GF188" s="175"/>
      <c r="GG188" s="175"/>
      <c r="GH188" s="175"/>
      <c r="GI188" s="175"/>
      <c r="GJ188" s="175"/>
      <c r="GK188" s="175"/>
      <c r="GL188" s="175"/>
      <c r="GM188" s="175"/>
      <c r="GN188" s="175"/>
      <c r="GO188" s="175"/>
      <c r="GP188" s="175"/>
      <c r="GQ188" s="175"/>
      <c r="GR188" s="175"/>
      <c r="GS188" s="175"/>
      <c r="GT188" s="175"/>
      <c r="GU188" s="175"/>
      <c r="GV188" s="175"/>
      <c r="GW188" s="175"/>
      <c r="GX188" s="175"/>
      <c r="GY188" s="175"/>
      <c r="GZ188" s="175"/>
      <c r="HA188" s="175"/>
      <c r="HB188" s="175"/>
      <c r="HC188" s="175"/>
      <c r="HD188" s="175"/>
      <c r="HE188" s="175"/>
      <c r="HF188" s="175"/>
      <c r="HG188" s="175"/>
      <c r="HH188" s="175"/>
      <c r="HI188" s="175"/>
      <c r="HJ188" s="175"/>
      <c r="HK188" s="175"/>
      <c r="HL188" s="175"/>
      <c r="HM188" s="175"/>
      <c r="HN188" s="175"/>
      <c r="HO188" s="175"/>
      <c r="HP188" s="175"/>
      <c r="HQ188" s="175"/>
      <c r="HR188" s="175"/>
      <c r="HS188" s="175"/>
      <c r="HT188" s="175"/>
      <c r="HU188" s="175"/>
      <c r="HV188" s="175"/>
      <c r="HW188" s="175"/>
      <c r="HX188" s="175"/>
      <c r="HY188" s="175"/>
      <c r="HZ188" s="175"/>
      <c r="IA188" s="175"/>
      <c r="IB188" s="175"/>
      <c r="IC188" s="175"/>
      <c r="ID188" s="175"/>
      <c r="IE188" s="175"/>
      <c r="IF188" s="175"/>
      <c r="IG188" s="175"/>
      <c r="IH188" s="175"/>
      <c r="II188" s="175"/>
      <c r="IJ188" s="175"/>
      <c r="IK188" s="175"/>
      <c r="IL188" s="175"/>
      <c r="IM188" s="175"/>
      <c r="IN188" s="175"/>
      <c r="IO188" s="175"/>
      <c r="IP188" s="175"/>
      <c r="IQ188" s="175"/>
      <c r="IR188" s="175"/>
      <c r="IS188" s="175"/>
      <c r="IT188" s="175"/>
      <c r="IU188" s="175"/>
      <c r="IV188" s="175"/>
      <c r="IW188" s="175"/>
      <c r="IX188" s="175"/>
      <c r="IY188" s="175"/>
      <c r="IZ188" s="175"/>
      <c r="JA188" s="175"/>
      <c r="JB188" s="175"/>
      <c r="JC188" s="175"/>
      <c r="JD188" s="175"/>
      <c r="JE188" s="175"/>
      <c r="JF188" s="175"/>
      <c r="JG188" s="175"/>
      <c r="JH188" s="175"/>
      <c r="JI188" s="175"/>
      <c r="JJ188" s="175"/>
      <c r="JK188" s="175"/>
      <c r="JL188" s="175"/>
      <c r="JM188" s="175"/>
      <c r="JN188" s="175"/>
      <c r="JO188" s="175"/>
      <c r="JP188" s="175"/>
      <c r="JQ188" s="175"/>
      <c r="JR188" s="175"/>
      <c r="JS188" s="175"/>
      <c r="JT188" s="175"/>
      <c r="JU188" s="175"/>
      <c r="JV188" s="175"/>
      <c r="JW188" s="175"/>
      <c r="JX188" s="175"/>
      <c r="JY188" s="175"/>
      <c r="JZ188" s="175"/>
      <c r="KA188" s="175"/>
      <c r="KB188" s="175"/>
      <c r="KC188" s="175"/>
      <c r="KD188" s="175"/>
      <c r="KE188" s="175"/>
      <c r="KF188" s="175"/>
      <c r="KG188" s="175"/>
      <c r="KH188" s="175"/>
      <c r="KI188" s="175"/>
      <c r="KJ188" s="175"/>
      <c r="KK188" s="175"/>
      <c r="KL188" s="175"/>
      <c r="KM188" s="175"/>
      <c r="KN188" s="175"/>
      <c r="KO188" s="175"/>
      <c r="KP188" s="175"/>
      <c r="KQ188" s="175"/>
      <c r="KR188" s="175"/>
      <c r="KS188" s="175"/>
      <c r="KT188" s="175"/>
      <c r="KU188" s="175"/>
      <c r="KV188" s="175"/>
      <c r="KW188" s="175"/>
      <c r="KX188" s="175"/>
      <c r="KY188" s="175"/>
      <c r="KZ188" s="175"/>
      <c r="LA188" s="175"/>
      <c r="LB188" s="175"/>
      <c r="LC188" s="175"/>
      <c r="LD188" s="175"/>
      <c r="LE188" s="175"/>
      <c r="LF188" s="175"/>
      <c r="LG188" s="175"/>
      <c r="LH188" s="175"/>
      <c r="LI188" s="175"/>
      <c r="LJ188" s="175"/>
      <c r="LK188" s="175"/>
      <c r="LL188" s="175"/>
      <c r="LM188" s="175"/>
      <c r="LN188" s="175"/>
      <c r="LO188" s="175"/>
      <c r="LP188" s="175"/>
      <c r="LQ188" s="175"/>
      <c r="LR188" s="175"/>
      <c r="LS188" s="175"/>
      <c r="LT188" s="175"/>
      <c r="LU188" s="175"/>
      <c r="LV188" s="175"/>
      <c r="LW188" s="175"/>
      <c r="LX188" s="175"/>
      <c r="LY188" s="175"/>
      <c r="LZ188" s="175"/>
      <c r="MA188" s="175"/>
      <c r="MB188" s="175"/>
      <c r="MC188" s="175"/>
      <c r="MD188" s="175"/>
      <c r="ME188" s="175"/>
      <c r="MF188" s="175"/>
      <c r="MG188" s="175"/>
      <c r="MH188" s="175"/>
      <c r="MI188" s="175"/>
      <c r="MJ188" s="175"/>
      <c r="MK188" s="175"/>
      <c r="ML188" s="175"/>
      <c r="MM188" s="175"/>
      <c r="MN188" s="175"/>
      <c r="MO188" s="175"/>
      <c r="MP188" s="175"/>
      <c r="MQ188" s="175"/>
      <c r="MR188" s="175"/>
      <c r="MS188" s="175"/>
      <c r="MT188" s="175"/>
      <c r="MU188" s="175"/>
      <c r="MV188" s="175"/>
      <c r="MW188" s="175"/>
      <c r="MX188" s="175"/>
      <c r="MY188" s="175"/>
      <c r="MZ188" s="175"/>
      <c r="NA188" s="175"/>
      <c r="NB188" s="175"/>
      <c r="NC188" s="175"/>
      <c r="ND188" s="175"/>
      <c r="NE188" s="175"/>
      <c r="NF188" s="175"/>
      <c r="NG188" s="175"/>
      <c r="NH188" s="175"/>
      <c r="NI188" s="175"/>
      <c r="NJ188" s="175"/>
      <c r="NK188" s="175"/>
      <c r="NL188" s="175"/>
      <c r="NM188" s="175"/>
      <c r="NN188" s="175"/>
      <c r="NO188" s="175"/>
      <c r="NP188" s="175"/>
      <c r="NQ188" s="175"/>
      <c r="NR188" s="175"/>
      <c r="NS188" s="175"/>
      <c r="NT188" s="175"/>
      <c r="NU188" s="175"/>
      <c r="NV188" s="175"/>
      <c r="NW188" s="175"/>
      <c r="NX188" s="175"/>
      <c r="NY188" s="175"/>
      <c r="NZ188" s="175"/>
      <c r="OA188" s="175"/>
      <c r="OB188" s="175"/>
      <c r="OC188" s="175"/>
      <c r="OD188" s="175"/>
      <c r="OE188" s="175"/>
      <c r="OF188" s="175"/>
      <c r="OG188" s="175"/>
      <c r="OH188" s="175"/>
      <c r="OI188" s="175"/>
      <c r="OJ188" s="175"/>
      <c r="OK188" s="175"/>
      <c r="OL188" s="175"/>
      <c r="OM188" s="175"/>
      <c r="ON188" s="175"/>
      <c r="OO188" s="175"/>
      <c r="OP188" s="175"/>
      <c r="OQ188" s="175"/>
      <c r="OR188" s="175"/>
      <c r="OS188" s="175"/>
      <c r="OT188" s="175"/>
      <c r="OU188" s="175"/>
      <c r="OV188" s="175"/>
      <c r="OW188" s="175"/>
      <c r="OX188" s="175"/>
      <c r="OY188" s="175"/>
      <c r="OZ188" s="175"/>
      <c r="PA188" s="175"/>
      <c r="PB188" s="175"/>
      <c r="PC188" s="175"/>
      <c r="PD188" s="175"/>
      <c r="PE188" s="175"/>
      <c r="PF188" s="175"/>
      <c r="PG188" s="175"/>
      <c r="PH188" s="175"/>
      <c r="PI188" s="175"/>
      <c r="PJ188" s="175"/>
      <c r="PK188" s="175"/>
      <c r="PL188" s="175"/>
      <c r="PM188" s="175"/>
      <c r="PN188" s="175"/>
      <c r="PO188" s="175"/>
      <c r="PP188" s="175"/>
      <c r="PQ188" s="175"/>
      <c r="PR188" s="175"/>
      <c r="PS188" s="175"/>
      <c r="PT188" s="175"/>
      <c r="PU188" s="175"/>
      <c r="PV188" s="175"/>
      <c r="PW188" s="175"/>
      <c r="PX188" s="175"/>
      <c r="PY188" s="175"/>
      <c r="PZ188" s="175"/>
      <c r="QA188" s="175"/>
      <c r="QB188" s="175"/>
      <c r="QC188" s="175"/>
      <c r="QD188" s="175"/>
      <c r="QE188" s="175"/>
      <c r="QF188" s="175"/>
      <c r="QG188" s="175"/>
      <c r="QH188" s="175"/>
      <c r="QI188" s="175"/>
      <c r="QJ188" s="175"/>
      <c r="QK188" s="175"/>
      <c r="QL188" s="175"/>
      <c r="QM188" s="175"/>
      <c r="QN188" s="175"/>
      <c r="QO188" s="175"/>
    </row>
    <row r="189" spans="122:457">
      <c r="DR189" s="175"/>
      <c r="DS189" s="175"/>
      <c r="DT189" s="175"/>
      <c r="DU189" s="175"/>
      <c r="DV189" s="175"/>
      <c r="DW189" s="175"/>
      <c r="DX189" s="175"/>
      <c r="DY189" s="175"/>
      <c r="DZ189" s="175"/>
      <c r="EA189" s="175"/>
      <c r="EB189" s="175"/>
      <c r="EC189" s="175"/>
      <c r="ED189" s="175"/>
      <c r="EE189" s="175"/>
      <c r="EF189" s="175"/>
      <c r="EG189" s="175"/>
      <c r="EH189" s="175"/>
      <c r="EI189" s="175"/>
      <c r="EJ189" s="175"/>
      <c r="EK189" s="175"/>
      <c r="EL189" s="175"/>
      <c r="EM189" s="175"/>
      <c r="EN189" s="175"/>
      <c r="EO189" s="175"/>
      <c r="EP189" s="175"/>
      <c r="EQ189" s="175"/>
      <c r="ER189" s="175"/>
      <c r="ES189" s="175"/>
      <c r="ET189" s="175"/>
      <c r="EU189" s="175"/>
      <c r="EV189" s="175"/>
      <c r="EW189" s="175"/>
      <c r="EX189" s="175"/>
      <c r="EY189" s="175"/>
      <c r="EZ189" s="175"/>
      <c r="FA189" s="175"/>
      <c r="FB189" s="175"/>
      <c r="FC189" s="175"/>
      <c r="FD189" s="175"/>
      <c r="FE189" s="175"/>
      <c r="FF189" s="175"/>
      <c r="FG189" s="175"/>
      <c r="FH189" s="175"/>
      <c r="FI189" s="175"/>
      <c r="FJ189" s="175"/>
      <c r="FK189" s="175"/>
      <c r="FL189" s="175"/>
      <c r="FM189" s="175"/>
      <c r="FN189" s="175"/>
      <c r="FO189" s="175"/>
      <c r="FP189" s="175"/>
      <c r="FQ189" s="175"/>
      <c r="FR189" s="175"/>
      <c r="FS189" s="175"/>
      <c r="FT189" s="175"/>
      <c r="FU189" s="175"/>
      <c r="FV189" s="175"/>
      <c r="FW189" s="175"/>
      <c r="FX189" s="175"/>
      <c r="FY189" s="175"/>
      <c r="FZ189" s="175"/>
      <c r="GA189" s="175"/>
      <c r="GB189" s="175"/>
      <c r="GC189" s="175"/>
      <c r="GD189" s="175"/>
      <c r="GE189" s="175"/>
      <c r="GF189" s="175"/>
      <c r="GG189" s="175"/>
      <c r="GH189" s="175"/>
      <c r="GI189" s="175"/>
      <c r="GJ189" s="175"/>
      <c r="GK189" s="175"/>
      <c r="GL189" s="175"/>
      <c r="GM189" s="175"/>
      <c r="GN189" s="175"/>
      <c r="GO189" s="175"/>
      <c r="GP189" s="175"/>
      <c r="GQ189" s="175"/>
      <c r="GR189" s="175"/>
      <c r="GS189" s="175"/>
      <c r="GT189" s="175"/>
      <c r="GU189" s="175"/>
      <c r="GV189" s="175"/>
      <c r="GW189" s="175"/>
      <c r="GX189" s="175"/>
      <c r="GY189" s="175"/>
      <c r="GZ189" s="175"/>
      <c r="HA189" s="175"/>
      <c r="HB189" s="175"/>
      <c r="HC189" s="175"/>
      <c r="HD189" s="175"/>
      <c r="HE189" s="175"/>
      <c r="HF189" s="175"/>
      <c r="HG189" s="175"/>
      <c r="HH189" s="175"/>
      <c r="HI189" s="175"/>
      <c r="HJ189" s="175"/>
      <c r="HK189" s="175"/>
      <c r="HL189" s="175"/>
      <c r="HM189" s="175"/>
      <c r="HN189" s="175"/>
      <c r="HO189" s="175"/>
      <c r="HP189" s="175"/>
      <c r="HQ189" s="175"/>
      <c r="HR189" s="175"/>
      <c r="HS189" s="175"/>
      <c r="HT189" s="175"/>
      <c r="HU189" s="175"/>
      <c r="HV189" s="175"/>
      <c r="HW189" s="175"/>
      <c r="HX189" s="175"/>
      <c r="HY189" s="175"/>
      <c r="HZ189" s="175"/>
      <c r="IA189" s="175"/>
      <c r="IB189" s="175"/>
      <c r="IC189" s="175"/>
      <c r="ID189" s="175"/>
      <c r="IE189" s="175"/>
      <c r="IF189" s="175"/>
      <c r="IG189" s="175"/>
      <c r="IH189" s="175"/>
      <c r="II189" s="175"/>
      <c r="IJ189" s="175"/>
      <c r="IK189" s="175"/>
      <c r="IL189" s="175"/>
      <c r="IM189" s="175"/>
      <c r="IN189" s="175"/>
      <c r="IO189" s="175"/>
      <c r="IP189" s="175"/>
      <c r="IQ189" s="175"/>
      <c r="IR189" s="175"/>
      <c r="IS189" s="175"/>
      <c r="IT189" s="175"/>
      <c r="IU189" s="175"/>
      <c r="IV189" s="175"/>
      <c r="IW189" s="175"/>
      <c r="IX189" s="175"/>
      <c r="IY189" s="175"/>
      <c r="IZ189" s="175"/>
      <c r="JA189" s="175"/>
      <c r="JB189" s="175"/>
      <c r="JC189" s="175"/>
      <c r="JD189" s="175"/>
      <c r="JE189" s="175"/>
      <c r="JF189" s="175"/>
      <c r="JG189" s="175"/>
      <c r="JH189" s="175"/>
      <c r="JI189" s="175"/>
      <c r="JJ189" s="175"/>
      <c r="JK189" s="175"/>
      <c r="JL189" s="175"/>
      <c r="JM189" s="175"/>
      <c r="JN189" s="175"/>
      <c r="JO189" s="175"/>
      <c r="JP189" s="175"/>
      <c r="JQ189" s="175"/>
      <c r="JR189" s="175"/>
      <c r="JS189" s="175"/>
      <c r="JT189" s="175"/>
      <c r="JU189" s="175"/>
      <c r="JV189" s="175"/>
      <c r="JW189" s="175"/>
      <c r="JX189" s="175"/>
      <c r="JY189" s="175"/>
      <c r="JZ189" s="175"/>
      <c r="KA189" s="175"/>
      <c r="KB189" s="175"/>
      <c r="KC189" s="175"/>
      <c r="KD189" s="175"/>
      <c r="KE189" s="175"/>
      <c r="KF189" s="175"/>
      <c r="KG189" s="175"/>
      <c r="KH189" s="175"/>
      <c r="KI189" s="175"/>
      <c r="KJ189" s="175"/>
      <c r="KK189" s="175"/>
      <c r="KL189" s="175"/>
      <c r="KM189" s="175"/>
      <c r="KN189" s="175"/>
      <c r="KO189" s="175"/>
      <c r="KP189" s="175"/>
      <c r="KQ189" s="175"/>
      <c r="KR189" s="175"/>
      <c r="KS189" s="175"/>
      <c r="KT189" s="175"/>
      <c r="KU189" s="175"/>
      <c r="KV189" s="175"/>
      <c r="KW189" s="175"/>
      <c r="KX189" s="175"/>
      <c r="KY189" s="175"/>
      <c r="KZ189" s="175"/>
      <c r="LA189" s="175"/>
      <c r="LB189" s="175"/>
      <c r="LC189" s="175"/>
      <c r="LD189" s="175"/>
      <c r="LE189" s="175"/>
      <c r="LF189" s="175"/>
      <c r="LG189" s="175"/>
      <c r="LH189" s="175"/>
      <c r="LI189" s="175"/>
      <c r="LJ189" s="175"/>
      <c r="LK189" s="175"/>
      <c r="LL189" s="175"/>
      <c r="LM189" s="175"/>
      <c r="LN189" s="175"/>
      <c r="LO189" s="175"/>
      <c r="LP189" s="175"/>
      <c r="LQ189" s="175"/>
      <c r="LR189" s="175"/>
      <c r="LS189" s="175"/>
      <c r="LT189" s="175"/>
      <c r="LU189" s="175"/>
      <c r="LV189" s="175"/>
      <c r="LW189" s="175"/>
      <c r="LX189" s="175"/>
      <c r="LY189" s="175"/>
      <c r="LZ189" s="175"/>
      <c r="MA189" s="175"/>
      <c r="MB189" s="175"/>
      <c r="MC189" s="175"/>
      <c r="MD189" s="175"/>
      <c r="ME189" s="175"/>
      <c r="MF189" s="175"/>
      <c r="MG189" s="175"/>
      <c r="MH189" s="175"/>
      <c r="MI189" s="175"/>
      <c r="MJ189" s="175"/>
      <c r="MK189" s="175"/>
      <c r="ML189" s="175"/>
      <c r="MM189" s="175"/>
      <c r="MN189" s="175"/>
      <c r="MO189" s="175"/>
      <c r="MP189" s="175"/>
      <c r="MQ189" s="175"/>
      <c r="MR189" s="175"/>
      <c r="MS189" s="175"/>
      <c r="MT189" s="175"/>
      <c r="MU189" s="175"/>
      <c r="MV189" s="175"/>
      <c r="MW189" s="175"/>
      <c r="MX189" s="175"/>
      <c r="MY189" s="175"/>
      <c r="MZ189" s="175"/>
      <c r="NA189" s="175"/>
      <c r="NB189" s="175"/>
      <c r="NC189" s="175"/>
      <c r="ND189" s="175"/>
      <c r="NE189" s="175"/>
      <c r="NF189" s="175"/>
      <c r="NG189" s="175"/>
      <c r="NH189" s="175"/>
      <c r="NI189" s="175"/>
      <c r="NJ189" s="175"/>
      <c r="NK189" s="175"/>
      <c r="NL189" s="175"/>
      <c r="NM189" s="175"/>
      <c r="NN189" s="175"/>
      <c r="NO189" s="175"/>
      <c r="NP189" s="175"/>
      <c r="NQ189" s="175"/>
      <c r="NR189" s="175"/>
      <c r="NS189" s="175"/>
      <c r="NT189" s="175"/>
      <c r="NU189" s="175"/>
      <c r="NV189" s="175"/>
      <c r="NW189" s="175"/>
      <c r="NX189" s="175"/>
      <c r="NY189" s="175"/>
      <c r="NZ189" s="175"/>
      <c r="OA189" s="175"/>
      <c r="OB189" s="175"/>
      <c r="OC189" s="175"/>
      <c r="OD189" s="175"/>
      <c r="OE189" s="175"/>
      <c r="OF189" s="175"/>
      <c r="OG189" s="175"/>
      <c r="OH189" s="175"/>
      <c r="OI189" s="175"/>
      <c r="OJ189" s="175"/>
      <c r="OK189" s="175"/>
      <c r="OL189" s="175"/>
      <c r="OM189" s="175"/>
      <c r="ON189" s="175"/>
      <c r="OO189" s="175"/>
      <c r="OP189" s="175"/>
      <c r="OQ189" s="175"/>
      <c r="OR189" s="175"/>
      <c r="OS189" s="175"/>
      <c r="OT189" s="175"/>
      <c r="OU189" s="175"/>
      <c r="OV189" s="175"/>
      <c r="OW189" s="175"/>
      <c r="OX189" s="175"/>
      <c r="OY189" s="175"/>
      <c r="OZ189" s="175"/>
      <c r="PA189" s="175"/>
      <c r="PB189" s="175"/>
      <c r="PC189" s="175"/>
      <c r="PD189" s="175"/>
      <c r="PE189" s="175"/>
      <c r="PF189" s="175"/>
      <c r="PG189" s="175"/>
      <c r="PH189" s="175"/>
      <c r="PI189" s="175"/>
      <c r="PJ189" s="175"/>
      <c r="PK189" s="175"/>
      <c r="PL189" s="175"/>
      <c r="PM189" s="175"/>
      <c r="PN189" s="175"/>
      <c r="PO189" s="175"/>
      <c r="PP189" s="175"/>
      <c r="PQ189" s="175"/>
      <c r="PR189" s="175"/>
      <c r="PS189" s="175"/>
      <c r="PT189" s="175"/>
      <c r="PU189" s="175"/>
      <c r="PV189" s="175"/>
      <c r="PW189" s="175"/>
      <c r="PX189" s="175"/>
      <c r="PY189" s="175"/>
      <c r="PZ189" s="175"/>
      <c r="QA189" s="175"/>
      <c r="QB189" s="175"/>
      <c r="QC189" s="175"/>
      <c r="QD189" s="175"/>
      <c r="QE189" s="175"/>
      <c r="QF189" s="175"/>
      <c r="QG189" s="175"/>
      <c r="QH189" s="175"/>
      <c r="QI189" s="175"/>
      <c r="QJ189" s="175"/>
      <c r="QK189" s="175"/>
      <c r="QL189" s="175"/>
      <c r="QM189" s="175"/>
      <c r="QN189" s="175"/>
      <c r="QO189" s="175"/>
    </row>
    <row r="190" spans="122:457">
      <c r="DR190" s="175"/>
      <c r="DS190" s="175"/>
      <c r="DT190" s="175"/>
      <c r="DU190" s="175"/>
      <c r="DV190" s="175"/>
      <c r="DW190" s="175"/>
      <c r="DX190" s="175"/>
      <c r="DY190" s="175"/>
      <c r="DZ190" s="175"/>
      <c r="EA190" s="175"/>
      <c r="EB190" s="175"/>
      <c r="EC190" s="175"/>
      <c r="ED190" s="175"/>
      <c r="EE190" s="175"/>
      <c r="EF190" s="175"/>
      <c r="EG190" s="175"/>
      <c r="EH190" s="175"/>
      <c r="EI190" s="175"/>
      <c r="EJ190" s="175"/>
      <c r="EK190" s="175"/>
      <c r="EL190" s="175"/>
      <c r="EM190" s="175"/>
      <c r="EN190" s="175"/>
      <c r="EO190" s="175"/>
      <c r="EP190" s="175"/>
      <c r="EQ190" s="175"/>
      <c r="ER190" s="175"/>
      <c r="ES190" s="175"/>
      <c r="ET190" s="175"/>
      <c r="EU190" s="175"/>
      <c r="EV190" s="175"/>
      <c r="EW190" s="175"/>
      <c r="EX190" s="175"/>
      <c r="EY190" s="175"/>
      <c r="EZ190" s="175"/>
      <c r="FA190" s="175"/>
      <c r="FB190" s="175"/>
      <c r="FC190" s="175"/>
      <c r="FD190" s="175"/>
      <c r="FE190" s="175"/>
      <c r="FF190" s="175"/>
      <c r="FG190" s="175"/>
      <c r="FH190" s="175"/>
      <c r="FI190" s="175"/>
      <c r="FJ190" s="175"/>
      <c r="FK190" s="175"/>
      <c r="FL190" s="175"/>
      <c r="FM190" s="175"/>
      <c r="FN190" s="175"/>
      <c r="FO190" s="175"/>
      <c r="FP190" s="175"/>
      <c r="FQ190" s="175"/>
      <c r="FR190" s="175"/>
      <c r="FS190" s="175"/>
      <c r="FT190" s="175"/>
      <c r="FU190" s="175"/>
      <c r="FV190" s="175"/>
      <c r="FW190" s="175"/>
      <c r="FX190" s="175"/>
      <c r="FY190" s="175"/>
      <c r="FZ190" s="175"/>
      <c r="GA190" s="175"/>
      <c r="GB190" s="175"/>
      <c r="GC190" s="175"/>
      <c r="GD190" s="175"/>
      <c r="GE190" s="175"/>
      <c r="GF190" s="175"/>
      <c r="GG190" s="175"/>
      <c r="GH190" s="175"/>
      <c r="GI190" s="175"/>
      <c r="GJ190" s="175"/>
      <c r="GK190" s="175"/>
      <c r="GL190" s="175"/>
      <c r="GM190" s="175"/>
      <c r="GN190" s="175"/>
      <c r="GO190" s="175"/>
      <c r="GP190" s="175"/>
      <c r="GQ190" s="175"/>
      <c r="GR190" s="175"/>
      <c r="GS190" s="175"/>
      <c r="GT190" s="175"/>
      <c r="GU190" s="175"/>
      <c r="GV190" s="175"/>
      <c r="GW190" s="175"/>
      <c r="GX190" s="175"/>
      <c r="GY190" s="175"/>
      <c r="GZ190" s="175"/>
      <c r="HA190" s="175"/>
      <c r="HB190" s="175"/>
      <c r="HC190" s="175"/>
      <c r="HD190" s="175"/>
      <c r="HE190" s="175"/>
      <c r="HF190" s="175"/>
      <c r="HG190" s="175"/>
      <c r="HH190" s="175"/>
      <c r="HI190" s="175"/>
      <c r="HJ190" s="175"/>
      <c r="HK190" s="175"/>
      <c r="HL190" s="175"/>
      <c r="HM190" s="175"/>
      <c r="HN190" s="175"/>
      <c r="HO190" s="175"/>
      <c r="HP190" s="175"/>
      <c r="HQ190" s="175"/>
      <c r="HR190" s="175"/>
      <c r="HS190" s="175"/>
      <c r="HT190" s="175"/>
      <c r="HU190" s="175"/>
      <c r="HV190" s="175"/>
      <c r="HW190" s="175"/>
      <c r="HX190" s="175"/>
      <c r="HY190" s="175"/>
      <c r="HZ190" s="175"/>
      <c r="IA190" s="175"/>
      <c r="IB190" s="175"/>
      <c r="IC190" s="175"/>
      <c r="ID190" s="175"/>
      <c r="IE190" s="175"/>
      <c r="IF190" s="175"/>
      <c r="IG190" s="175"/>
      <c r="IH190" s="175"/>
      <c r="II190" s="175"/>
      <c r="IJ190" s="175"/>
      <c r="IK190" s="175"/>
      <c r="IL190" s="175"/>
      <c r="IM190" s="175"/>
      <c r="IN190" s="175"/>
      <c r="IO190" s="175"/>
      <c r="IP190" s="175"/>
      <c r="IQ190" s="175"/>
      <c r="IR190" s="175"/>
      <c r="IS190" s="175"/>
      <c r="IT190" s="175"/>
      <c r="IU190" s="175"/>
      <c r="IV190" s="175"/>
      <c r="IW190" s="175"/>
      <c r="IX190" s="175"/>
      <c r="IY190" s="175"/>
      <c r="IZ190" s="175"/>
      <c r="JA190" s="175"/>
      <c r="JB190" s="175"/>
      <c r="JC190" s="175"/>
      <c r="JD190" s="175"/>
      <c r="JE190" s="175"/>
      <c r="JF190" s="175"/>
      <c r="JG190" s="175"/>
      <c r="JH190" s="175"/>
      <c r="JI190" s="175"/>
      <c r="JJ190" s="175"/>
      <c r="JK190" s="175"/>
      <c r="JL190" s="175"/>
      <c r="JM190" s="175"/>
      <c r="JN190" s="175"/>
      <c r="JO190" s="175"/>
      <c r="JP190" s="175"/>
      <c r="JQ190" s="175"/>
      <c r="JR190" s="175"/>
      <c r="JS190" s="175"/>
      <c r="JT190" s="175"/>
      <c r="JU190" s="175"/>
      <c r="JV190" s="175"/>
      <c r="JW190" s="175"/>
      <c r="JX190" s="175"/>
      <c r="JY190" s="175"/>
      <c r="JZ190" s="175"/>
      <c r="KA190" s="175"/>
      <c r="KB190" s="175"/>
      <c r="KC190" s="175"/>
      <c r="KD190" s="175"/>
      <c r="KE190" s="175"/>
      <c r="KF190" s="175"/>
      <c r="KG190" s="175"/>
      <c r="KH190" s="175"/>
      <c r="KI190" s="175"/>
      <c r="KJ190" s="175"/>
      <c r="KK190" s="175"/>
      <c r="KL190" s="175"/>
      <c r="KM190" s="175"/>
      <c r="KN190" s="175"/>
      <c r="KO190" s="175"/>
      <c r="KP190" s="175"/>
      <c r="KQ190" s="175"/>
      <c r="KR190" s="175"/>
      <c r="KS190" s="175"/>
      <c r="KT190" s="175"/>
      <c r="KU190" s="175"/>
      <c r="KV190" s="175"/>
      <c r="KW190" s="175"/>
      <c r="KX190" s="175"/>
      <c r="KY190" s="175"/>
      <c r="KZ190" s="175"/>
      <c r="LA190" s="175"/>
      <c r="LB190" s="175"/>
      <c r="LC190" s="175"/>
      <c r="LD190" s="175"/>
      <c r="LE190" s="175"/>
      <c r="LF190" s="175"/>
      <c r="LG190" s="175"/>
      <c r="LH190" s="175"/>
      <c r="LI190" s="175"/>
      <c r="LJ190" s="175"/>
      <c r="LK190" s="175"/>
      <c r="LL190" s="175"/>
      <c r="LM190" s="175"/>
      <c r="LN190" s="175"/>
      <c r="LO190" s="175"/>
      <c r="LP190" s="175"/>
      <c r="LQ190" s="175"/>
      <c r="LR190" s="175"/>
      <c r="LS190" s="175"/>
      <c r="LT190" s="175"/>
      <c r="LU190" s="175"/>
      <c r="LV190" s="175"/>
      <c r="LW190" s="175"/>
      <c r="LX190" s="175"/>
      <c r="LY190" s="175"/>
      <c r="LZ190" s="175"/>
      <c r="MA190" s="175"/>
      <c r="MB190" s="175"/>
      <c r="MC190" s="175"/>
      <c r="MD190" s="175"/>
      <c r="ME190" s="175"/>
      <c r="MF190" s="175"/>
      <c r="MG190" s="175"/>
      <c r="MH190" s="175"/>
      <c r="MI190" s="175"/>
      <c r="MJ190" s="175"/>
      <c r="MK190" s="175"/>
      <c r="ML190" s="175"/>
      <c r="MM190" s="175"/>
      <c r="MN190" s="175"/>
      <c r="MO190" s="175"/>
      <c r="MP190" s="175"/>
      <c r="MQ190" s="175"/>
      <c r="MR190" s="175"/>
      <c r="MS190" s="175"/>
      <c r="MT190" s="175"/>
      <c r="MU190" s="175"/>
      <c r="MV190" s="175"/>
      <c r="MW190" s="175"/>
      <c r="MX190" s="175"/>
      <c r="MY190" s="175"/>
      <c r="MZ190" s="175"/>
      <c r="NA190" s="175"/>
      <c r="NB190" s="175"/>
      <c r="NC190" s="175"/>
      <c r="ND190" s="175"/>
      <c r="NE190" s="175"/>
      <c r="NF190" s="175"/>
      <c r="NG190" s="175"/>
      <c r="NH190" s="175"/>
      <c r="NI190" s="175"/>
      <c r="NJ190" s="175"/>
      <c r="NK190" s="175"/>
      <c r="NL190" s="175"/>
      <c r="NM190" s="175"/>
      <c r="NN190" s="175"/>
      <c r="NO190" s="175"/>
      <c r="NP190" s="175"/>
      <c r="NQ190" s="175"/>
      <c r="NR190" s="175"/>
      <c r="NS190" s="175"/>
      <c r="NT190" s="175"/>
      <c r="NU190" s="175"/>
      <c r="NV190" s="175"/>
      <c r="NW190" s="175"/>
      <c r="NX190" s="175"/>
      <c r="NY190" s="175"/>
      <c r="NZ190" s="175"/>
      <c r="OA190" s="175"/>
      <c r="OB190" s="175"/>
      <c r="OC190" s="175"/>
      <c r="OD190" s="175"/>
      <c r="OE190" s="175"/>
      <c r="OF190" s="175"/>
      <c r="OG190" s="175"/>
      <c r="OH190" s="175"/>
      <c r="OI190" s="175"/>
      <c r="OJ190" s="175"/>
      <c r="OK190" s="175"/>
      <c r="OL190" s="175"/>
      <c r="OM190" s="175"/>
      <c r="ON190" s="175"/>
      <c r="OO190" s="175"/>
      <c r="OP190" s="175"/>
      <c r="OQ190" s="175"/>
      <c r="OR190" s="175"/>
      <c r="OS190" s="175"/>
      <c r="OT190" s="175"/>
      <c r="OU190" s="175"/>
      <c r="OV190" s="175"/>
      <c r="OW190" s="175"/>
      <c r="OX190" s="175"/>
      <c r="OY190" s="175"/>
      <c r="OZ190" s="175"/>
      <c r="PA190" s="175"/>
      <c r="PB190" s="175"/>
      <c r="PC190" s="175"/>
      <c r="PD190" s="175"/>
      <c r="PE190" s="175"/>
      <c r="PF190" s="175"/>
      <c r="PG190" s="175"/>
      <c r="PH190" s="175"/>
      <c r="PI190" s="175"/>
      <c r="PJ190" s="175"/>
      <c r="PK190" s="175"/>
      <c r="PL190" s="175"/>
      <c r="PM190" s="175"/>
      <c r="PN190" s="175"/>
      <c r="PO190" s="175"/>
      <c r="PP190" s="175"/>
      <c r="PQ190" s="175"/>
      <c r="PR190" s="175"/>
      <c r="PS190" s="175"/>
      <c r="PT190" s="175"/>
      <c r="PU190" s="175"/>
      <c r="PV190" s="175"/>
      <c r="PW190" s="175"/>
      <c r="PX190" s="175"/>
      <c r="PY190" s="175"/>
      <c r="PZ190" s="175"/>
      <c r="QA190" s="175"/>
      <c r="QB190" s="175"/>
      <c r="QC190" s="175"/>
      <c r="QD190" s="175"/>
      <c r="QE190" s="175"/>
      <c r="QF190" s="175"/>
      <c r="QG190" s="175"/>
      <c r="QH190" s="175"/>
      <c r="QI190" s="175"/>
      <c r="QJ190" s="175"/>
      <c r="QK190" s="175"/>
      <c r="QL190" s="175"/>
      <c r="QM190" s="175"/>
      <c r="QN190" s="175"/>
      <c r="QO190" s="175"/>
    </row>
    <row r="191" spans="122:457">
      <c r="DR191" s="175"/>
      <c r="DS191" s="175"/>
      <c r="DT191" s="175"/>
      <c r="DU191" s="175"/>
      <c r="DV191" s="175"/>
      <c r="DW191" s="175"/>
      <c r="DX191" s="175"/>
      <c r="DY191" s="175"/>
      <c r="DZ191" s="175"/>
      <c r="EA191" s="175"/>
      <c r="EB191" s="175"/>
      <c r="EC191" s="175"/>
      <c r="ED191" s="175"/>
      <c r="EE191" s="175"/>
      <c r="EF191" s="175"/>
      <c r="EG191" s="175"/>
      <c r="EH191" s="175"/>
      <c r="EI191" s="175"/>
      <c r="EJ191" s="175"/>
      <c r="EK191" s="175"/>
      <c r="EL191" s="175"/>
      <c r="EM191" s="175"/>
      <c r="EN191" s="175"/>
      <c r="EO191" s="175"/>
      <c r="EP191" s="175"/>
      <c r="EQ191" s="175"/>
      <c r="ER191" s="175"/>
      <c r="ES191" s="175"/>
      <c r="ET191" s="175"/>
      <c r="EU191" s="175"/>
      <c r="EV191" s="175"/>
      <c r="EW191" s="175"/>
      <c r="EX191" s="175"/>
      <c r="EY191" s="175"/>
      <c r="EZ191" s="175"/>
      <c r="FA191" s="175"/>
      <c r="FB191" s="175"/>
      <c r="FC191" s="175"/>
      <c r="FD191" s="175"/>
      <c r="FE191" s="175"/>
      <c r="FF191" s="175"/>
      <c r="FG191" s="175"/>
      <c r="FH191" s="175"/>
      <c r="FI191" s="175"/>
      <c r="FJ191" s="175"/>
      <c r="FK191" s="175"/>
      <c r="FL191" s="175"/>
      <c r="FM191" s="175"/>
      <c r="FN191" s="175"/>
      <c r="FO191" s="175"/>
      <c r="FP191" s="175"/>
      <c r="FQ191" s="175"/>
      <c r="FR191" s="175"/>
      <c r="FS191" s="175"/>
      <c r="FT191" s="175"/>
      <c r="FU191" s="175"/>
      <c r="FV191" s="175"/>
      <c r="FW191" s="175"/>
      <c r="FX191" s="175"/>
      <c r="FY191" s="175"/>
      <c r="FZ191" s="175"/>
      <c r="GA191" s="175"/>
      <c r="GB191" s="175"/>
      <c r="GC191" s="175"/>
      <c r="GD191" s="175"/>
      <c r="GE191" s="175"/>
      <c r="GF191" s="175"/>
      <c r="GG191" s="175"/>
      <c r="GH191" s="175"/>
      <c r="GI191" s="175"/>
      <c r="GJ191" s="175"/>
      <c r="GK191" s="175"/>
      <c r="GL191" s="175"/>
      <c r="GM191" s="175"/>
      <c r="GN191" s="175"/>
      <c r="GO191" s="175"/>
      <c r="GP191" s="175"/>
      <c r="GQ191" s="175"/>
      <c r="GR191" s="175"/>
      <c r="GS191" s="175"/>
      <c r="GT191" s="175"/>
      <c r="GU191" s="175"/>
      <c r="GV191" s="175"/>
      <c r="GW191" s="175"/>
      <c r="GX191" s="175"/>
      <c r="GY191" s="175"/>
      <c r="GZ191" s="175"/>
      <c r="HA191" s="175"/>
      <c r="HB191" s="175"/>
      <c r="HC191" s="175"/>
      <c r="HD191" s="175"/>
      <c r="HE191" s="175"/>
      <c r="HF191" s="175"/>
      <c r="HG191" s="175"/>
      <c r="HH191" s="175"/>
      <c r="HI191" s="175"/>
      <c r="HJ191" s="175"/>
      <c r="HK191" s="175"/>
      <c r="HL191" s="175"/>
      <c r="HM191" s="175"/>
      <c r="HN191" s="175"/>
      <c r="HO191" s="175"/>
      <c r="HP191" s="175"/>
      <c r="HQ191" s="175"/>
      <c r="HR191" s="175"/>
      <c r="HS191" s="175"/>
      <c r="HT191" s="175"/>
      <c r="HU191" s="175"/>
      <c r="HV191" s="175"/>
      <c r="HW191" s="175"/>
      <c r="HX191" s="175"/>
      <c r="HY191" s="175"/>
      <c r="HZ191" s="175"/>
      <c r="IA191" s="175"/>
      <c r="IB191" s="175"/>
      <c r="IC191" s="175"/>
      <c r="ID191" s="175"/>
      <c r="IE191" s="175"/>
      <c r="IF191" s="175"/>
      <c r="IG191" s="175"/>
      <c r="IH191" s="175"/>
      <c r="II191" s="175"/>
      <c r="IJ191" s="175"/>
      <c r="IK191" s="175"/>
      <c r="IL191" s="175"/>
      <c r="IM191" s="175"/>
      <c r="IN191" s="175"/>
      <c r="IO191" s="175"/>
      <c r="IP191" s="175"/>
      <c r="IQ191" s="175"/>
      <c r="IR191" s="175"/>
      <c r="IS191" s="175"/>
      <c r="IT191" s="175"/>
      <c r="IU191" s="175"/>
      <c r="IV191" s="175"/>
      <c r="IW191" s="175"/>
      <c r="IX191" s="175"/>
      <c r="IY191" s="175"/>
      <c r="IZ191" s="175"/>
      <c r="JA191" s="175"/>
      <c r="JB191" s="175"/>
      <c r="JC191" s="175"/>
      <c r="JD191" s="175"/>
      <c r="JE191" s="175"/>
      <c r="JF191" s="175"/>
      <c r="JG191" s="175"/>
      <c r="JH191" s="175"/>
      <c r="JI191" s="175"/>
      <c r="JJ191" s="175"/>
      <c r="JK191" s="175"/>
      <c r="JL191" s="175"/>
      <c r="JM191" s="175"/>
      <c r="JN191" s="175"/>
      <c r="JO191" s="175"/>
      <c r="JP191" s="175"/>
      <c r="JQ191" s="175"/>
      <c r="JR191" s="175"/>
      <c r="JS191" s="175"/>
      <c r="JT191" s="175"/>
      <c r="JU191" s="175"/>
      <c r="JV191" s="175"/>
      <c r="JW191" s="175"/>
      <c r="JX191" s="175"/>
      <c r="JY191" s="175"/>
      <c r="JZ191" s="175"/>
      <c r="KA191" s="175"/>
      <c r="KB191" s="175"/>
      <c r="KC191" s="175"/>
      <c r="KD191" s="175"/>
      <c r="KE191" s="175"/>
      <c r="KF191" s="175"/>
      <c r="KG191" s="175"/>
      <c r="KH191" s="175"/>
      <c r="KI191" s="175"/>
      <c r="KJ191" s="175"/>
      <c r="KK191" s="175"/>
      <c r="KL191" s="175"/>
      <c r="KM191" s="175"/>
      <c r="KN191" s="175"/>
      <c r="KO191" s="175"/>
      <c r="KP191" s="175"/>
      <c r="KQ191" s="175"/>
      <c r="KR191" s="175"/>
      <c r="KS191" s="175"/>
      <c r="KT191" s="175"/>
      <c r="KU191" s="175"/>
      <c r="KV191" s="175"/>
      <c r="KW191" s="175"/>
      <c r="KX191" s="175"/>
      <c r="KY191" s="175"/>
      <c r="KZ191" s="175"/>
      <c r="LA191" s="175"/>
      <c r="LB191" s="175"/>
      <c r="LC191" s="175"/>
      <c r="LD191" s="175"/>
      <c r="LE191" s="175"/>
      <c r="LF191" s="175"/>
      <c r="LG191" s="175"/>
      <c r="LH191" s="175"/>
      <c r="LI191" s="175"/>
      <c r="LJ191" s="175"/>
      <c r="LK191" s="175"/>
      <c r="LL191" s="175"/>
      <c r="LM191" s="175"/>
      <c r="LN191" s="175"/>
      <c r="LO191" s="175"/>
      <c r="LP191" s="175"/>
      <c r="LQ191" s="175"/>
      <c r="LR191" s="175"/>
      <c r="LS191" s="175"/>
      <c r="LT191" s="175"/>
      <c r="LU191" s="175"/>
      <c r="LV191" s="175"/>
      <c r="LW191" s="175"/>
      <c r="LX191" s="175"/>
      <c r="LY191" s="175"/>
      <c r="LZ191" s="175"/>
      <c r="MA191" s="175"/>
      <c r="MB191" s="175"/>
      <c r="MC191" s="175"/>
      <c r="MD191" s="175"/>
      <c r="ME191" s="175"/>
      <c r="MF191" s="175"/>
      <c r="MG191" s="175"/>
      <c r="MH191" s="175"/>
      <c r="MI191" s="175"/>
      <c r="MJ191" s="175"/>
      <c r="MK191" s="175"/>
      <c r="ML191" s="175"/>
      <c r="MM191" s="175"/>
      <c r="MN191" s="175"/>
      <c r="MO191" s="175"/>
      <c r="MP191" s="175"/>
      <c r="MQ191" s="175"/>
      <c r="MR191" s="175"/>
      <c r="MS191" s="175"/>
      <c r="MT191" s="175"/>
      <c r="MU191" s="175"/>
      <c r="MV191" s="175"/>
      <c r="MW191" s="175"/>
      <c r="MX191" s="175"/>
      <c r="MY191" s="175"/>
      <c r="MZ191" s="175"/>
      <c r="NA191" s="175"/>
      <c r="NB191" s="175"/>
      <c r="NC191" s="175"/>
      <c r="ND191" s="175"/>
      <c r="NE191" s="175"/>
      <c r="NF191" s="175"/>
      <c r="NG191" s="175"/>
      <c r="NH191" s="175"/>
      <c r="NI191" s="175"/>
      <c r="NJ191" s="175"/>
      <c r="NK191" s="175"/>
      <c r="NL191" s="175"/>
      <c r="NM191" s="175"/>
      <c r="NN191" s="175"/>
      <c r="NO191" s="175"/>
      <c r="NP191" s="175"/>
      <c r="NQ191" s="175"/>
      <c r="NR191" s="175"/>
      <c r="NS191" s="175"/>
      <c r="NT191" s="175"/>
      <c r="NU191" s="175"/>
      <c r="NV191" s="175"/>
      <c r="NW191" s="175"/>
      <c r="NX191" s="175"/>
      <c r="NY191" s="175"/>
      <c r="NZ191" s="175"/>
      <c r="OA191" s="175"/>
      <c r="OB191" s="175"/>
      <c r="OC191" s="175"/>
      <c r="OD191" s="175"/>
      <c r="OE191" s="175"/>
      <c r="OF191" s="175"/>
      <c r="OG191" s="175"/>
      <c r="OH191" s="175"/>
      <c r="OI191" s="175"/>
      <c r="OJ191" s="175"/>
      <c r="OK191" s="175"/>
      <c r="OL191" s="175"/>
      <c r="OM191" s="175"/>
      <c r="ON191" s="175"/>
      <c r="OO191" s="175"/>
      <c r="OP191" s="175"/>
      <c r="OQ191" s="175"/>
      <c r="OR191" s="175"/>
      <c r="OS191" s="175"/>
      <c r="OT191" s="175"/>
      <c r="OU191" s="175"/>
      <c r="OV191" s="175"/>
      <c r="OW191" s="175"/>
      <c r="OX191" s="175"/>
      <c r="OY191" s="175"/>
      <c r="OZ191" s="175"/>
      <c r="PA191" s="175"/>
      <c r="PB191" s="175"/>
      <c r="PC191" s="175"/>
      <c r="PD191" s="175"/>
      <c r="PE191" s="175"/>
      <c r="PF191" s="175"/>
      <c r="PG191" s="175"/>
      <c r="PH191" s="175"/>
      <c r="PI191" s="175"/>
      <c r="PJ191" s="175"/>
      <c r="PK191" s="175"/>
      <c r="PL191" s="175"/>
      <c r="PM191" s="175"/>
      <c r="PN191" s="175"/>
      <c r="PO191" s="175"/>
      <c r="PP191" s="175"/>
      <c r="PQ191" s="175"/>
      <c r="PR191" s="175"/>
      <c r="PS191" s="175"/>
      <c r="PT191" s="175"/>
      <c r="PU191" s="175"/>
      <c r="PV191" s="175"/>
      <c r="PW191" s="175"/>
      <c r="PX191" s="175"/>
      <c r="PY191" s="175"/>
      <c r="PZ191" s="175"/>
      <c r="QA191" s="175"/>
      <c r="QB191" s="175"/>
      <c r="QC191" s="175"/>
      <c r="QD191" s="175"/>
      <c r="QE191" s="175"/>
      <c r="QF191" s="175"/>
      <c r="QG191" s="175"/>
      <c r="QH191" s="175"/>
      <c r="QI191" s="175"/>
      <c r="QJ191" s="175"/>
      <c r="QK191" s="175"/>
      <c r="QL191" s="175"/>
      <c r="QM191" s="175"/>
      <c r="QN191" s="175"/>
      <c r="QO191" s="175"/>
    </row>
    <row r="192" spans="122:457">
      <c r="DR192" s="175"/>
      <c r="DS192" s="175"/>
      <c r="DT192" s="175"/>
      <c r="DU192" s="175"/>
      <c r="DV192" s="175"/>
      <c r="DW192" s="175"/>
      <c r="DX192" s="175"/>
      <c r="DY192" s="175"/>
      <c r="DZ192" s="175"/>
      <c r="EA192" s="175"/>
      <c r="EB192" s="175"/>
      <c r="EC192" s="175"/>
      <c r="ED192" s="175"/>
      <c r="EE192" s="175"/>
      <c r="EF192" s="175"/>
      <c r="EG192" s="175"/>
      <c r="EH192" s="175"/>
      <c r="EI192" s="175"/>
      <c r="EJ192" s="175"/>
      <c r="EK192" s="175"/>
      <c r="EL192" s="175"/>
      <c r="EM192" s="175"/>
      <c r="EN192" s="175"/>
      <c r="EO192" s="175"/>
      <c r="EP192" s="175"/>
      <c r="EQ192" s="175"/>
      <c r="ER192" s="175"/>
      <c r="ES192" s="175"/>
      <c r="ET192" s="175"/>
      <c r="EU192" s="175"/>
      <c r="EV192" s="175"/>
      <c r="EW192" s="175"/>
      <c r="EX192" s="175"/>
      <c r="EY192" s="175"/>
      <c r="EZ192" s="175"/>
      <c r="FA192" s="175"/>
      <c r="FB192" s="175"/>
      <c r="FC192" s="175"/>
      <c r="FD192" s="175"/>
      <c r="FE192" s="175"/>
      <c r="FF192" s="175"/>
      <c r="FG192" s="175"/>
      <c r="FH192" s="175"/>
      <c r="FI192" s="175"/>
      <c r="FJ192" s="175"/>
      <c r="FK192" s="175"/>
      <c r="FL192" s="175"/>
      <c r="FM192" s="175"/>
      <c r="FN192" s="175"/>
      <c r="FO192" s="175"/>
      <c r="FP192" s="175"/>
      <c r="FQ192" s="175"/>
      <c r="FR192" s="175"/>
      <c r="FS192" s="175"/>
      <c r="FT192" s="175"/>
      <c r="FU192" s="175"/>
      <c r="FV192" s="175"/>
      <c r="FW192" s="175"/>
      <c r="FX192" s="175"/>
      <c r="FY192" s="175"/>
      <c r="FZ192" s="175"/>
      <c r="GA192" s="175"/>
      <c r="GB192" s="175"/>
      <c r="GC192" s="175"/>
      <c r="GD192" s="175"/>
      <c r="GE192" s="175"/>
      <c r="GF192" s="175"/>
      <c r="GG192" s="175"/>
      <c r="GH192" s="175"/>
      <c r="GI192" s="175"/>
      <c r="GJ192" s="175"/>
      <c r="GK192" s="175"/>
      <c r="GL192" s="175"/>
      <c r="GM192" s="175"/>
      <c r="GN192" s="175"/>
      <c r="GO192" s="175"/>
      <c r="GP192" s="175"/>
      <c r="GQ192" s="175"/>
      <c r="GR192" s="175"/>
      <c r="GS192" s="175"/>
      <c r="GT192" s="175"/>
      <c r="GU192" s="175"/>
      <c r="GV192" s="175"/>
      <c r="GW192" s="175"/>
      <c r="GX192" s="175"/>
      <c r="GY192" s="175"/>
      <c r="GZ192" s="175"/>
      <c r="HA192" s="175"/>
      <c r="HB192" s="175"/>
      <c r="HC192" s="175"/>
      <c r="HD192" s="175"/>
      <c r="HE192" s="175"/>
      <c r="HF192" s="175"/>
      <c r="HG192" s="175"/>
      <c r="HH192" s="175"/>
      <c r="HI192" s="175"/>
      <c r="HJ192" s="175"/>
      <c r="HK192" s="175"/>
      <c r="HL192" s="175"/>
      <c r="HM192" s="175"/>
      <c r="HN192" s="175"/>
      <c r="HO192" s="175"/>
      <c r="HP192" s="175"/>
      <c r="HQ192" s="175"/>
      <c r="HR192" s="175"/>
      <c r="HS192" s="175"/>
      <c r="HT192" s="175"/>
      <c r="HU192" s="175"/>
      <c r="HV192" s="175"/>
      <c r="HW192" s="175"/>
      <c r="HX192" s="175"/>
      <c r="HY192" s="175"/>
      <c r="HZ192" s="175"/>
      <c r="IA192" s="175"/>
      <c r="IB192" s="175"/>
      <c r="IC192" s="175"/>
      <c r="ID192" s="175"/>
      <c r="IE192" s="175"/>
      <c r="IF192" s="175"/>
      <c r="IG192" s="175"/>
      <c r="IH192" s="175"/>
      <c r="II192" s="175"/>
      <c r="IJ192" s="175"/>
      <c r="IK192" s="175"/>
      <c r="IL192" s="175"/>
      <c r="IM192" s="175"/>
      <c r="IN192" s="175"/>
      <c r="IO192" s="175"/>
      <c r="IP192" s="175"/>
      <c r="IQ192" s="175"/>
      <c r="IR192" s="175"/>
      <c r="IS192" s="175"/>
      <c r="IT192" s="175"/>
      <c r="IU192" s="175"/>
      <c r="IV192" s="175"/>
      <c r="IW192" s="175"/>
      <c r="IX192" s="175"/>
      <c r="IY192" s="175"/>
      <c r="IZ192" s="175"/>
      <c r="JA192" s="175"/>
      <c r="JB192" s="175"/>
      <c r="JC192" s="175"/>
      <c r="JD192" s="175"/>
      <c r="JE192" s="175"/>
      <c r="JF192" s="175"/>
      <c r="JG192" s="175"/>
      <c r="JH192" s="175"/>
      <c r="JI192" s="175"/>
      <c r="JJ192" s="175"/>
      <c r="JK192" s="175"/>
      <c r="JL192" s="175"/>
      <c r="JM192" s="175"/>
      <c r="JN192" s="175"/>
      <c r="JO192" s="175"/>
      <c r="JP192" s="175"/>
      <c r="JQ192" s="175"/>
      <c r="JR192" s="175"/>
      <c r="JS192" s="175"/>
      <c r="JT192" s="175"/>
      <c r="JU192" s="175"/>
      <c r="JV192" s="175"/>
      <c r="JW192" s="175"/>
      <c r="JX192" s="175"/>
      <c r="JY192" s="175"/>
      <c r="JZ192" s="175"/>
      <c r="KA192" s="175"/>
      <c r="KB192" s="175"/>
      <c r="KC192" s="175"/>
      <c r="KD192" s="175"/>
      <c r="KE192" s="175"/>
      <c r="KF192" s="175"/>
      <c r="KG192" s="175"/>
      <c r="KH192" s="175"/>
      <c r="KI192" s="175"/>
      <c r="KJ192" s="175"/>
      <c r="KK192" s="175"/>
      <c r="KL192" s="175"/>
      <c r="KM192" s="175"/>
      <c r="KN192" s="175"/>
      <c r="KO192" s="175"/>
      <c r="KP192" s="175"/>
      <c r="KQ192" s="175"/>
      <c r="KR192" s="175"/>
      <c r="KS192" s="175"/>
      <c r="KT192" s="175"/>
      <c r="KU192" s="175"/>
      <c r="KV192" s="175"/>
      <c r="KW192" s="175"/>
      <c r="KX192" s="175"/>
      <c r="KY192" s="175"/>
      <c r="KZ192" s="175"/>
      <c r="LA192" s="175"/>
      <c r="LB192" s="175"/>
      <c r="LC192" s="175"/>
      <c r="LD192" s="175"/>
      <c r="LE192" s="175"/>
      <c r="LF192" s="175"/>
      <c r="LG192" s="175"/>
      <c r="LH192" s="175"/>
      <c r="LI192" s="175"/>
      <c r="LJ192" s="175"/>
      <c r="LK192" s="175"/>
      <c r="LL192" s="175"/>
      <c r="LM192" s="175"/>
      <c r="LN192" s="175"/>
      <c r="LO192" s="175"/>
      <c r="LP192" s="175"/>
      <c r="LQ192" s="175"/>
      <c r="LR192" s="175"/>
      <c r="LS192" s="175"/>
      <c r="LT192" s="175"/>
      <c r="LU192" s="175"/>
      <c r="LV192" s="175"/>
      <c r="LW192" s="175"/>
      <c r="LX192" s="175"/>
      <c r="LY192" s="175"/>
      <c r="LZ192" s="175"/>
      <c r="MA192" s="175"/>
      <c r="MB192" s="175"/>
      <c r="MC192" s="175"/>
      <c r="MD192" s="175"/>
      <c r="ME192" s="175"/>
      <c r="MF192" s="175"/>
      <c r="MG192" s="175"/>
      <c r="MH192" s="175"/>
      <c r="MI192" s="175"/>
      <c r="MJ192" s="175"/>
      <c r="MK192" s="175"/>
      <c r="ML192" s="175"/>
      <c r="MM192" s="175"/>
      <c r="MN192" s="175"/>
      <c r="MO192" s="175"/>
      <c r="MP192" s="175"/>
      <c r="MQ192" s="175"/>
      <c r="MR192" s="175"/>
      <c r="MS192" s="175"/>
      <c r="MT192" s="175"/>
      <c r="MU192" s="175"/>
      <c r="MV192" s="175"/>
      <c r="MW192" s="175"/>
      <c r="MX192" s="175"/>
      <c r="MY192" s="175"/>
      <c r="MZ192" s="175"/>
      <c r="NA192" s="175"/>
      <c r="NB192" s="175"/>
      <c r="NC192" s="175"/>
      <c r="ND192" s="175"/>
      <c r="NE192" s="175"/>
      <c r="NF192" s="175"/>
      <c r="NG192" s="175"/>
      <c r="NH192" s="175"/>
      <c r="NI192" s="175"/>
      <c r="NJ192" s="175"/>
      <c r="NK192" s="175"/>
      <c r="NL192" s="175"/>
      <c r="NM192" s="175"/>
      <c r="NN192" s="175"/>
      <c r="NO192" s="175"/>
      <c r="NP192" s="175"/>
      <c r="NQ192" s="175"/>
      <c r="NR192" s="175"/>
      <c r="NS192" s="175"/>
      <c r="NT192" s="175"/>
      <c r="NU192" s="175"/>
      <c r="NV192" s="175"/>
      <c r="NW192" s="175"/>
      <c r="NX192" s="175"/>
      <c r="NY192" s="175"/>
      <c r="NZ192" s="175"/>
      <c r="OA192" s="175"/>
      <c r="OB192" s="175"/>
      <c r="OC192" s="175"/>
      <c r="OD192" s="175"/>
      <c r="OE192" s="175"/>
      <c r="OF192" s="175"/>
      <c r="OG192" s="175"/>
      <c r="OH192" s="175"/>
      <c r="OI192" s="175"/>
      <c r="OJ192" s="175"/>
      <c r="OK192" s="175"/>
      <c r="OL192" s="175"/>
      <c r="OM192" s="175"/>
      <c r="ON192" s="175"/>
      <c r="OO192" s="175"/>
      <c r="OP192" s="175"/>
      <c r="OQ192" s="175"/>
      <c r="OR192" s="175"/>
      <c r="OS192" s="175"/>
      <c r="OT192" s="175"/>
      <c r="OU192" s="175"/>
      <c r="OV192" s="175"/>
      <c r="OW192" s="175"/>
      <c r="OX192" s="175"/>
      <c r="OY192" s="175"/>
      <c r="OZ192" s="175"/>
      <c r="PA192" s="175"/>
      <c r="PB192" s="175"/>
      <c r="PC192" s="175"/>
      <c r="PD192" s="175"/>
      <c r="PE192" s="175"/>
      <c r="PF192" s="175"/>
      <c r="PG192" s="175"/>
      <c r="PH192" s="175"/>
      <c r="PI192" s="175"/>
      <c r="PJ192" s="175"/>
      <c r="PK192" s="175"/>
      <c r="PL192" s="175"/>
      <c r="PM192" s="175"/>
      <c r="PN192" s="175"/>
      <c r="PO192" s="175"/>
      <c r="PP192" s="175"/>
      <c r="PQ192" s="175"/>
      <c r="PR192" s="175"/>
      <c r="PS192" s="175"/>
      <c r="PT192" s="175"/>
      <c r="PU192" s="175"/>
      <c r="PV192" s="175"/>
      <c r="PW192" s="175"/>
      <c r="PX192" s="175"/>
      <c r="PY192" s="175"/>
      <c r="PZ192" s="175"/>
      <c r="QA192" s="175"/>
      <c r="QB192" s="175"/>
      <c r="QC192" s="175"/>
      <c r="QD192" s="175"/>
      <c r="QE192" s="175"/>
      <c r="QF192" s="175"/>
      <c r="QG192" s="175"/>
      <c r="QH192" s="175"/>
      <c r="QI192" s="175"/>
      <c r="QJ192" s="175"/>
      <c r="QK192" s="175"/>
      <c r="QL192" s="175"/>
      <c r="QM192" s="175"/>
      <c r="QN192" s="175"/>
      <c r="QO192" s="175"/>
    </row>
    <row r="193" spans="122:457">
      <c r="DR193" s="175"/>
      <c r="DS193" s="175"/>
      <c r="DT193" s="175"/>
      <c r="DU193" s="175"/>
      <c r="DV193" s="175"/>
      <c r="DW193" s="175"/>
      <c r="DX193" s="175"/>
      <c r="DY193" s="175"/>
      <c r="DZ193" s="175"/>
      <c r="EA193" s="175"/>
      <c r="EB193" s="175"/>
      <c r="EC193" s="175"/>
      <c r="ED193" s="175"/>
      <c r="EE193" s="175"/>
      <c r="EF193" s="175"/>
      <c r="EG193" s="175"/>
      <c r="EH193" s="175"/>
      <c r="EI193" s="175"/>
      <c r="EJ193" s="175"/>
      <c r="EK193" s="175"/>
      <c r="EL193" s="175"/>
      <c r="EM193" s="175"/>
      <c r="EN193" s="175"/>
      <c r="EO193" s="175"/>
      <c r="EP193" s="175"/>
      <c r="EQ193" s="175"/>
      <c r="ER193" s="175"/>
      <c r="ES193" s="175"/>
      <c r="ET193" s="175"/>
      <c r="EU193" s="175"/>
      <c r="EV193" s="175"/>
      <c r="EW193" s="175"/>
      <c r="EX193" s="175"/>
      <c r="EY193" s="175"/>
      <c r="EZ193" s="175"/>
      <c r="FA193" s="175"/>
      <c r="FB193" s="175"/>
      <c r="FC193" s="175"/>
      <c r="FD193" s="175"/>
      <c r="FE193" s="175"/>
      <c r="FF193" s="175"/>
      <c r="FG193" s="175"/>
      <c r="FH193" s="175"/>
      <c r="FI193" s="175"/>
      <c r="FJ193" s="175"/>
      <c r="FK193" s="175"/>
      <c r="FL193" s="175"/>
      <c r="FM193" s="175"/>
      <c r="FN193" s="175"/>
      <c r="FO193" s="175"/>
      <c r="FP193" s="175"/>
      <c r="FQ193" s="175"/>
      <c r="FR193" s="175"/>
      <c r="FS193" s="175"/>
      <c r="FT193" s="175"/>
      <c r="FU193" s="175"/>
      <c r="FV193" s="175"/>
      <c r="FW193" s="175"/>
      <c r="FX193" s="175"/>
      <c r="FY193" s="175"/>
      <c r="FZ193" s="175"/>
      <c r="GA193" s="175"/>
      <c r="GB193" s="175"/>
      <c r="GC193" s="175"/>
      <c r="GD193" s="175"/>
      <c r="GE193" s="175"/>
      <c r="GF193" s="175"/>
      <c r="GG193" s="175"/>
      <c r="GH193" s="175"/>
      <c r="GI193" s="175"/>
      <c r="GJ193" s="175"/>
      <c r="GK193" s="175"/>
      <c r="GL193" s="175"/>
      <c r="GM193" s="175"/>
      <c r="GN193" s="175"/>
      <c r="GO193" s="175"/>
      <c r="GP193" s="175"/>
      <c r="GQ193" s="175"/>
      <c r="GR193" s="175"/>
      <c r="GS193" s="175"/>
      <c r="GT193" s="175"/>
      <c r="GU193" s="175"/>
      <c r="GV193" s="175"/>
      <c r="GW193" s="175"/>
      <c r="GX193" s="175"/>
      <c r="GY193" s="175"/>
      <c r="GZ193" s="175"/>
      <c r="HA193" s="175"/>
      <c r="HB193" s="175"/>
      <c r="HC193" s="175"/>
      <c r="HD193" s="175"/>
      <c r="HE193" s="175"/>
      <c r="HF193" s="175"/>
      <c r="HG193" s="175"/>
      <c r="HH193" s="175"/>
      <c r="HI193" s="175"/>
      <c r="HJ193" s="175"/>
      <c r="HK193" s="175"/>
      <c r="HL193" s="175"/>
      <c r="HM193" s="175"/>
      <c r="HN193" s="175"/>
      <c r="HO193" s="175"/>
      <c r="HP193" s="175"/>
      <c r="HQ193" s="175"/>
      <c r="HR193" s="175"/>
      <c r="HS193" s="175"/>
      <c r="HT193" s="175"/>
      <c r="HU193" s="175"/>
      <c r="HV193" s="175"/>
      <c r="HW193" s="175"/>
      <c r="HX193" s="175"/>
      <c r="HY193" s="175"/>
      <c r="HZ193" s="175"/>
      <c r="IA193" s="175"/>
      <c r="IB193" s="175"/>
      <c r="IC193" s="175"/>
      <c r="ID193" s="175"/>
      <c r="IE193" s="175"/>
      <c r="IF193" s="175"/>
      <c r="IG193" s="175"/>
      <c r="IH193" s="175"/>
      <c r="II193" s="175"/>
      <c r="IJ193" s="175"/>
      <c r="IK193" s="175"/>
      <c r="IL193" s="175"/>
      <c r="IM193" s="175"/>
      <c r="IN193" s="175"/>
      <c r="IO193" s="175"/>
      <c r="IP193" s="175"/>
      <c r="IQ193" s="175"/>
      <c r="IR193" s="175"/>
      <c r="IS193" s="175"/>
      <c r="IT193" s="175"/>
      <c r="IU193" s="175"/>
      <c r="IV193" s="175"/>
      <c r="IW193" s="175"/>
      <c r="IX193" s="175"/>
      <c r="IY193" s="175"/>
      <c r="IZ193" s="175"/>
      <c r="JA193" s="175"/>
      <c r="JB193" s="175"/>
      <c r="JC193" s="175"/>
      <c r="JD193" s="175"/>
      <c r="JE193" s="175"/>
      <c r="JF193" s="175"/>
      <c r="JG193" s="175"/>
      <c r="JH193" s="175"/>
      <c r="JI193" s="175"/>
      <c r="JJ193" s="175"/>
      <c r="JK193" s="175"/>
      <c r="JL193" s="175"/>
      <c r="JM193" s="175"/>
      <c r="JN193" s="175"/>
      <c r="JO193" s="175"/>
      <c r="JP193" s="175"/>
      <c r="JQ193" s="175"/>
      <c r="JR193" s="175"/>
      <c r="JS193" s="175"/>
      <c r="JT193" s="175"/>
      <c r="JU193" s="175"/>
      <c r="JV193" s="175"/>
      <c r="JW193" s="175"/>
      <c r="JX193" s="175"/>
      <c r="JY193" s="175"/>
      <c r="JZ193" s="175"/>
      <c r="KA193" s="175"/>
      <c r="KB193" s="175"/>
      <c r="KC193" s="175"/>
      <c r="KD193" s="175"/>
      <c r="KE193" s="175"/>
      <c r="KF193" s="175"/>
      <c r="KG193" s="175"/>
      <c r="KH193" s="175"/>
      <c r="KI193" s="175"/>
      <c r="KJ193" s="175"/>
      <c r="KK193" s="175"/>
      <c r="KL193" s="175"/>
      <c r="KM193" s="175"/>
      <c r="KN193" s="175"/>
      <c r="KO193" s="175"/>
      <c r="KP193" s="175"/>
      <c r="KQ193" s="175"/>
      <c r="KR193" s="175"/>
      <c r="KS193" s="175"/>
      <c r="KT193" s="175"/>
      <c r="KU193" s="175"/>
      <c r="KV193" s="175"/>
      <c r="KW193" s="175"/>
      <c r="KX193" s="175"/>
      <c r="KY193" s="175"/>
      <c r="KZ193" s="175"/>
      <c r="LA193" s="175"/>
      <c r="LB193" s="175"/>
      <c r="LC193" s="175"/>
      <c r="LD193" s="175"/>
      <c r="LE193" s="175"/>
      <c r="LF193" s="175"/>
      <c r="LG193" s="175"/>
      <c r="LH193" s="175"/>
      <c r="LI193" s="175"/>
      <c r="LJ193" s="175"/>
      <c r="LK193" s="175"/>
      <c r="LL193" s="175"/>
      <c r="LM193" s="175"/>
      <c r="LN193" s="175"/>
      <c r="LO193" s="175"/>
      <c r="LP193" s="175"/>
      <c r="LQ193" s="175"/>
      <c r="LR193" s="175"/>
      <c r="LS193" s="175"/>
      <c r="LT193" s="175"/>
      <c r="LU193" s="175"/>
      <c r="LV193" s="175"/>
      <c r="LW193" s="175"/>
      <c r="LX193" s="175"/>
      <c r="LY193" s="175"/>
      <c r="LZ193" s="175"/>
      <c r="MA193" s="175"/>
      <c r="MB193" s="175"/>
      <c r="MC193" s="175"/>
      <c r="MD193" s="175"/>
      <c r="ME193" s="175"/>
      <c r="MF193" s="175"/>
      <c r="MG193" s="175"/>
      <c r="MH193" s="175"/>
      <c r="MI193" s="175"/>
      <c r="MJ193" s="175"/>
      <c r="MK193" s="175"/>
      <c r="ML193" s="175"/>
      <c r="MM193" s="175"/>
      <c r="MN193" s="175"/>
      <c r="MO193" s="175"/>
      <c r="MP193" s="175"/>
      <c r="MQ193" s="175"/>
      <c r="MR193" s="175"/>
      <c r="MS193" s="175"/>
      <c r="MT193" s="175"/>
      <c r="MU193" s="175"/>
      <c r="MV193" s="175"/>
      <c r="MW193" s="175"/>
      <c r="MX193" s="175"/>
      <c r="MY193" s="175"/>
      <c r="MZ193" s="175"/>
      <c r="NA193" s="175"/>
      <c r="NB193" s="175"/>
      <c r="NC193" s="175"/>
      <c r="ND193" s="175"/>
      <c r="NE193" s="175"/>
      <c r="NF193" s="175"/>
      <c r="NG193" s="175"/>
      <c r="NH193" s="175"/>
      <c r="NI193" s="175"/>
      <c r="NJ193" s="175"/>
      <c r="NK193" s="175"/>
      <c r="NL193" s="175"/>
      <c r="NM193" s="175"/>
      <c r="NN193" s="175"/>
      <c r="NO193" s="175"/>
      <c r="NP193" s="175"/>
      <c r="NQ193" s="175"/>
      <c r="NR193" s="175"/>
      <c r="NS193" s="175"/>
      <c r="NT193" s="175"/>
      <c r="NU193" s="175"/>
      <c r="NV193" s="175"/>
      <c r="NW193" s="175"/>
      <c r="NX193" s="175"/>
      <c r="NY193" s="175"/>
      <c r="NZ193" s="175"/>
      <c r="OA193" s="175"/>
      <c r="OB193" s="175"/>
      <c r="OC193" s="175"/>
      <c r="OD193" s="175"/>
      <c r="OE193" s="175"/>
      <c r="OF193" s="175"/>
      <c r="OG193" s="175"/>
      <c r="OH193" s="175"/>
      <c r="OI193" s="175"/>
      <c r="OJ193" s="175"/>
      <c r="OK193" s="175"/>
      <c r="OL193" s="175"/>
      <c r="OM193" s="175"/>
      <c r="ON193" s="175"/>
      <c r="OO193" s="175"/>
      <c r="OP193" s="175"/>
      <c r="OQ193" s="175"/>
      <c r="OR193" s="175"/>
      <c r="OS193" s="175"/>
      <c r="OT193" s="175"/>
      <c r="OU193" s="175"/>
      <c r="OV193" s="175"/>
      <c r="OW193" s="175"/>
      <c r="OX193" s="175"/>
      <c r="OY193" s="175"/>
      <c r="OZ193" s="175"/>
      <c r="PA193" s="175"/>
      <c r="PB193" s="175"/>
      <c r="PC193" s="175"/>
      <c r="PD193" s="175"/>
      <c r="PE193" s="175"/>
      <c r="PF193" s="175"/>
      <c r="PG193" s="175"/>
      <c r="PH193" s="175"/>
      <c r="PI193" s="175"/>
      <c r="PJ193" s="175"/>
      <c r="PK193" s="175"/>
      <c r="PL193" s="175"/>
      <c r="PM193" s="175"/>
      <c r="PN193" s="175"/>
      <c r="PO193" s="175"/>
      <c r="PP193" s="175"/>
      <c r="PQ193" s="175"/>
      <c r="PR193" s="175"/>
      <c r="PS193" s="175"/>
      <c r="PT193" s="175"/>
      <c r="PU193" s="175"/>
      <c r="PV193" s="175"/>
      <c r="PW193" s="175"/>
      <c r="PX193" s="175"/>
      <c r="PY193" s="175"/>
      <c r="PZ193" s="175"/>
      <c r="QA193" s="175"/>
      <c r="QB193" s="175"/>
      <c r="QC193" s="175"/>
      <c r="QD193" s="175"/>
      <c r="QE193" s="175"/>
      <c r="QF193" s="175"/>
      <c r="QG193" s="175"/>
      <c r="QH193" s="175"/>
      <c r="QI193" s="175"/>
      <c r="QJ193" s="175"/>
      <c r="QK193" s="175"/>
      <c r="QL193" s="175"/>
      <c r="QM193" s="175"/>
      <c r="QN193" s="175"/>
      <c r="QO193" s="175"/>
    </row>
    <row r="194" spans="122:457">
      <c r="DR194" s="175"/>
      <c r="DS194" s="175"/>
      <c r="DT194" s="175"/>
      <c r="DU194" s="175"/>
      <c r="DV194" s="175"/>
      <c r="DW194" s="175"/>
      <c r="DX194" s="175"/>
      <c r="DY194" s="175"/>
      <c r="DZ194" s="175"/>
      <c r="EA194" s="175"/>
      <c r="EB194" s="175"/>
      <c r="EC194" s="175"/>
      <c r="ED194" s="175"/>
      <c r="EE194" s="175"/>
      <c r="EF194" s="175"/>
      <c r="EG194" s="175"/>
      <c r="EH194" s="175"/>
      <c r="EI194" s="175"/>
      <c r="EJ194" s="175"/>
      <c r="EK194" s="175"/>
      <c r="EL194" s="175"/>
      <c r="EM194" s="175"/>
      <c r="EN194" s="175"/>
      <c r="EO194" s="175"/>
      <c r="EP194" s="175"/>
      <c r="EQ194" s="175"/>
      <c r="ER194" s="175"/>
      <c r="ES194" s="175"/>
      <c r="ET194" s="175"/>
      <c r="EU194" s="175"/>
      <c r="EV194" s="175"/>
      <c r="EW194" s="175"/>
      <c r="EX194" s="175"/>
      <c r="EY194" s="175"/>
      <c r="EZ194" s="175"/>
      <c r="FA194" s="175"/>
      <c r="FB194" s="175"/>
      <c r="FC194" s="175"/>
      <c r="FD194" s="175"/>
      <c r="FE194" s="175"/>
      <c r="FF194" s="175"/>
      <c r="FG194" s="175"/>
      <c r="FH194" s="175"/>
      <c r="FI194" s="175"/>
      <c r="FJ194" s="175"/>
      <c r="FK194" s="175"/>
      <c r="FL194" s="175"/>
      <c r="FM194" s="175"/>
      <c r="FN194" s="175"/>
      <c r="FO194" s="175"/>
      <c r="FP194" s="175"/>
      <c r="FQ194" s="175"/>
      <c r="FR194" s="175"/>
      <c r="FS194" s="175"/>
      <c r="FT194" s="175"/>
      <c r="FU194" s="175"/>
      <c r="FV194" s="175"/>
      <c r="FW194" s="175"/>
      <c r="FX194" s="175"/>
      <c r="FY194" s="175"/>
      <c r="FZ194" s="175"/>
      <c r="GA194" s="175"/>
      <c r="GB194" s="175"/>
      <c r="GC194" s="175"/>
      <c r="GD194" s="175"/>
      <c r="GE194" s="175"/>
      <c r="GF194" s="175"/>
      <c r="GG194" s="175"/>
      <c r="GH194" s="175"/>
      <c r="GI194" s="175"/>
      <c r="GJ194" s="175"/>
      <c r="GK194" s="175"/>
      <c r="GL194" s="175"/>
      <c r="GM194" s="175"/>
      <c r="GN194" s="175"/>
      <c r="GO194" s="175"/>
      <c r="GP194" s="175"/>
      <c r="GQ194" s="175"/>
      <c r="GR194" s="175"/>
      <c r="GS194" s="175"/>
      <c r="GT194" s="175"/>
      <c r="GU194" s="175"/>
      <c r="GV194" s="175"/>
      <c r="GW194" s="175"/>
      <c r="GX194" s="175"/>
      <c r="GY194" s="175"/>
      <c r="GZ194" s="175"/>
      <c r="HA194" s="175"/>
      <c r="HB194" s="175"/>
      <c r="HC194" s="175"/>
      <c r="HD194" s="175"/>
      <c r="HE194" s="175"/>
      <c r="HF194" s="175"/>
      <c r="HG194" s="175"/>
      <c r="HH194" s="175"/>
      <c r="HI194" s="175"/>
      <c r="HJ194" s="175"/>
      <c r="HK194" s="175"/>
      <c r="HL194" s="175"/>
      <c r="HM194" s="175"/>
      <c r="HN194" s="175"/>
      <c r="HO194" s="175"/>
      <c r="HP194" s="175"/>
      <c r="HQ194" s="175"/>
      <c r="HR194" s="175"/>
      <c r="HS194" s="175"/>
      <c r="HT194" s="175"/>
      <c r="HU194" s="175"/>
      <c r="HV194" s="175"/>
      <c r="HW194" s="175"/>
      <c r="HX194" s="175"/>
      <c r="HY194" s="175"/>
      <c r="HZ194" s="175"/>
      <c r="IA194" s="175"/>
      <c r="IB194" s="175"/>
      <c r="IC194" s="175"/>
      <c r="ID194" s="175"/>
      <c r="IE194" s="175"/>
      <c r="IF194" s="175"/>
      <c r="IG194" s="175"/>
      <c r="IH194" s="175"/>
      <c r="II194" s="175"/>
      <c r="IJ194" s="175"/>
      <c r="IK194" s="175"/>
      <c r="IL194" s="175"/>
      <c r="IM194" s="175"/>
      <c r="IN194" s="175"/>
      <c r="IO194" s="175"/>
      <c r="IP194" s="175"/>
      <c r="IQ194" s="175"/>
      <c r="IR194" s="175"/>
      <c r="IS194" s="175"/>
      <c r="IT194" s="175"/>
      <c r="IU194" s="175"/>
      <c r="IV194" s="175"/>
      <c r="IW194" s="175"/>
      <c r="IX194" s="175"/>
      <c r="IY194" s="175"/>
      <c r="IZ194" s="175"/>
      <c r="JA194" s="175"/>
      <c r="JB194" s="175"/>
      <c r="JC194" s="175"/>
      <c r="JD194" s="175"/>
      <c r="JE194" s="175"/>
      <c r="JF194" s="175"/>
      <c r="JG194" s="175"/>
      <c r="JH194" s="175"/>
      <c r="JI194" s="175"/>
      <c r="JJ194" s="175"/>
      <c r="JK194" s="175"/>
      <c r="JL194" s="175"/>
      <c r="JM194" s="175"/>
      <c r="JN194" s="175"/>
      <c r="JO194" s="175"/>
      <c r="JP194" s="175"/>
      <c r="JQ194" s="175"/>
      <c r="JR194" s="175"/>
      <c r="JS194" s="175"/>
      <c r="JT194" s="175"/>
      <c r="JU194" s="175"/>
      <c r="JV194" s="175"/>
      <c r="JW194" s="175"/>
      <c r="JX194" s="175"/>
      <c r="JY194" s="175"/>
      <c r="JZ194" s="175"/>
      <c r="KA194" s="175"/>
      <c r="KB194" s="175"/>
      <c r="KC194" s="175"/>
      <c r="KD194" s="175"/>
      <c r="KE194" s="175"/>
      <c r="KF194" s="175"/>
      <c r="KG194" s="175"/>
      <c r="KH194" s="175"/>
      <c r="KI194" s="175"/>
      <c r="KJ194" s="175"/>
      <c r="KK194" s="175"/>
      <c r="KL194" s="175"/>
      <c r="KM194" s="175"/>
      <c r="KN194" s="175"/>
      <c r="KO194" s="175"/>
      <c r="KP194" s="175"/>
      <c r="KQ194" s="175"/>
      <c r="KR194" s="175"/>
      <c r="KS194" s="175"/>
      <c r="KT194" s="175"/>
      <c r="KU194" s="175"/>
      <c r="KV194" s="175"/>
      <c r="KW194" s="175"/>
      <c r="KX194" s="175"/>
      <c r="KY194" s="175"/>
      <c r="KZ194" s="175"/>
      <c r="LA194" s="175"/>
      <c r="LB194" s="175"/>
      <c r="LC194" s="175"/>
      <c r="LD194" s="175"/>
      <c r="LE194" s="175"/>
      <c r="LF194" s="175"/>
      <c r="LG194" s="175"/>
      <c r="LH194" s="175"/>
      <c r="LI194" s="175"/>
      <c r="LJ194" s="175"/>
      <c r="LK194" s="175"/>
      <c r="LL194" s="175"/>
      <c r="LM194" s="175"/>
      <c r="LN194" s="175"/>
      <c r="LO194" s="175"/>
      <c r="LP194" s="175"/>
      <c r="LQ194" s="175"/>
      <c r="LR194" s="175"/>
      <c r="LS194" s="175"/>
      <c r="LT194" s="175"/>
      <c r="LU194" s="175"/>
      <c r="LV194" s="175"/>
      <c r="LW194" s="175"/>
      <c r="LX194" s="175"/>
      <c r="LY194" s="175"/>
      <c r="LZ194" s="175"/>
      <c r="MA194" s="175"/>
      <c r="MB194" s="175"/>
      <c r="MC194" s="175"/>
      <c r="MD194" s="175"/>
      <c r="ME194" s="175"/>
      <c r="MF194" s="175"/>
      <c r="MG194" s="175"/>
      <c r="MH194" s="175"/>
      <c r="MI194" s="175"/>
      <c r="MJ194" s="175"/>
      <c r="MK194" s="175"/>
      <c r="ML194" s="175"/>
      <c r="MM194" s="175"/>
      <c r="MN194" s="175"/>
      <c r="MO194" s="175"/>
      <c r="MP194" s="175"/>
      <c r="MQ194" s="175"/>
      <c r="MR194" s="175"/>
      <c r="MS194" s="175"/>
      <c r="MT194" s="175"/>
      <c r="MU194" s="175"/>
      <c r="MV194" s="175"/>
      <c r="MW194" s="175"/>
      <c r="MX194" s="175"/>
      <c r="MY194" s="175"/>
      <c r="MZ194" s="175"/>
      <c r="NA194" s="175"/>
      <c r="NB194" s="175"/>
      <c r="NC194" s="175"/>
      <c r="ND194" s="175"/>
      <c r="NE194" s="175"/>
      <c r="NF194" s="175"/>
      <c r="NG194" s="175"/>
      <c r="NH194" s="175"/>
      <c r="NI194" s="175"/>
      <c r="NJ194" s="175"/>
      <c r="NK194" s="175"/>
      <c r="NL194" s="175"/>
      <c r="NM194" s="175"/>
      <c r="NN194" s="175"/>
      <c r="NO194" s="175"/>
      <c r="NP194" s="175"/>
      <c r="NQ194" s="175"/>
      <c r="NR194" s="175"/>
      <c r="NS194" s="175"/>
      <c r="NT194" s="175"/>
      <c r="NU194" s="175"/>
      <c r="NV194" s="175"/>
      <c r="NW194" s="175"/>
      <c r="NX194" s="175"/>
      <c r="NY194" s="175"/>
      <c r="NZ194" s="175"/>
      <c r="OA194" s="175"/>
      <c r="OB194" s="175"/>
      <c r="OC194" s="175"/>
      <c r="OD194" s="175"/>
      <c r="OE194" s="175"/>
      <c r="OF194" s="175"/>
      <c r="OG194" s="175"/>
      <c r="OH194" s="175"/>
      <c r="OI194" s="175"/>
      <c r="OJ194" s="175"/>
      <c r="OK194" s="175"/>
      <c r="OL194" s="175"/>
      <c r="OM194" s="175"/>
      <c r="ON194" s="175"/>
      <c r="OO194" s="175"/>
      <c r="OP194" s="175"/>
      <c r="OQ194" s="175"/>
      <c r="OR194" s="175"/>
      <c r="OS194" s="175"/>
      <c r="OT194" s="175"/>
      <c r="OU194" s="175"/>
      <c r="OV194" s="175"/>
      <c r="OW194" s="175"/>
      <c r="OX194" s="175"/>
      <c r="OY194" s="175"/>
      <c r="OZ194" s="175"/>
      <c r="PA194" s="175"/>
      <c r="PB194" s="175"/>
      <c r="PC194" s="175"/>
      <c r="PD194" s="175"/>
      <c r="PE194" s="175"/>
      <c r="PF194" s="175"/>
      <c r="PG194" s="175"/>
      <c r="PH194" s="175"/>
      <c r="PI194" s="175"/>
      <c r="PJ194" s="175"/>
      <c r="PK194" s="175"/>
      <c r="PL194" s="175"/>
      <c r="PM194" s="175"/>
      <c r="PN194" s="175"/>
      <c r="PO194" s="175"/>
      <c r="PP194" s="175"/>
      <c r="PQ194" s="175"/>
      <c r="PR194" s="175"/>
      <c r="PS194" s="175"/>
      <c r="PT194" s="175"/>
      <c r="PU194" s="175"/>
      <c r="PV194" s="175"/>
      <c r="PW194" s="175"/>
      <c r="PX194" s="175"/>
      <c r="PY194" s="175"/>
      <c r="PZ194" s="175"/>
      <c r="QA194" s="175"/>
      <c r="QB194" s="175"/>
      <c r="QC194" s="175"/>
      <c r="QD194" s="175"/>
      <c r="QE194" s="175"/>
      <c r="QF194" s="175"/>
      <c r="QG194" s="175"/>
      <c r="QH194" s="175"/>
      <c r="QI194" s="175"/>
      <c r="QJ194" s="175"/>
      <c r="QK194" s="175"/>
      <c r="QL194" s="175"/>
      <c r="QM194" s="175"/>
      <c r="QN194" s="175"/>
      <c r="QO194" s="175"/>
    </row>
    <row r="195" spans="122:457">
      <c r="DR195" s="175"/>
      <c r="DS195" s="175"/>
      <c r="DT195" s="175"/>
      <c r="DU195" s="175"/>
      <c r="DV195" s="175"/>
      <c r="DW195" s="175"/>
      <c r="DX195" s="175"/>
      <c r="DY195" s="175"/>
      <c r="DZ195" s="175"/>
      <c r="EA195" s="175"/>
      <c r="EB195" s="175"/>
      <c r="EC195" s="175"/>
      <c r="ED195" s="175"/>
      <c r="EE195" s="175"/>
      <c r="EF195" s="175"/>
      <c r="EG195" s="175"/>
      <c r="EH195" s="175"/>
      <c r="EI195" s="175"/>
      <c r="EJ195" s="175"/>
      <c r="EK195" s="175"/>
      <c r="EL195" s="175"/>
      <c r="EM195" s="175"/>
      <c r="EN195" s="175"/>
      <c r="EO195" s="175"/>
      <c r="EP195" s="175"/>
      <c r="EQ195" s="175"/>
      <c r="ER195" s="175"/>
      <c r="ES195" s="175"/>
      <c r="ET195" s="175"/>
      <c r="EU195" s="175"/>
      <c r="EV195" s="175"/>
      <c r="EW195" s="175"/>
      <c r="EX195" s="175"/>
      <c r="EY195" s="175"/>
      <c r="EZ195" s="175"/>
      <c r="FA195" s="175"/>
      <c r="FB195" s="175"/>
      <c r="FC195" s="175"/>
      <c r="FD195" s="175"/>
      <c r="FE195" s="175"/>
      <c r="FF195" s="175"/>
      <c r="FG195" s="175"/>
      <c r="FH195" s="175"/>
      <c r="FI195" s="175"/>
      <c r="FJ195" s="175"/>
      <c r="FK195" s="175"/>
      <c r="FL195" s="175"/>
      <c r="FM195" s="175"/>
      <c r="FN195" s="175"/>
      <c r="FO195" s="175"/>
      <c r="FP195" s="175"/>
      <c r="FQ195" s="175"/>
      <c r="FR195" s="175"/>
      <c r="FS195" s="175"/>
      <c r="FT195" s="175"/>
      <c r="FU195" s="175"/>
      <c r="FV195" s="175"/>
      <c r="FW195" s="175"/>
      <c r="FX195" s="175"/>
      <c r="FY195" s="175"/>
      <c r="FZ195" s="175"/>
      <c r="GA195" s="175"/>
      <c r="GB195" s="175"/>
      <c r="GC195" s="175"/>
      <c r="GD195" s="175"/>
      <c r="GE195" s="175"/>
      <c r="GF195" s="175"/>
      <c r="GG195" s="175"/>
      <c r="GH195" s="175"/>
      <c r="GI195" s="175"/>
      <c r="GJ195" s="175"/>
      <c r="GK195" s="175"/>
      <c r="GL195" s="175"/>
      <c r="GM195" s="175"/>
      <c r="GN195" s="175"/>
      <c r="GO195" s="175"/>
      <c r="GP195" s="175"/>
      <c r="GQ195" s="175"/>
      <c r="GR195" s="175"/>
      <c r="GS195" s="175"/>
      <c r="GT195" s="175"/>
      <c r="GU195" s="175"/>
      <c r="GV195" s="175"/>
      <c r="GW195" s="175"/>
      <c r="GX195" s="175"/>
      <c r="GY195" s="175"/>
      <c r="GZ195" s="175"/>
      <c r="HA195" s="175"/>
      <c r="HB195" s="175"/>
      <c r="HC195" s="175"/>
      <c r="HD195" s="175"/>
      <c r="HE195" s="175"/>
      <c r="HF195" s="175"/>
      <c r="HG195" s="175"/>
      <c r="HH195" s="175"/>
      <c r="HI195" s="175"/>
      <c r="HJ195" s="175"/>
      <c r="HK195" s="175"/>
      <c r="HL195" s="175"/>
      <c r="HM195" s="175"/>
      <c r="HN195" s="175"/>
      <c r="HO195" s="175"/>
      <c r="HP195" s="175"/>
      <c r="HQ195" s="175"/>
      <c r="HR195" s="175"/>
      <c r="HS195" s="175"/>
      <c r="HT195" s="175"/>
      <c r="HU195" s="175"/>
      <c r="HV195" s="175"/>
      <c r="HW195" s="175"/>
      <c r="HX195" s="175"/>
      <c r="HY195" s="175"/>
      <c r="HZ195" s="175"/>
      <c r="IA195" s="175"/>
      <c r="IB195" s="175"/>
      <c r="IC195" s="175"/>
      <c r="ID195" s="175"/>
      <c r="IE195" s="175"/>
      <c r="IF195" s="175"/>
      <c r="IG195" s="175"/>
      <c r="IH195" s="175"/>
      <c r="II195" s="175"/>
      <c r="IJ195" s="175"/>
      <c r="IK195" s="175"/>
      <c r="IL195" s="175"/>
      <c r="IM195" s="175"/>
      <c r="IN195" s="175"/>
      <c r="IO195" s="175"/>
      <c r="IP195" s="175"/>
      <c r="IQ195" s="175"/>
      <c r="IR195" s="175"/>
      <c r="IS195" s="175"/>
      <c r="IT195" s="175"/>
      <c r="IU195" s="175"/>
      <c r="IV195" s="175"/>
      <c r="IW195" s="175"/>
      <c r="IX195" s="175"/>
      <c r="IY195" s="175"/>
      <c r="IZ195" s="175"/>
      <c r="JA195" s="175"/>
      <c r="JB195" s="175"/>
      <c r="JC195" s="175"/>
      <c r="JD195" s="175"/>
      <c r="JE195" s="175"/>
      <c r="JF195" s="175"/>
      <c r="JG195" s="175"/>
      <c r="JH195" s="175"/>
      <c r="JI195" s="175"/>
      <c r="JJ195" s="175"/>
      <c r="JK195" s="175"/>
      <c r="JL195" s="175"/>
      <c r="JM195" s="175"/>
      <c r="JN195" s="175"/>
      <c r="JO195" s="175"/>
      <c r="JP195" s="175"/>
      <c r="JQ195" s="175"/>
      <c r="JR195" s="175"/>
      <c r="JS195" s="175"/>
      <c r="JT195" s="175"/>
      <c r="JU195" s="175"/>
      <c r="JV195" s="175"/>
      <c r="JW195" s="175"/>
      <c r="JX195" s="175"/>
      <c r="JY195" s="175"/>
      <c r="JZ195" s="175"/>
      <c r="KA195" s="175"/>
      <c r="KB195" s="175"/>
      <c r="KC195" s="175"/>
      <c r="KD195" s="175"/>
      <c r="KE195" s="175"/>
      <c r="KF195" s="175"/>
      <c r="KG195" s="175"/>
      <c r="KH195" s="175"/>
      <c r="KI195" s="175"/>
      <c r="KJ195" s="175"/>
      <c r="KK195" s="175"/>
      <c r="KL195" s="175"/>
      <c r="KM195" s="175"/>
      <c r="KN195" s="175"/>
      <c r="KO195" s="175"/>
      <c r="KP195" s="175"/>
      <c r="KQ195" s="175"/>
      <c r="KR195" s="175"/>
      <c r="KS195" s="175"/>
      <c r="KT195" s="175"/>
      <c r="KU195" s="175"/>
      <c r="KV195" s="175"/>
      <c r="KW195" s="175"/>
      <c r="KX195" s="175"/>
      <c r="KY195" s="175"/>
      <c r="KZ195" s="175"/>
      <c r="LA195" s="175"/>
      <c r="LB195" s="175"/>
      <c r="LC195" s="175"/>
      <c r="LD195" s="175"/>
      <c r="LE195" s="175"/>
      <c r="LF195" s="175"/>
      <c r="LG195" s="175"/>
      <c r="LH195" s="175"/>
      <c r="LI195" s="175"/>
      <c r="LJ195" s="175"/>
      <c r="LK195" s="175"/>
      <c r="LL195" s="175"/>
      <c r="LM195" s="175"/>
      <c r="LN195" s="175"/>
      <c r="LO195" s="175"/>
      <c r="LP195" s="175"/>
      <c r="LQ195" s="175"/>
      <c r="LR195" s="175"/>
      <c r="LS195" s="175"/>
      <c r="LT195" s="175"/>
      <c r="LU195" s="175"/>
      <c r="LV195" s="175"/>
      <c r="LW195" s="175"/>
      <c r="LX195" s="175"/>
      <c r="LY195" s="175"/>
      <c r="LZ195" s="175"/>
      <c r="MA195" s="175"/>
      <c r="MB195" s="175"/>
      <c r="MC195" s="175"/>
      <c r="MD195" s="175"/>
      <c r="ME195" s="175"/>
      <c r="MF195" s="175"/>
      <c r="MG195" s="175"/>
      <c r="MH195" s="175"/>
      <c r="MI195" s="175"/>
      <c r="MJ195" s="175"/>
      <c r="MK195" s="175"/>
      <c r="ML195" s="175"/>
      <c r="MM195" s="175"/>
      <c r="MN195" s="175"/>
      <c r="MO195" s="175"/>
      <c r="MP195" s="175"/>
      <c r="MQ195" s="175"/>
      <c r="MR195" s="175"/>
      <c r="MS195" s="175"/>
      <c r="MT195" s="175"/>
      <c r="MU195" s="175"/>
      <c r="MV195" s="175"/>
      <c r="MW195" s="175"/>
      <c r="MX195" s="175"/>
      <c r="MY195" s="175"/>
      <c r="MZ195" s="175"/>
      <c r="NA195" s="175"/>
      <c r="NB195" s="175"/>
      <c r="NC195" s="175"/>
      <c r="ND195" s="175"/>
      <c r="NE195" s="175"/>
      <c r="NF195" s="175"/>
      <c r="NG195" s="175"/>
      <c r="NH195" s="175"/>
      <c r="NI195" s="175"/>
      <c r="NJ195" s="175"/>
      <c r="NK195" s="175"/>
      <c r="NL195" s="175"/>
      <c r="NM195" s="175"/>
      <c r="NN195" s="175"/>
      <c r="NO195" s="175"/>
      <c r="NP195" s="175"/>
      <c r="NQ195" s="175"/>
      <c r="NR195" s="175"/>
      <c r="NS195" s="175"/>
      <c r="NT195" s="175"/>
      <c r="NU195" s="175"/>
      <c r="NV195" s="175"/>
      <c r="NW195" s="175"/>
      <c r="NX195" s="175"/>
      <c r="NY195" s="175"/>
      <c r="NZ195" s="175"/>
      <c r="OA195" s="175"/>
      <c r="OB195" s="175"/>
      <c r="OC195" s="175"/>
      <c r="OD195" s="175"/>
      <c r="OE195" s="175"/>
      <c r="OF195" s="175"/>
      <c r="OG195" s="175"/>
      <c r="OH195" s="175"/>
      <c r="OI195" s="175"/>
      <c r="OJ195" s="175"/>
      <c r="OK195" s="175"/>
      <c r="OL195" s="175"/>
      <c r="OM195" s="175"/>
      <c r="ON195" s="175"/>
      <c r="OO195" s="175"/>
      <c r="OP195" s="175"/>
      <c r="OQ195" s="175"/>
      <c r="OR195" s="175"/>
      <c r="OS195" s="175"/>
      <c r="OT195" s="175"/>
      <c r="OU195" s="175"/>
      <c r="OV195" s="175"/>
      <c r="OW195" s="175"/>
      <c r="OX195" s="175"/>
      <c r="OY195" s="175"/>
      <c r="OZ195" s="175"/>
      <c r="PA195" s="175"/>
      <c r="PB195" s="175"/>
      <c r="PC195" s="175"/>
      <c r="PD195" s="175"/>
      <c r="PE195" s="175"/>
      <c r="PF195" s="175"/>
      <c r="PG195" s="175"/>
      <c r="PH195" s="175"/>
      <c r="PI195" s="175"/>
      <c r="PJ195" s="175"/>
      <c r="PK195" s="175"/>
      <c r="PL195" s="175"/>
      <c r="PM195" s="175"/>
      <c r="PN195" s="175"/>
      <c r="PO195" s="175"/>
      <c r="PP195" s="175"/>
      <c r="PQ195" s="175"/>
      <c r="PR195" s="175"/>
      <c r="PS195" s="175"/>
      <c r="PT195" s="175"/>
      <c r="PU195" s="175"/>
      <c r="PV195" s="175"/>
      <c r="PW195" s="175"/>
      <c r="PX195" s="175"/>
      <c r="PY195" s="175"/>
      <c r="PZ195" s="175"/>
      <c r="QA195" s="175"/>
      <c r="QB195" s="175"/>
      <c r="QC195" s="175"/>
      <c r="QD195" s="175"/>
      <c r="QE195" s="175"/>
      <c r="QF195" s="175"/>
      <c r="QG195" s="175"/>
      <c r="QH195" s="175"/>
      <c r="QI195" s="175"/>
      <c r="QJ195" s="175"/>
      <c r="QK195" s="175"/>
      <c r="QL195" s="175"/>
      <c r="QM195" s="175"/>
      <c r="QN195" s="175"/>
      <c r="QO195" s="175"/>
    </row>
    <row r="196" spans="122:457">
      <c r="DR196" s="175"/>
      <c r="DS196" s="175"/>
      <c r="DT196" s="175"/>
      <c r="DU196" s="175"/>
      <c r="DV196" s="175"/>
      <c r="DW196" s="175"/>
      <c r="DX196" s="175"/>
      <c r="DY196" s="175"/>
      <c r="DZ196" s="175"/>
      <c r="EA196" s="175"/>
      <c r="EB196" s="175"/>
      <c r="EC196" s="175"/>
      <c r="ED196" s="175"/>
      <c r="EE196" s="175"/>
      <c r="EF196" s="175"/>
      <c r="EG196" s="175"/>
      <c r="EH196" s="175"/>
      <c r="EI196" s="175"/>
      <c r="EJ196" s="175"/>
      <c r="EK196" s="175"/>
      <c r="EL196" s="175"/>
      <c r="EM196" s="175"/>
      <c r="EN196" s="175"/>
      <c r="EO196" s="175"/>
      <c r="EP196" s="175"/>
      <c r="EQ196" s="175"/>
      <c r="ER196" s="175"/>
      <c r="ES196" s="175"/>
      <c r="ET196" s="175"/>
      <c r="EU196" s="175"/>
      <c r="EV196" s="175"/>
      <c r="EW196" s="175"/>
      <c r="EX196" s="175"/>
      <c r="EY196" s="175"/>
      <c r="EZ196" s="175"/>
      <c r="FA196" s="175"/>
      <c r="FB196" s="175"/>
      <c r="FC196" s="175"/>
      <c r="FD196" s="175"/>
      <c r="FE196" s="175"/>
      <c r="FF196" s="175"/>
      <c r="FG196" s="175"/>
      <c r="FH196" s="175"/>
      <c r="FI196" s="175"/>
      <c r="FJ196" s="175"/>
      <c r="FK196" s="175"/>
      <c r="FL196" s="175"/>
      <c r="FM196" s="175"/>
      <c r="FN196" s="175"/>
      <c r="FO196" s="175"/>
      <c r="FP196" s="175"/>
      <c r="FQ196" s="175"/>
      <c r="FR196" s="175"/>
      <c r="FS196" s="175"/>
      <c r="FT196" s="175"/>
      <c r="FU196" s="175"/>
      <c r="FV196" s="175"/>
      <c r="FW196" s="175"/>
      <c r="FX196" s="175"/>
      <c r="FY196" s="175"/>
      <c r="FZ196" s="175"/>
      <c r="GA196" s="175"/>
      <c r="GB196" s="175"/>
      <c r="GC196" s="175"/>
      <c r="GD196" s="175"/>
      <c r="GE196" s="175"/>
      <c r="GF196" s="175"/>
      <c r="GG196" s="175"/>
      <c r="GH196" s="175"/>
      <c r="GI196" s="175"/>
      <c r="GJ196" s="175"/>
      <c r="GK196" s="175"/>
      <c r="GL196" s="175"/>
      <c r="GM196" s="175"/>
      <c r="GN196" s="175"/>
      <c r="GO196" s="175"/>
      <c r="GP196" s="175"/>
      <c r="GQ196" s="175"/>
      <c r="GR196" s="175"/>
      <c r="GS196" s="175"/>
      <c r="GT196" s="175"/>
      <c r="GU196" s="175"/>
      <c r="GV196" s="175"/>
      <c r="GW196" s="175"/>
      <c r="GX196" s="175"/>
      <c r="GY196" s="175"/>
      <c r="GZ196" s="175"/>
      <c r="HA196" s="175"/>
      <c r="HB196" s="175"/>
      <c r="HC196" s="175"/>
      <c r="HD196" s="175"/>
      <c r="HE196" s="175"/>
      <c r="HF196" s="175"/>
      <c r="HG196" s="175"/>
      <c r="HH196" s="175"/>
      <c r="HI196" s="175"/>
      <c r="HJ196" s="175"/>
      <c r="HK196" s="175"/>
      <c r="HL196" s="175"/>
      <c r="HM196" s="175"/>
      <c r="HN196" s="175"/>
      <c r="HO196" s="175"/>
      <c r="HP196" s="175"/>
      <c r="HQ196" s="175"/>
      <c r="HR196" s="175"/>
      <c r="HS196" s="175"/>
      <c r="HT196" s="175"/>
      <c r="HU196" s="175"/>
      <c r="HV196" s="175"/>
      <c r="HW196" s="175"/>
      <c r="HX196" s="175"/>
      <c r="HY196" s="175"/>
      <c r="HZ196" s="175"/>
      <c r="IA196" s="175"/>
      <c r="IB196" s="175"/>
      <c r="IC196" s="175"/>
      <c r="ID196" s="175"/>
      <c r="IE196" s="175"/>
      <c r="IF196" s="175"/>
      <c r="IG196" s="175"/>
      <c r="IH196" s="175"/>
      <c r="II196" s="175"/>
      <c r="IJ196" s="175"/>
      <c r="IK196" s="175"/>
      <c r="IL196" s="175"/>
      <c r="IM196" s="175"/>
      <c r="IN196" s="175"/>
      <c r="IO196" s="175"/>
      <c r="IP196" s="175"/>
      <c r="IQ196" s="175"/>
      <c r="IR196" s="175"/>
      <c r="IS196" s="175"/>
      <c r="IT196" s="175"/>
      <c r="IU196" s="175"/>
      <c r="IV196" s="175"/>
      <c r="IW196" s="175"/>
      <c r="IX196" s="175"/>
      <c r="IY196" s="175"/>
      <c r="IZ196" s="175"/>
      <c r="JA196" s="175"/>
      <c r="JB196" s="175"/>
      <c r="JC196" s="175"/>
      <c r="JD196" s="175"/>
      <c r="JE196" s="175"/>
      <c r="JF196" s="175"/>
      <c r="JG196" s="175"/>
      <c r="JH196" s="175"/>
      <c r="JI196" s="175"/>
      <c r="JJ196" s="175"/>
      <c r="JK196" s="175"/>
      <c r="JL196" s="175"/>
      <c r="JM196" s="175"/>
      <c r="JN196" s="175"/>
      <c r="JO196" s="175"/>
      <c r="JP196" s="175"/>
      <c r="JQ196" s="175"/>
      <c r="JR196" s="175"/>
      <c r="JS196" s="175"/>
      <c r="JT196" s="175"/>
      <c r="JU196" s="175"/>
      <c r="JV196" s="175"/>
      <c r="JW196" s="175"/>
      <c r="JX196" s="175"/>
      <c r="JY196" s="175"/>
      <c r="JZ196" s="175"/>
      <c r="KA196" s="175"/>
      <c r="KB196" s="175"/>
      <c r="KC196" s="175"/>
      <c r="KD196" s="175"/>
      <c r="KE196" s="175"/>
      <c r="KF196" s="175"/>
      <c r="KG196" s="175"/>
      <c r="KH196" s="175"/>
      <c r="KI196" s="175"/>
      <c r="KJ196" s="175"/>
      <c r="KK196" s="175"/>
      <c r="KL196" s="175"/>
      <c r="KM196" s="175"/>
      <c r="KN196" s="175"/>
      <c r="KO196" s="175"/>
      <c r="KP196" s="175"/>
      <c r="KQ196" s="175"/>
      <c r="KR196" s="175"/>
      <c r="KS196" s="175"/>
      <c r="KT196" s="175"/>
      <c r="KU196" s="175"/>
      <c r="KV196" s="175"/>
      <c r="KW196" s="175"/>
      <c r="KX196" s="175"/>
      <c r="KY196" s="175"/>
      <c r="KZ196" s="175"/>
      <c r="LA196" s="175"/>
      <c r="LB196" s="175"/>
      <c r="LC196" s="175"/>
      <c r="LD196" s="175"/>
      <c r="LE196" s="175"/>
      <c r="LF196" s="175"/>
      <c r="LG196" s="175"/>
      <c r="LH196" s="175"/>
      <c r="LI196" s="175"/>
      <c r="LJ196" s="175"/>
      <c r="LK196" s="175"/>
      <c r="LL196" s="175"/>
      <c r="LM196" s="175"/>
      <c r="LN196" s="175"/>
      <c r="LO196" s="175"/>
      <c r="LP196" s="175"/>
      <c r="LQ196" s="175"/>
      <c r="LR196" s="175"/>
      <c r="LS196" s="175"/>
      <c r="LT196" s="175"/>
      <c r="LU196" s="175"/>
      <c r="LV196" s="175"/>
      <c r="LW196" s="175"/>
      <c r="LX196" s="175"/>
      <c r="LY196" s="175"/>
      <c r="LZ196" s="175"/>
      <c r="MA196" s="175"/>
      <c r="MB196" s="175"/>
      <c r="MC196" s="175"/>
      <c r="MD196" s="175"/>
      <c r="ME196" s="175"/>
      <c r="MF196" s="175"/>
      <c r="MG196" s="175"/>
      <c r="MH196" s="175"/>
      <c r="MI196" s="175"/>
      <c r="MJ196" s="175"/>
      <c r="MK196" s="175"/>
      <c r="ML196" s="175"/>
      <c r="MM196" s="175"/>
      <c r="MN196" s="175"/>
      <c r="MO196" s="175"/>
      <c r="MP196" s="175"/>
      <c r="MQ196" s="175"/>
      <c r="MR196" s="175"/>
      <c r="MS196" s="175"/>
      <c r="MT196" s="175"/>
      <c r="MU196" s="175"/>
      <c r="MV196" s="175"/>
      <c r="MW196" s="175"/>
      <c r="MX196" s="175"/>
      <c r="MY196" s="175"/>
      <c r="MZ196" s="175"/>
      <c r="NA196" s="175"/>
      <c r="NB196" s="175"/>
      <c r="NC196" s="175"/>
      <c r="ND196" s="175"/>
      <c r="NE196" s="175"/>
      <c r="NF196" s="175"/>
      <c r="NG196" s="175"/>
      <c r="NH196" s="175"/>
      <c r="NI196" s="175"/>
      <c r="NJ196" s="175"/>
      <c r="NK196" s="175"/>
      <c r="NL196" s="175"/>
      <c r="NM196" s="175"/>
      <c r="NN196" s="175"/>
      <c r="NO196" s="175"/>
      <c r="NP196" s="175"/>
      <c r="NQ196" s="175"/>
      <c r="NR196" s="175"/>
      <c r="NS196" s="175"/>
      <c r="NT196" s="175"/>
      <c r="NU196" s="175"/>
      <c r="NV196" s="175"/>
      <c r="NW196" s="175"/>
      <c r="NX196" s="175"/>
      <c r="NY196" s="175"/>
      <c r="NZ196" s="175"/>
      <c r="OA196" s="175"/>
      <c r="OB196" s="175"/>
      <c r="OC196" s="175"/>
      <c r="OD196" s="175"/>
      <c r="OE196" s="175"/>
      <c r="OF196" s="175"/>
      <c r="OG196" s="175"/>
      <c r="OH196" s="175"/>
      <c r="OI196" s="175"/>
      <c r="OJ196" s="175"/>
      <c r="OK196" s="175"/>
      <c r="OL196" s="175"/>
      <c r="OM196" s="175"/>
      <c r="ON196" s="175"/>
      <c r="OO196" s="175"/>
      <c r="OP196" s="175"/>
      <c r="OQ196" s="175"/>
      <c r="OR196" s="175"/>
      <c r="OS196" s="175"/>
      <c r="OT196" s="175"/>
      <c r="OU196" s="175"/>
      <c r="OV196" s="175"/>
      <c r="OW196" s="175"/>
      <c r="OX196" s="175"/>
      <c r="OY196" s="175"/>
      <c r="OZ196" s="175"/>
      <c r="PA196" s="175"/>
      <c r="PB196" s="175"/>
      <c r="PC196" s="175"/>
      <c r="PD196" s="175"/>
      <c r="PE196" s="175"/>
      <c r="PF196" s="175"/>
      <c r="PG196" s="175"/>
      <c r="PH196" s="175"/>
      <c r="PI196" s="175"/>
      <c r="PJ196" s="175"/>
      <c r="PK196" s="175"/>
      <c r="PL196" s="175"/>
      <c r="PM196" s="175"/>
      <c r="PN196" s="175"/>
      <c r="PO196" s="175"/>
      <c r="PP196" s="175"/>
      <c r="PQ196" s="175"/>
      <c r="PR196" s="175"/>
      <c r="PS196" s="175"/>
      <c r="PT196" s="175"/>
      <c r="PU196" s="175"/>
      <c r="PV196" s="175"/>
      <c r="PW196" s="175"/>
      <c r="PX196" s="175"/>
      <c r="PY196" s="175"/>
      <c r="PZ196" s="175"/>
      <c r="QA196" s="175"/>
      <c r="QB196" s="175"/>
      <c r="QC196" s="175"/>
      <c r="QD196" s="175"/>
      <c r="QE196" s="175"/>
      <c r="QF196" s="175"/>
      <c r="QG196" s="175"/>
      <c r="QH196" s="175"/>
      <c r="QI196" s="175"/>
      <c r="QJ196" s="175"/>
      <c r="QK196" s="175"/>
      <c r="QL196" s="175"/>
      <c r="QM196" s="175"/>
      <c r="QN196" s="175"/>
      <c r="QO196" s="175"/>
    </row>
    <row r="197" spans="122:457">
      <c r="DR197" s="175"/>
      <c r="DS197" s="175"/>
      <c r="DT197" s="175"/>
      <c r="DU197" s="175"/>
      <c r="DV197" s="175"/>
      <c r="DW197" s="175"/>
      <c r="DX197" s="175"/>
      <c r="DY197" s="175"/>
      <c r="DZ197" s="175"/>
      <c r="EA197" s="175"/>
      <c r="EB197" s="175"/>
      <c r="EC197" s="175"/>
      <c r="ED197" s="175"/>
      <c r="EE197" s="175"/>
      <c r="EF197" s="175"/>
      <c r="EG197" s="175"/>
      <c r="EH197" s="175"/>
      <c r="EI197" s="175"/>
      <c r="EJ197" s="175"/>
      <c r="EK197" s="175"/>
      <c r="EL197" s="175"/>
      <c r="EM197" s="175"/>
      <c r="EN197" s="175"/>
      <c r="EO197" s="175"/>
      <c r="EP197" s="175"/>
      <c r="EQ197" s="175"/>
      <c r="ER197" s="175"/>
      <c r="ES197" s="175"/>
      <c r="ET197" s="175"/>
      <c r="EU197" s="175"/>
      <c r="EV197" s="175"/>
      <c r="EW197" s="175"/>
      <c r="EX197" s="175"/>
      <c r="EY197" s="175"/>
      <c r="EZ197" s="175"/>
      <c r="FA197" s="175"/>
      <c r="FB197" s="175"/>
      <c r="FC197" s="175"/>
      <c r="FD197" s="175"/>
      <c r="FE197" s="175"/>
      <c r="FF197" s="175"/>
      <c r="FG197" s="175"/>
      <c r="FH197" s="175"/>
      <c r="FI197" s="175"/>
      <c r="FJ197" s="175"/>
      <c r="FK197" s="175"/>
      <c r="FL197" s="175"/>
      <c r="FM197" s="175"/>
      <c r="FN197" s="175"/>
      <c r="FO197" s="175"/>
      <c r="FP197" s="175"/>
      <c r="FQ197" s="175"/>
      <c r="FR197" s="175"/>
      <c r="FS197" s="175"/>
      <c r="FT197" s="175"/>
      <c r="FU197" s="175"/>
      <c r="FV197" s="175"/>
      <c r="FW197" s="175"/>
      <c r="FX197" s="175"/>
      <c r="FY197" s="175"/>
      <c r="FZ197" s="175"/>
      <c r="GA197" s="175"/>
      <c r="GB197" s="175"/>
      <c r="GC197" s="175"/>
      <c r="GD197" s="175"/>
      <c r="GE197" s="175"/>
      <c r="GF197" s="175"/>
      <c r="GG197" s="175"/>
      <c r="GH197" s="175"/>
      <c r="GI197" s="175"/>
      <c r="GJ197" s="175"/>
      <c r="GK197" s="175"/>
      <c r="GL197" s="175"/>
      <c r="GM197" s="175"/>
      <c r="GN197" s="175"/>
      <c r="GO197" s="175"/>
      <c r="GP197" s="175"/>
      <c r="GQ197" s="175"/>
      <c r="GR197" s="175"/>
      <c r="GS197" s="175"/>
      <c r="GT197" s="175"/>
      <c r="GU197" s="175"/>
      <c r="GV197" s="175"/>
      <c r="GW197" s="175"/>
      <c r="GX197" s="175"/>
      <c r="GY197" s="175"/>
      <c r="GZ197" s="175"/>
      <c r="HA197" s="175"/>
      <c r="HB197" s="175"/>
      <c r="HC197" s="175"/>
      <c r="HD197" s="175"/>
      <c r="HE197" s="175"/>
      <c r="HF197" s="175"/>
      <c r="HG197" s="175"/>
      <c r="HH197" s="175"/>
      <c r="HI197" s="175"/>
      <c r="HJ197" s="175"/>
      <c r="HK197" s="175"/>
      <c r="HL197" s="175"/>
      <c r="HM197" s="175"/>
      <c r="HN197" s="175"/>
      <c r="HO197" s="175"/>
      <c r="HP197" s="175"/>
      <c r="HQ197" s="175"/>
      <c r="HR197" s="175"/>
      <c r="HS197" s="175"/>
      <c r="HT197" s="175"/>
      <c r="HU197" s="175"/>
      <c r="HV197" s="175"/>
      <c r="HW197" s="175"/>
      <c r="HX197" s="175"/>
      <c r="HY197" s="175"/>
      <c r="HZ197" s="175"/>
      <c r="IA197" s="175"/>
      <c r="IB197" s="175"/>
      <c r="IC197" s="175"/>
      <c r="ID197" s="175"/>
      <c r="IE197" s="175"/>
      <c r="IF197" s="175"/>
      <c r="IG197" s="175"/>
      <c r="IH197" s="175"/>
      <c r="II197" s="175"/>
      <c r="IJ197" s="175"/>
      <c r="IK197" s="175"/>
      <c r="IL197" s="175"/>
      <c r="IM197" s="175"/>
      <c r="IN197" s="175"/>
      <c r="IO197" s="175"/>
      <c r="IP197" s="175"/>
      <c r="IQ197" s="175"/>
      <c r="IR197" s="175"/>
      <c r="IS197" s="175"/>
      <c r="IT197" s="175"/>
      <c r="IU197" s="175"/>
      <c r="IV197" s="175"/>
      <c r="IW197" s="175"/>
      <c r="IX197" s="175"/>
      <c r="IY197" s="175"/>
      <c r="IZ197" s="175"/>
      <c r="JA197" s="175"/>
      <c r="JB197" s="175"/>
      <c r="JC197" s="175"/>
      <c r="JD197" s="175"/>
      <c r="JE197" s="175"/>
      <c r="JF197" s="175"/>
      <c r="JG197" s="175"/>
      <c r="JH197" s="175"/>
      <c r="JI197" s="175"/>
      <c r="JJ197" s="175"/>
      <c r="JK197" s="175"/>
      <c r="JL197" s="175"/>
      <c r="JM197" s="175"/>
      <c r="JN197" s="175"/>
      <c r="JO197" s="175"/>
      <c r="JP197" s="175"/>
      <c r="JQ197" s="175"/>
      <c r="JR197" s="175"/>
      <c r="JS197" s="175"/>
      <c r="JT197" s="175"/>
      <c r="JU197" s="175"/>
      <c r="JV197" s="175"/>
      <c r="JW197" s="175"/>
      <c r="JX197" s="175"/>
      <c r="JY197" s="175"/>
      <c r="JZ197" s="175"/>
      <c r="KA197" s="175"/>
      <c r="KB197" s="175"/>
      <c r="KC197" s="175"/>
      <c r="KD197" s="175"/>
      <c r="KE197" s="175"/>
      <c r="KF197" s="175"/>
      <c r="KG197" s="175"/>
      <c r="KH197" s="175"/>
      <c r="KI197" s="175"/>
      <c r="KJ197" s="175"/>
      <c r="KK197" s="175"/>
      <c r="KL197" s="175"/>
      <c r="KM197" s="175"/>
      <c r="KN197" s="175"/>
      <c r="KO197" s="175"/>
      <c r="KP197" s="175"/>
      <c r="KQ197" s="175"/>
      <c r="KR197" s="175"/>
      <c r="KS197" s="175"/>
      <c r="KT197" s="175"/>
      <c r="KU197" s="175"/>
      <c r="KV197" s="175"/>
      <c r="KW197" s="175"/>
      <c r="KX197" s="175"/>
      <c r="KY197" s="175"/>
      <c r="KZ197" s="175"/>
      <c r="LA197" s="175"/>
      <c r="LB197" s="175"/>
      <c r="LC197" s="175"/>
      <c r="LD197" s="175"/>
      <c r="LE197" s="175"/>
      <c r="LF197" s="175"/>
      <c r="LG197" s="175"/>
      <c r="LH197" s="175"/>
      <c r="LI197" s="175"/>
      <c r="LJ197" s="175"/>
      <c r="LK197" s="175"/>
      <c r="LL197" s="175"/>
      <c r="LM197" s="175"/>
      <c r="LN197" s="175"/>
      <c r="LO197" s="175"/>
      <c r="LP197" s="175"/>
      <c r="LQ197" s="175"/>
      <c r="LR197" s="175"/>
      <c r="LS197" s="175"/>
      <c r="LT197" s="175"/>
      <c r="LU197" s="175"/>
      <c r="LV197" s="175"/>
      <c r="LW197" s="175"/>
      <c r="LX197" s="175"/>
      <c r="LY197" s="175"/>
      <c r="LZ197" s="175"/>
      <c r="MA197" s="175"/>
      <c r="MB197" s="175"/>
      <c r="MC197" s="175"/>
      <c r="MD197" s="175"/>
      <c r="ME197" s="175"/>
      <c r="MF197" s="175"/>
      <c r="MG197" s="175"/>
      <c r="MH197" s="175"/>
      <c r="MI197" s="175"/>
      <c r="MJ197" s="175"/>
      <c r="MK197" s="175"/>
      <c r="ML197" s="175"/>
      <c r="MM197" s="175"/>
      <c r="MN197" s="175"/>
      <c r="MO197" s="175"/>
      <c r="MP197" s="175"/>
      <c r="MQ197" s="175"/>
      <c r="MR197" s="175"/>
      <c r="MS197" s="175"/>
      <c r="MT197" s="175"/>
      <c r="MU197" s="175"/>
      <c r="MV197" s="175"/>
      <c r="MW197" s="175"/>
      <c r="MX197" s="175"/>
      <c r="MY197" s="175"/>
      <c r="MZ197" s="175"/>
      <c r="NA197" s="175"/>
      <c r="NB197" s="175"/>
      <c r="NC197" s="175"/>
      <c r="ND197" s="175"/>
      <c r="NE197" s="175"/>
      <c r="NF197" s="175"/>
      <c r="NG197" s="175"/>
      <c r="NH197" s="175"/>
      <c r="NI197" s="175"/>
      <c r="NJ197" s="175"/>
      <c r="NK197" s="175"/>
      <c r="NL197" s="175"/>
      <c r="NM197" s="175"/>
      <c r="NN197" s="175"/>
      <c r="NO197" s="175"/>
      <c r="NP197" s="175"/>
      <c r="NQ197" s="175"/>
      <c r="NR197" s="175"/>
      <c r="NS197" s="175"/>
      <c r="NT197" s="175"/>
      <c r="NU197" s="175"/>
      <c r="NV197" s="175"/>
      <c r="NW197" s="175"/>
      <c r="NX197" s="175"/>
      <c r="NY197" s="175"/>
      <c r="NZ197" s="175"/>
      <c r="OA197" s="175"/>
      <c r="OB197" s="175"/>
      <c r="OC197" s="175"/>
      <c r="OD197" s="175"/>
      <c r="OE197" s="175"/>
      <c r="OF197" s="175"/>
      <c r="OG197" s="175"/>
      <c r="OH197" s="175"/>
      <c r="OI197" s="175"/>
      <c r="OJ197" s="175"/>
      <c r="OK197" s="175"/>
      <c r="OL197" s="175"/>
      <c r="OM197" s="175"/>
      <c r="ON197" s="175"/>
      <c r="OO197" s="175"/>
      <c r="OP197" s="175"/>
      <c r="OQ197" s="175"/>
      <c r="OR197" s="175"/>
      <c r="OS197" s="175"/>
      <c r="OT197" s="175"/>
      <c r="OU197" s="175"/>
      <c r="OV197" s="175"/>
      <c r="OW197" s="175"/>
      <c r="OX197" s="175"/>
      <c r="OY197" s="175"/>
      <c r="OZ197" s="175"/>
      <c r="PA197" s="175"/>
      <c r="PB197" s="175"/>
      <c r="PC197" s="175"/>
      <c r="PD197" s="175"/>
      <c r="PE197" s="175"/>
      <c r="PF197" s="175"/>
      <c r="PG197" s="175"/>
      <c r="PH197" s="175"/>
      <c r="PI197" s="175"/>
      <c r="PJ197" s="175"/>
      <c r="PK197" s="175"/>
      <c r="PL197" s="175"/>
      <c r="PM197" s="175"/>
      <c r="PN197" s="175"/>
      <c r="PO197" s="175"/>
      <c r="PP197" s="175"/>
      <c r="PQ197" s="175"/>
      <c r="PR197" s="175"/>
      <c r="PS197" s="175"/>
      <c r="PT197" s="175"/>
      <c r="PU197" s="175"/>
      <c r="PV197" s="175"/>
      <c r="PW197" s="175"/>
      <c r="PX197" s="175"/>
      <c r="PY197" s="175"/>
      <c r="PZ197" s="175"/>
      <c r="QA197" s="175"/>
      <c r="QB197" s="175"/>
      <c r="QC197" s="175"/>
      <c r="QD197" s="175"/>
      <c r="QE197" s="175"/>
      <c r="QF197" s="175"/>
      <c r="QG197" s="175"/>
      <c r="QH197" s="175"/>
      <c r="QI197" s="175"/>
      <c r="QJ197" s="175"/>
      <c r="QK197" s="175"/>
      <c r="QL197" s="175"/>
      <c r="QM197" s="175"/>
      <c r="QN197" s="175"/>
      <c r="QO197" s="175"/>
    </row>
    <row r="198" spans="122:457">
      <c r="DR198" s="175"/>
      <c r="DS198" s="175"/>
      <c r="DT198" s="175"/>
      <c r="DU198" s="175"/>
      <c r="DV198" s="175"/>
      <c r="DW198" s="175"/>
      <c r="DX198" s="175"/>
      <c r="DY198" s="175"/>
      <c r="DZ198" s="175"/>
      <c r="EA198" s="175"/>
      <c r="EB198" s="175"/>
      <c r="EC198" s="175"/>
      <c r="ED198" s="175"/>
      <c r="EE198" s="175"/>
      <c r="EF198" s="175"/>
      <c r="EG198" s="175"/>
      <c r="EH198" s="175"/>
      <c r="EI198" s="175"/>
      <c r="EJ198" s="175"/>
      <c r="EK198" s="175"/>
      <c r="EL198" s="175"/>
      <c r="EM198" s="175"/>
      <c r="EN198" s="175"/>
      <c r="EO198" s="175"/>
      <c r="EP198" s="175"/>
      <c r="EQ198" s="175"/>
      <c r="ER198" s="175"/>
      <c r="ES198" s="175"/>
      <c r="ET198" s="175"/>
      <c r="EU198" s="175"/>
      <c r="EV198" s="175"/>
      <c r="EW198" s="175"/>
      <c r="EX198" s="175"/>
      <c r="EY198" s="175"/>
      <c r="EZ198" s="175"/>
      <c r="FA198" s="175"/>
      <c r="FB198" s="175"/>
      <c r="FC198" s="175"/>
      <c r="FD198" s="175"/>
      <c r="FE198" s="175"/>
      <c r="FF198" s="175"/>
      <c r="FG198" s="175"/>
      <c r="FH198" s="175"/>
      <c r="FI198" s="175"/>
      <c r="FJ198" s="175"/>
      <c r="FK198" s="175"/>
      <c r="FL198" s="175"/>
      <c r="FM198" s="175"/>
      <c r="FN198" s="175"/>
      <c r="FO198" s="175"/>
      <c r="FP198" s="175"/>
      <c r="FQ198" s="175"/>
      <c r="FR198" s="175"/>
      <c r="FS198" s="175"/>
      <c r="FT198" s="175"/>
      <c r="FU198" s="175"/>
      <c r="FV198" s="175"/>
      <c r="FW198" s="175"/>
      <c r="FX198" s="175"/>
      <c r="FY198" s="175"/>
      <c r="FZ198" s="175"/>
      <c r="GA198" s="175"/>
      <c r="GB198" s="175"/>
      <c r="GC198" s="175"/>
      <c r="GD198" s="175"/>
      <c r="GE198" s="175"/>
      <c r="GF198" s="175"/>
      <c r="GG198" s="175"/>
      <c r="GH198" s="175"/>
      <c r="GI198" s="175"/>
      <c r="GJ198" s="175"/>
      <c r="GK198" s="175"/>
      <c r="GL198" s="175"/>
      <c r="GM198" s="175"/>
      <c r="GN198" s="175"/>
      <c r="GO198" s="175"/>
      <c r="GP198" s="175"/>
      <c r="GQ198" s="175"/>
      <c r="GR198" s="175"/>
      <c r="GS198" s="175"/>
      <c r="GT198" s="175"/>
      <c r="GU198" s="175"/>
      <c r="GV198" s="175"/>
      <c r="GW198" s="175"/>
      <c r="GX198" s="175"/>
      <c r="GY198" s="175"/>
      <c r="GZ198" s="175"/>
      <c r="HA198" s="175"/>
      <c r="HB198" s="175"/>
      <c r="HC198" s="175"/>
      <c r="HD198" s="175"/>
      <c r="HE198" s="175"/>
      <c r="HF198" s="175"/>
      <c r="HG198" s="175"/>
      <c r="HH198" s="175"/>
      <c r="HI198" s="175"/>
      <c r="HJ198" s="175"/>
      <c r="HK198" s="175"/>
      <c r="HL198" s="175"/>
      <c r="HM198" s="175"/>
      <c r="HN198" s="175"/>
      <c r="HO198" s="175"/>
      <c r="HP198" s="175"/>
      <c r="HQ198" s="175"/>
      <c r="HR198" s="175"/>
      <c r="HS198" s="175"/>
      <c r="HT198" s="175"/>
      <c r="HU198" s="175"/>
      <c r="HV198" s="175"/>
      <c r="HW198" s="175"/>
      <c r="HX198" s="175"/>
      <c r="HY198" s="175"/>
      <c r="HZ198" s="175"/>
      <c r="IA198" s="175"/>
      <c r="IB198" s="175"/>
      <c r="IC198" s="175"/>
      <c r="ID198" s="175"/>
      <c r="IE198" s="175"/>
      <c r="IF198" s="175"/>
      <c r="IG198" s="175"/>
      <c r="IH198" s="175"/>
      <c r="II198" s="175"/>
      <c r="IJ198" s="175"/>
      <c r="IK198" s="175"/>
      <c r="IL198" s="175"/>
      <c r="IM198" s="175"/>
      <c r="IN198" s="175"/>
      <c r="IO198" s="175"/>
      <c r="IP198" s="175"/>
      <c r="IQ198" s="175"/>
      <c r="IR198" s="175"/>
      <c r="IS198" s="175"/>
      <c r="IT198" s="175"/>
      <c r="IU198" s="175"/>
      <c r="IV198" s="175"/>
      <c r="IW198" s="175"/>
      <c r="IX198" s="175"/>
      <c r="IY198" s="175"/>
      <c r="IZ198" s="175"/>
      <c r="JA198" s="175"/>
      <c r="JB198" s="175"/>
      <c r="JC198" s="175"/>
      <c r="JD198" s="175"/>
      <c r="JE198" s="175"/>
      <c r="JF198" s="175"/>
      <c r="JG198" s="175"/>
      <c r="JH198" s="175"/>
      <c r="JI198" s="175"/>
      <c r="JJ198" s="175"/>
      <c r="JK198" s="175"/>
      <c r="JL198" s="175"/>
      <c r="JM198" s="175"/>
      <c r="JN198" s="175"/>
      <c r="JO198" s="175"/>
      <c r="JP198" s="175"/>
      <c r="JQ198" s="175"/>
      <c r="JR198" s="175"/>
      <c r="JS198" s="175"/>
      <c r="JT198" s="175"/>
      <c r="JU198" s="175"/>
      <c r="JV198" s="175"/>
      <c r="JW198" s="175"/>
      <c r="JX198" s="175"/>
      <c r="JY198" s="175"/>
      <c r="JZ198" s="175"/>
      <c r="KA198" s="175"/>
      <c r="KB198" s="175"/>
      <c r="KC198" s="175"/>
      <c r="KD198" s="175"/>
      <c r="KE198" s="175"/>
      <c r="KF198" s="175"/>
      <c r="KG198" s="175"/>
      <c r="KH198" s="175"/>
      <c r="KI198" s="175"/>
      <c r="KJ198" s="175"/>
      <c r="KK198" s="175"/>
      <c r="KL198" s="175"/>
      <c r="KM198" s="175"/>
      <c r="KN198" s="175"/>
      <c r="KO198" s="175"/>
      <c r="KP198" s="175"/>
      <c r="KQ198" s="175"/>
      <c r="KR198" s="175"/>
      <c r="KS198" s="175"/>
      <c r="KT198" s="175"/>
      <c r="KU198" s="175"/>
      <c r="KV198" s="175"/>
      <c r="KW198" s="175"/>
      <c r="KX198" s="175"/>
      <c r="KY198" s="175"/>
      <c r="KZ198" s="175"/>
      <c r="LA198" s="175"/>
      <c r="LB198" s="175"/>
      <c r="LC198" s="175"/>
      <c r="LD198" s="175"/>
      <c r="LE198" s="175"/>
      <c r="LF198" s="175"/>
      <c r="LG198" s="175"/>
      <c r="LH198" s="175"/>
      <c r="LI198" s="175"/>
      <c r="LJ198" s="175"/>
      <c r="LK198" s="175"/>
      <c r="LL198" s="175"/>
      <c r="LM198" s="175"/>
      <c r="LN198" s="175"/>
      <c r="LO198" s="175"/>
      <c r="LP198" s="175"/>
      <c r="LQ198" s="175"/>
      <c r="LR198" s="175"/>
      <c r="LS198" s="175"/>
      <c r="LT198" s="175"/>
      <c r="LU198" s="175"/>
      <c r="LV198" s="175"/>
      <c r="LW198" s="175"/>
      <c r="LX198" s="175"/>
      <c r="LY198" s="175"/>
      <c r="LZ198" s="175"/>
      <c r="MA198" s="175"/>
      <c r="MB198" s="175"/>
      <c r="MC198" s="175"/>
      <c r="MD198" s="175"/>
      <c r="ME198" s="175"/>
      <c r="MF198" s="175"/>
      <c r="MG198" s="175"/>
      <c r="MH198" s="175"/>
      <c r="MI198" s="175"/>
      <c r="MJ198" s="175"/>
      <c r="MK198" s="175"/>
      <c r="ML198" s="175"/>
      <c r="MM198" s="175"/>
      <c r="MN198" s="175"/>
      <c r="MO198" s="175"/>
      <c r="MP198" s="175"/>
      <c r="MQ198" s="175"/>
      <c r="MR198" s="175"/>
      <c r="MS198" s="175"/>
      <c r="MT198" s="175"/>
      <c r="MU198" s="175"/>
      <c r="MV198" s="175"/>
      <c r="MW198" s="175"/>
      <c r="MX198" s="175"/>
      <c r="MY198" s="175"/>
      <c r="MZ198" s="175"/>
      <c r="NA198" s="175"/>
      <c r="NB198" s="175"/>
      <c r="NC198" s="175"/>
      <c r="ND198" s="175"/>
      <c r="NE198" s="175"/>
      <c r="NF198" s="175"/>
      <c r="NG198" s="175"/>
      <c r="NH198" s="175"/>
      <c r="NI198" s="175"/>
      <c r="NJ198" s="175"/>
      <c r="NK198" s="175"/>
      <c r="NL198" s="175"/>
      <c r="NM198" s="175"/>
      <c r="NN198" s="175"/>
      <c r="NO198" s="175"/>
      <c r="NP198" s="175"/>
      <c r="NQ198" s="175"/>
      <c r="NR198" s="175"/>
      <c r="NS198" s="175"/>
      <c r="NT198" s="175"/>
      <c r="NU198" s="175"/>
      <c r="NV198" s="175"/>
      <c r="NW198" s="175"/>
      <c r="NX198" s="175"/>
      <c r="NY198" s="175"/>
      <c r="NZ198" s="175"/>
      <c r="OA198" s="175"/>
      <c r="OB198" s="175"/>
      <c r="OC198" s="175"/>
      <c r="OD198" s="175"/>
      <c r="OE198" s="175"/>
      <c r="OF198" s="175"/>
      <c r="OG198" s="175"/>
      <c r="OH198" s="175"/>
      <c r="OI198" s="175"/>
      <c r="OJ198" s="175"/>
      <c r="OK198" s="175"/>
      <c r="OL198" s="175"/>
      <c r="OM198" s="175"/>
      <c r="ON198" s="175"/>
      <c r="OO198" s="175"/>
      <c r="OP198" s="175"/>
      <c r="OQ198" s="175"/>
      <c r="OR198" s="175"/>
      <c r="OS198" s="175"/>
      <c r="OT198" s="175"/>
      <c r="OU198" s="175"/>
      <c r="OV198" s="175"/>
      <c r="OW198" s="175"/>
      <c r="OX198" s="175"/>
      <c r="OY198" s="175"/>
      <c r="OZ198" s="175"/>
      <c r="PA198" s="175"/>
      <c r="PB198" s="175"/>
      <c r="PC198" s="175"/>
      <c r="PD198" s="175"/>
      <c r="PE198" s="175"/>
      <c r="PF198" s="175"/>
      <c r="PG198" s="175"/>
      <c r="PH198" s="175"/>
      <c r="PI198" s="175"/>
      <c r="PJ198" s="175"/>
      <c r="PK198" s="175"/>
      <c r="PL198" s="175"/>
      <c r="PM198" s="175"/>
      <c r="PN198" s="175"/>
      <c r="PO198" s="175"/>
      <c r="PP198" s="175"/>
      <c r="PQ198" s="175"/>
      <c r="PR198" s="175"/>
      <c r="PS198" s="175"/>
      <c r="PT198" s="175"/>
      <c r="PU198" s="175"/>
      <c r="PV198" s="175"/>
      <c r="PW198" s="175"/>
      <c r="PX198" s="175"/>
      <c r="PY198" s="175"/>
      <c r="PZ198" s="175"/>
      <c r="QA198" s="175"/>
      <c r="QB198" s="175"/>
      <c r="QC198" s="175"/>
      <c r="QD198" s="175"/>
      <c r="QE198" s="175"/>
      <c r="QF198" s="175"/>
      <c r="QG198" s="175"/>
      <c r="QH198" s="175"/>
      <c r="QI198" s="175"/>
      <c r="QJ198" s="175"/>
      <c r="QK198" s="175"/>
      <c r="QL198" s="175"/>
      <c r="QM198" s="175"/>
      <c r="QN198" s="175"/>
      <c r="QO198" s="175"/>
    </row>
    <row r="199" spans="122:457">
      <c r="DR199" s="175"/>
      <c r="DS199" s="175"/>
      <c r="DT199" s="175"/>
      <c r="DU199" s="175"/>
      <c r="DV199" s="175"/>
      <c r="DW199" s="175"/>
      <c r="DX199" s="175"/>
      <c r="DY199" s="175"/>
      <c r="DZ199" s="175"/>
      <c r="EA199" s="175"/>
      <c r="EB199" s="175"/>
      <c r="EC199" s="175"/>
      <c r="ED199" s="175"/>
      <c r="EE199" s="175"/>
      <c r="EF199" s="175"/>
      <c r="EG199" s="175"/>
      <c r="EH199" s="175"/>
      <c r="EI199" s="175"/>
      <c r="EJ199" s="175"/>
      <c r="EK199" s="175"/>
      <c r="EL199" s="175"/>
      <c r="EM199" s="175"/>
      <c r="EN199" s="175"/>
      <c r="EO199" s="175"/>
      <c r="EP199" s="175"/>
      <c r="EQ199" s="175"/>
      <c r="ER199" s="175"/>
      <c r="ES199" s="175"/>
      <c r="ET199" s="175"/>
      <c r="EU199" s="175"/>
      <c r="EV199" s="175"/>
      <c r="EW199" s="175"/>
      <c r="EX199" s="175"/>
      <c r="EY199" s="175"/>
      <c r="EZ199" s="175"/>
      <c r="FA199" s="175"/>
      <c r="FB199" s="175"/>
      <c r="FC199" s="175"/>
      <c r="FD199" s="175"/>
      <c r="FE199" s="175"/>
      <c r="FF199" s="175"/>
      <c r="FG199" s="175"/>
      <c r="FH199" s="175"/>
      <c r="FI199" s="175"/>
      <c r="FJ199" s="175"/>
      <c r="FK199" s="175"/>
      <c r="FL199" s="175"/>
      <c r="FM199" s="175"/>
      <c r="FN199" s="175"/>
      <c r="FO199" s="175"/>
      <c r="FP199" s="175"/>
      <c r="FQ199" s="175"/>
      <c r="FR199" s="175"/>
      <c r="FS199" s="175"/>
      <c r="FT199" s="175"/>
      <c r="FU199" s="175"/>
      <c r="FV199" s="175"/>
      <c r="FW199" s="175"/>
      <c r="FX199" s="175"/>
      <c r="FY199" s="175"/>
      <c r="FZ199" s="175"/>
      <c r="GA199" s="175"/>
      <c r="GB199" s="175"/>
      <c r="GC199" s="175"/>
      <c r="GD199" s="175"/>
      <c r="GE199" s="175"/>
      <c r="GF199" s="175"/>
      <c r="GG199" s="175"/>
      <c r="GH199" s="175"/>
      <c r="GI199" s="175"/>
      <c r="GJ199" s="175"/>
      <c r="GK199" s="175"/>
      <c r="GL199" s="175"/>
      <c r="GM199" s="175"/>
      <c r="GN199" s="175"/>
      <c r="GO199" s="175"/>
      <c r="GP199" s="175"/>
      <c r="GQ199" s="175"/>
      <c r="GR199" s="175"/>
      <c r="GS199" s="175"/>
      <c r="GT199" s="175"/>
      <c r="GU199" s="175"/>
      <c r="GV199" s="175"/>
      <c r="GW199" s="175"/>
      <c r="GX199" s="175"/>
      <c r="GY199" s="175"/>
      <c r="GZ199" s="175"/>
      <c r="HA199" s="175"/>
      <c r="HB199" s="175"/>
      <c r="HC199" s="175"/>
      <c r="HD199" s="175"/>
      <c r="HE199" s="175"/>
      <c r="HF199" s="175"/>
      <c r="HG199" s="175"/>
      <c r="HH199" s="175"/>
      <c r="HI199" s="175"/>
      <c r="HJ199" s="175"/>
      <c r="HK199" s="175"/>
      <c r="HL199" s="175"/>
      <c r="HM199" s="175"/>
      <c r="HN199" s="175"/>
      <c r="HO199" s="175"/>
      <c r="HP199" s="175"/>
      <c r="HQ199" s="175"/>
      <c r="HR199" s="175"/>
      <c r="HS199" s="175"/>
      <c r="HT199" s="175"/>
      <c r="HU199" s="175"/>
      <c r="HV199" s="175"/>
      <c r="HW199" s="175"/>
      <c r="HX199" s="175"/>
      <c r="HY199" s="175"/>
      <c r="HZ199" s="175"/>
      <c r="IA199" s="175"/>
      <c r="IB199" s="175"/>
      <c r="IC199" s="175"/>
      <c r="ID199" s="175"/>
      <c r="IE199" s="175"/>
      <c r="IF199" s="175"/>
      <c r="IG199" s="175"/>
      <c r="IH199" s="175"/>
      <c r="II199" s="175"/>
      <c r="IJ199" s="175"/>
      <c r="IK199" s="175"/>
      <c r="IL199" s="175"/>
      <c r="IM199" s="175"/>
      <c r="IN199" s="175"/>
      <c r="IO199" s="175"/>
      <c r="IP199" s="175"/>
      <c r="IQ199" s="175"/>
      <c r="IR199" s="175"/>
      <c r="IS199" s="175"/>
      <c r="IT199" s="175"/>
      <c r="IU199" s="175"/>
      <c r="IV199" s="175"/>
      <c r="IW199" s="175"/>
      <c r="IX199" s="175"/>
      <c r="IY199" s="175"/>
      <c r="IZ199" s="175"/>
      <c r="JA199" s="175"/>
      <c r="JB199" s="175"/>
      <c r="JC199" s="175"/>
      <c r="JD199" s="175"/>
      <c r="JE199" s="175"/>
      <c r="JF199" s="175"/>
      <c r="JG199" s="175"/>
      <c r="JH199" s="175"/>
      <c r="JI199" s="175"/>
      <c r="JJ199" s="175"/>
      <c r="JK199" s="175"/>
      <c r="JL199" s="175"/>
      <c r="JM199" s="175"/>
      <c r="JN199" s="175"/>
      <c r="JO199" s="175"/>
      <c r="JP199" s="175"/>
      <c r="JQ199" s="175"/>
      <c r="JR199" s="175"/>
      <c r="JS199" s="175"/>
      <c r="JT199" s="175"/>
      <c r="JU199" s="175"/>
      <c r="JV199" s="175"/>
      <c r="JW199" s="175"/>
      <c r="JX199" s="175"/>
      <c r="JY199" s="175"/>
      <c r="JZ199" s="175"/>
      <c r="KA199" s="175"/>
      <c r="KB199" s="175"/>
      <c r="KC199" s="175"/>
      <c r="KD199" s="175"/>
      <c r="KE199" s="175"/>
      <c r="KF199" s="175"/>
      <c r="KG199" s="175"/>
      <c r="KH199" s="175"/>
      <c r="KI199" s="175"/>
      <c r="KJ199" s="175"/>
      <c r="KK199" s="175"/>
      <c r="KL199" s="175"/>
      <c r="KM199" s="175"/>
      <c r="KN199" s="175"/>
      <c r="KO199" s="175"/>
      <c r="KP199" s="175"/>
      <c r="KQ199" s="175"/>
      <c r="KR199" s="175"/>
      <c r="KS199" s="175"/>
      <c r="KT199" s="175"/>
      <c r="KU199" s="175"/>
      <c r="KV199" s="175"/>
      <c r="KW199" s="175"/>
      <c r="KX199" s="175"/>
      <c r="KY199" s="175"/>
      <c r="KZ199" s="175"/>
      <c r="LA199" s="175"/>
      <c r="LB199" s="175"/>
      <c r="LC199" s="175"/>
      <c r="LD199" s="175"/>
      <c r="LE199" s="175"/>
      <c r="LF199" s="175"/>
      <c r="LG199" s="175"/>
      <c r="LH199" s="175"/>
      <c r="LI199" s="175"/>
      <c r="LJ199" s="175"/>
      <c r="LK199" s="175"/>
      <c r="LL199" s="175"/>
      <c r="LM199" s="175"/>
      <c r="LN199" s="175"/>
      <c r="LO199" s="175"/>
      <c r="LP199" s="175"/>
      <c r="LQ199" s="175"/>
      <c r="LR199" s="175"/>
      <c r="LS199" s="175"/>
      <c r="LT199" s="175"/>
      <c r="LU199" s="175"/>
      <c r="LV199" s="175"/>
      <c r="LW199" s="175"/>
      <c r="LX199" s="175"/>
      <c r="LY199" s="175"/>
      <c r="LZ199" s="175"/>
      <c r="MA199" s="175"/>
      <c r="MB199" s="175"/>
      <c r="MC199" s="175"/>
      <c r="MD199" s="175"/>
      <c r="ME199" s="175"/>
      <c r="MF199" s="175"/>
      <c r="MG199" s="175"/>
      <c r="MH199" s="175"/>
      <c r="MI199" s="175"/>
      <c r="MJ199" s="175"/>
      <c r="MK199" s="175"/>
      <c r="ML199" s="175"/>
      <c r="MM199" s="175"/>
      <c r="MN199" s="175"/>
      <c r="MO199" s="175"/>
      <c r="MP199" s="175"/>
      <c r="MQ199" s="175"/>
      <c r="MR199" s="175"/>
      <c r="MS199" s="175"/>
      <c r="MT199" s="175"/>
      <c r="MU199" s="175"/>
      <c r="MV199" s="175"/>
      <c r="MW199" s="175"/>
      <c r="MX199" s="175"/>
      <c r="MY199" s="175"/>
      <c r="MZ199" s="175"/>
      <c r="NA199" s="175"/>
      <c r="NB199" s="175"/>
      <c r="NC199" s="175"/>
      <c r="ND199" s="175"/>
      <c r="NE199" s="175"/>
      <c r="NF199" s="175"/>
      <c r="NG199" s="175"/>
      <c r="NH199" s="175"/>
      <c r="NI199" s="175"/>
      <c r="NJ199" s="175"/>
      <c r="NK199" s="175"/>
      <c r="NL199" s="175"/>
      <c r="NM199" s="175"/>
      <c r="NN199" s="175"/>
      <c r="NO199" s="175"/>
      <c r="NP199" s="175"/>
      <c r="NQ199" s="175"/>
      <c r="NR199" s="175"/>
      <c r="NS199" s="175"/>
      <c r="NT199" s="175"/>
      <c r="NU199" s="175"/>
      <c r="NV199" s="175"/>
      <c r="NW199" s="175"/>
      <c r="NX199" s="175"/>
      <c r="NY199" s="175"/>
      <c r="NZ199" s="175"/>
      <c r="OA199" s="175"/>
      <c r="OB199" s="175"/>
      <c r="OC199" s="175"/>
      <c r="OD199" s="175"/>
      <c r="OE199" s="175"/>
      <c r="OF199" s="175"/>
      <c r="OG199" s="175"/>
      <c r="OH199" s="175"/>
      <c r="OI199" s="175"/>
      <c r="OJ199" s="175"/>
      <c r="OK199" s="175"/>
      <c r="OL199" s="175"/>
      <c r="OM199" s="175"/>
      <c r="ON199" s="175"/>
      <c r="OO199" s="175"/>
      <c r="OP199" s="175"/>
      <c r="OQ199" s="175"/>
      <c r="OR199" s="175"/>
      <c r="OS199" s="175"/>
      <c r="OT199" s="175"/>
      <c r="OU199" s="175"/>
      <c r="OV199" s="175"/>
      <c r="OW199" s="175"/>
      <c r="OX199" s="175"/>
      <c r="OY199" s="175"/>
      <c r="OZ199" s="175"/>
      <c r="PA199" s="175"/>
      <c r="PB199" s="175"/>
      <c r="PC199" s="175"/>
      <c r="PD199" s="175"/>
      <c r="PE199" s="175"/>
      <c r="PF199" s="175"/>
      <c r="PG199" s="175"/>
      <c r="PH199" s="175"/>
      <c r="PI199" s="175"/>
      <c r="PJ199" s="175"/>
      <c r="PK199" s="175"/>
      <c r="PL199" s="175"/>
      <c r="PM199" s="175"/>
      <c r="PN199" s="175"/>
      <c r="PO199" s="175"/>
      <c r="PP199" s="175"/>
      <c r="PQ199" s="175"/>
      <c r="PR199" s="175"/>
      <c r="PS199" s="175"/>
      <c r="PT199" s="175"/>
      <c r="PU199" s="175"/>
      <c r="PV199" s="175"/>
      <c r="PW199" s="175"/>
      <c r="PX199" s="175"/>
      <c r="PY199" s="175"/>
      <c r="PZ199" s="175"/>
      <c r="QA199" s="175"/>
      <c r="QB199" s="175"/>
      <c r="QC199" s="175"/>
      <c r="QD199" s="175"/>
      <c r="QE199" s="175"/>
      <c r="QF199" s="175"/>
      <c r="QG199" s="175"/>
      <c r="QH199" s="175"/>
      <c r="QI199" s="175"/>
      <c r="QJ199" s="175"/>
      <c r="QK199" s="175"/>
      <c r="QL199" s="175"/>
      <c r="QM199" s="175"/>
      <c r="QN199" s="175"/>
      <c r="QO199" s="175"/>
    </row>
    <row r="200" spans="122:457">
      <c r="DR200" s="175"/>
      <c r="DS200" s="175"/>
      <c r="DT200" s="175"/>
      <c r="DU200" s="175"/>
      <c r="DV200" s="175"/>
      <c r="DW200" s="175"/>
      <c r="DX200" s="175"/>
      <c r="DY200" s="175"/>
      <c r="DZ200" s="175"/>
      <c r="EA200" s="175"/>
      <c r="EB200" s="175"/>
      <c r="EC200" s="175"/>
      <c r="ED200" s="175"/>
      <c r="EE200" s="175"/>
      <c r="EF200" s="175"/>
      <c r="EG200" s="175"/>
      <c r="EH200" s="175"/>
      <c r="EI200" s="175"/>
      <c r="EJ200" s="175"/>
      <c r="EK200" s="175"/>
      <c r="EL200" s="175"/>
      <c r="EM200" s="175"/>
      <c r="EN200" s="175"/>
      <c r="EO200" s="175"/>
      <c r="EP200" s="175"/>
      <c r="EQ200" s="175"/>
      <c r="ER200" s="175"/>
      <c r="ES200" s="175"/>
      <c r="ET200" s="175"/>
      <c r="EU200" s="175"/>
      <c r="EV200" s="175"/>
      <c r="EW200" s="175"/>
      <c r="EX200" s="175"/>
      <c r="EY200" s="175"/>
      <c r="EZ200" s="175"/>
      <c r="FA200" s="175"/>
      <c r="FB200" s="175"/>
      <c r="FC200" s="175"/>
      <c r="FD200" s="175"/>
      <c r="FE200" s="175"/>
      <c r="FF200" s="175"/>
      <c r="FG200" s="175"/>
      <c r="FH200" s="175"/>
      <c r="FI200" s="175"/>
      <c r="FJ200" s="175"/>
      <c r="FK200" s="175"/>
      <c r="FL200" s="175"/>
      <c r="FM200" s="175"/>
      <c r="FN200" s="175"/>
      <c r="FO200" s="175"/>
      <c r="FP200" s="175"/>
      <c r="FQ200" s="175"/>
      <c r="FR200" s="175"/>
      <c r="FS200" s="175"/>
      <c r="FT200" s="175"/>
      <c r="FU200" s="175"/>
      <c r="FV200" s="175"/>
      <c r="FW200" s="175"/>
      <c r="FX200" s="175"/>
      <c r="FY200" s="175"/>
      <c r="FZ200" s="175"/>
      <c r="GA200" s="175"/>
      <c r="GB200" s="175"/>
      <c r="GC200" s="175"/>
      <c r="GD200" s="175"/>
      <c r="GE200" s="175"/>
      <c r="GF200" s="175"/>
      <c r="GG200" s="175"/>
      <c r="GH200" s="175"/>
      <c r="GI200" s="175"/>
      <c r="GJ200" s="175"/>
      <c r="GK200" s="175"/>
      <c r="GL200" s="175"/>
      <c r="GM200" s="175"/>
      <c r="GN200" s="175"/>
      <c r="GO200" s="175"/>
      <c r="GP200" s="175"/>
      <c r="GQ200" s="175"/>
      <c r="GR200" s="175"/>
      <c r="GS200" s="175"/>
      <c r="GT200" s="175"/>
      <c r="GU200" s="175"/>
      <c r="GV200" s="175"/>
      <c r="GW200" s="175"/>
      <c r="GX200" s="175"/>
      <c r="GY200" s="175"/>
      <c r="GZ200" s="175"/>
      <c r="HA200" s="175"/>
      <c r="HB200" s="175"/>
      <c r="HC200" s="175"/>
      <c r="HD200" s="175"/>
      <c r="HE200" s="175"/>
      <c r="HF200" s="175"/>
      <c r="HG200" s="175"/>
      <c r="HH200" s="175"/>
      <c r="HI200" s="175"/>
      <c r="HJ200" s="175"/>
      <c r="HK200" s="175"/>
      <c r="HL200" s="175"/>
      <c r="HM200" s="175"/>
      <c r="HN200" s="175"/>
      <c r="HO200" s="175"/>
      <c r="HP200" s="175"/>
      <c r="HQ200" s="175"/>
      <c r="HR200" s="175"/>
      <c r="HS200" s="175"/>
      <c r="HT200" s="175"/>
      <c r="HU200" s="175"/>
      <c r="HV200" s="175"/>
      <c r="HW200" s="175"/>
      <c r="HX200" s="175"/>
      <c r="HY200" s="175"/>
      <c r="HZ200" s="175"/>
      <c r="IA200" s="175"/>
      <c r="IB200" s="175"/>
      <c r="IC200" s="175"/>
      <c r="ID200" s="175"/>
      <c r="IE200" s="175"/>
      <c r="IF200" s="175"/>
      <c r="IG200" s="175"/>
      <c r="IH200" s="175"/>
      <c r="II200" s="175"/>
      <c r="IJ200" s="175"/>
      <c r="IK200" s="175"/>
      <c r="IL200" s="175"/>
      <c r="IM200" s="175"/>
      <c r="IN200" s="175"/>
      <c r="IO200" s="175"/>
      <c r="IP200" s="175"/>
      <c r="IQ200" s="175"/>
      <c r="IR200" s="175"/>
      <c r="IS200" s="175"/>
      <c r="IT200" s="175"/>
      <c r="IU200" s="175"/>
      <c r="IV200" s="175"/>
      <c r="IW200" s="175"/>
      <c r="IX200" s="175"/>
      <c r="IY200" s="175"/>
      <c r="IZ200" s="175"/>
      <c r="JA200" s="175"/>
      <c r="JB200" s="175"/>
      <c r="JC200" s="175"/>
      <c r="JD200" s="175"/>
      <c r="JE200" s="175"/>
      <c r="JF200" s="175"/>
      <c r="JG200" s="175"/>
      <c r="JH200" s="175"/>
      <c r="JI200" s="175"/>
      <c r="JJ200" s="175"/>
      <c r="JK200" s="175"/>
      <c r="JL200" s="175"/>
      <c r="JM200" s="175"/>
      <c r="JN200" s="175"/>
      <c r="JO200" s="175"/>
      <c r="JP200" s="175"/>
      <c r="JQ200" s="175"/>
      <c r="JR200" s="175"/>
      <c r="JS200" s="175"/>
      <c r="JT200" s="175"/>
      <c r="JU200" s="175"/>
      <c r="JV200" s="175"/>
      <c r="JW200" s="175"/>
      <c r="JX200" s="175"/>
      <c r="JY200" s="175"/>
      <c r="JZ200" s="175"/>
      <c r="KA200" s="175"/>
      <c r="KB200" s="175"/>
      <c r="KC200" s="175"/>
      <c r="KD200" s="175"/>
      <c r="KE200" s="175"/>
      <c r="KF200" s="175"/>
      <c r="KG200" s="175"/>
      <c r="KH200" s="175"/>
      <c r="KI200" s="175"/>
      <c r="KJ200" s="175"/>
      <c r="KK200" s="175"/>
      <c r="KL200" s="175"/>
      <c r="KM200" s="175"/>
      <c r="KN200" s="175"/>
      <c r="KO200" s="175"/>
      <c r="KP200" s="175"/>
      <c r="KQ200" s="175"/>
      <c r="KR200" s="175"/>
      <c r="KS200" s="175"/>
      <c r="KT200" s="175"/>
      <c r="KU200" s="175"/>
      <c r="KV200" s="175"/>
      <c r="KW200" s="175"/>
      <c r="KX200" s="175"/>
      <c r="KY200" s="175"/>
      <c r="KZ200" s="175"/>
      <c r="LA200" s="175"/>
      <c r="LB200" s="175"/>
      <c r="LC200" s="175"/>
      <c r="LD200" s="175"/>
      <c r="LE200" s="175"/>
      <c r="LF200" s="175"/>
      <c r="LG200" s="175"/>
      <c r="LH200" s="175"/>
      <c r="LI200" s="175"/>
      <c r="LJ200" s="175"/>
      <c r="LK200" s="175"/>
      <c r="LL200" s="175"/>
      <c r="LM200" s="175"/>
      <c r="LN200" s="175"/>
      <c r="LO200" s="175"/>
      <c r="LP200" s="175"/>
      <c r="LQ200" s="175"/>
      <c r="LR200" s="175"/>
      <c r="LS200" s="175"/>
      <c r="LT200" s="175"/>
      <c r="LU200" s="175"/>
      <c r="LV200" s="175"/>
      <c r="LW200" s="175"/>
      <c r="LX200" s="175"/>
      <c r="LY200" s="175"/>
      <c r="LZ200" s="175"/>
      <c r="MA200" s="175"/>
      <c r="MB200" s="175"/>
      <c r="MC200" s="175"/>
      <c r="MD200" s="175"/>
      <c r="ME200" s="175"/>
      <c r="MF200" s="175"/>
      <c r="MG200" s="175"/>
      <c r="MH200" s="175"/>
      <c r="MI200" s="175"/>
      <c r="MJ200" s="175"/>
      <c r="MK200" s="175"/>
      <c r="ML200" s="175"/>
      <c r="MM200" s="175"/>
      <c r="MN200" s="175"/>
      <c r="MO200" s="175"/>
      <c r="MP200" s="175"/>
      <c r="MQ200" s="175"/>
      <c r="MR200" s="175"/>
      <c r="MS200" s="175"/>
      <c r="MT200" s="175"/>
      <c r="MU200" s="175"/>
      <c r="MV200" s="175"/>
      <c r="MW200" s="175"/>
      <c r="MX200" s="175"/>
      <c r="MY200" s="175"/>
      <c r="MZ200" s="175"/>
      <c r="NA200" s="175"/>
      <c r="NB200" s="175"/>
      <c r="NC200" s="175"/>
      <c r="ND200" s="175"/>
      <c r="NE200" s="175"/>
      <c r="NF200" s="175"/>
      <c r="NG200" s="175"/>
      <c r="NH200" s="175"/>
      <c r="NI200" s="175"/>
      <c r="NJ200" s="175"/>
      <c r="NK200" s="175"/>
      <c r="NL200" s="175"/>
      <c r="NM200" s="175"/>
      <c r="NN200" s="175"/>
      <c r="NO200" s="175"/>
      <c r="NP200" s="175"/>
      <c r="NQ200" s="175"/>
      <c r="NR200" s="175"/>
      <c r="NS200" s="175"/>
      <c r="NT200" s="175"/>
      <c r="NU200" s="175"/>
      <c r="NV200" s="175"/>
      <c r="NW200" s="175"/>
      <c r="NX200" s="175"/>
      <c r="NY200" s="175"/>
      <c r="NZ200" s="175"/>
      <c r="OA200" s="175"/>
      <c r="OB200" s="175"/>
      <c r="OC200" s="175"/>
      <c r="OD200" s="175"/>
      <c r="OE200" s="175"/>
      <c r="OF200" s="175"/>
      <c r="OG200" s="175"/>
      <c r="OH200" s="175"/>
      <c r="OI200" s="175"/>
      <c r="OJ200" s="175"/>
      <c r="OK200" s="175"/>
      <c r="OL200" s="175"/>
      <c r="OM200" s="175"/>
      <c r="ON200" s="175"/>
      <c r="OO200" s="175"/>
      <c r="OP200" s="175"/>
      <c r="OQ200" s="175"/>
      <c r="OR200" s="175"/>
      <c r="OS200" s="175"/>
      <c r="OT200" s="175"/>
      <c r="OU200" s="175"/>
      <c r="OV200" s="175"/>
      <c r="OW200" s="175"/>
      <c r="OX200" s="175"/>
      <c r="OY200" s="175"/>
      <c r="OZ200" s="175"/>
      <c r="PA200" s="175"/>
      <c r="PB200" s="175"/>
      <c r="PC200" s="175"/>
      <c r="PD200" s="175"/>
      <c r="PE200" s="175"/>
      <c r="PF200" s="175"/>
      <c r="PG200" s="175"/>
      <c r="PH200" s="175"/>
      <c r="PI200" s="175"/>
      <c r="PJ200" s="175"/>
      <c r="PK200" s="175"/>
      <c r="PL200" s="175"/>
      <c r="PM200" s="175"/>
      <c r="PN200" s="175"/>
      <c r="PO200" s="175"/>
      <c r="PP200" s="175"/>
      <c r="PQ200" s="175"/>
      <c r="PR200" s="175"/>
      <c r="PS200" s="175"/>
      <c r="PT200" s="175"/>
      <c r="PU200" s="175"/>
      <c r="PV200" s="175"/>
      <c r="PW200" s="175"/>
      <c r="PX200" s="175"/>
      <c r="PY200" s="175"/>
      <c r="PZ200" s="175"/>
      <c r="QA200" s="175"/>
      <c r="QB200" s="175"/>
      <c r="QC200" s="175"/>
      <c r="QD200" s="175"/>
      <c r="QE200" s="175"/>
      <c r="QF200" s="175"/>
      <c r="QG200" s="175"/>
      <c r="QH200" s="175"/>
      <c r="QI200" s="175"/>
      <c r="QJ200" s="175"/>
      <c r="QK200" s="175"/>
      <c r="QL200" s="175"/>
      <c r="QM200" s="175"/>
      <c r="QN200" s="175"/>
      <c r="QO200" s="175"/>
    </row>
    <row r="201" spans="122:457">
      <c r="DR201" s="175"/>
      <c r="DS201" s="175"/>
      <c r="DT201" s="175"/>
      <c r="DU201" s="175"/>
      <c r="DV201" s="175"/>
      <c r="DW201" s="175"/>
      <c r="DX201" s="175"/>
      <c r="DY201" s="175"/>
      <c r="DZ201" s="175"/>
      <c r="EA201" s="175"/>
      <c r="EB201" s="175"/>
      <c r="EC201" s="175"/>
      <c r="ED201" s="175"/>
      <c r="EE201" s="175"/>
      <c r="EF201" s="175"/>
      <c r="EG201" s="175"/>
      <c r="EH201" s="175"/>
      <c r="EI201" s="175"/>
      <c r="EJ201" s="175"/>
      <c r="EK201" s="175"/>
      <c r="EL201" s="175"/>
      <c r="EM201" s="175"/>
      <c r="EN201" s="175"/>
      <c r="EO201" s="175"/>
      <c r="EP201" s="175"/>
      <c r="EQ201" s="175"/>
      <c r="ER201" s="175"/>
      <c r="ES201" s="175"/>
      <c r="ET201" s="175"/>
      <c r="EU201" s="175"/>
      <c r="EV201" s="175"/>
      <c r="EW201" s="175"/>
      <c r="EX201" s="175"/>
      <c r="EY201" s="175"/>
      <c r="EZ201" s="175"/>
      <c r="FA201" s="175"/>
      <c r="FB201" s="175"/>
      <c r="FC201" s="175"/>
      <c r="FD201" s="175"/>
      <c r="FE201" s="175"/>
      <c r="FF201" s="175"/>
      <c r="FG201" s="175"/>
      <c r="FH201" s="175"/>
      <c r="FI201" s="175"/>
      <c r="FJ201" s="175"/>
      <c r="FK201" s="175"/>
      <c r="FL201" s="175"/>
      <c r="FM201" s="175"/>
      <c r="FN201" s="175"/>
      <c r="FO201" s="175"/>
      <c r="FP201" s="175"/>
      <c r="FQ201" s="175"/>
      <c r="FR201" s="175"/>
      <c r="FS201" s="175"/>
      <c r="FT201" s="175"/>
      <c r="FU201" s="175"/>
      <c r="FV201" s="175"/>
      <c r="FW201" s="175"/>
      <c r="FX201" s="175"/>
      <c r="FY201" s="175"/>
      <c r="FZ201" s="175"/>
      <c r="GA201" s="175"/>
      <c r="GB201" s="175"/>
      <c r="GC201" s="175"/>
      <c r="GD201" s="175"/>
      <c r="GE201" s="175"/>
      <c r="GF201" s="175"/>
      <c r="GG201" s="175"/>
      <c r="GH201" s="175"/>
      <c r="GI201" s="175"/>
      <c r="GJ201" s="175"/>
      <c r="GK201" s="175"/>
      <c r="GL201" s="175"/>
      <c r="GM201" s="175"/>
      <c r="GN201" s="175"/>
      <c r="GO201" s="175"/>
      <c r="GP201" s="175"/>
      <c r="GQ201" s="175"/>
      <c r="GR201" s="175"/>
      <c r="GS201" s="175"/>
      <c r="GT201" s="175"/>
      <c r="GU201" s="175"/>
      <c r="GV201" s="175"/>
      <c r="GW201" s="175"/>
      <c r="GX201" s="175"/>
      <c r="GY201" s="175"/>
      <c r="GZ201" s="175"/>
      <c r="HA201" s="175"/>
      <c r="HB201" s="175"/>
      <c r="HC201" s="175"/>
      <c r="HD201" s="175"/>
      <c r="HE201" s="175"/>
      <c r="HF201" s="175"/>
      <c r="HG201" s="175"/>
      <c r="HH201" s="175"/>
      <c r="HI201" s="175"/>
      <c r="HJ201" s="175"/>
      <c r="HK201" s="175"/>
      <c r="HL201" s="175"/>
      <c r="HM201" s="175"/>
      <c r="HN201" s="175"/>
      <c r="HO201" s="175"/>
      <c r="HP201" s="175"/>
      <c r="HQ201" s="175"/>
      <c r="HR201" s="175"/>
      <c r="HS201" s="175"/>
      <c r="HT201" s="175"/>
      <c r="HU201" s="175"/>
      <c r="HV201" s="175"/>
      <c r="HW201" s="175"/>
      <c r="HX201" s="175"/>
      <c r="HY201" s="175"/>
      <c r="HZ201" s="175"/>
      <c r="IA201" s="175"/>
      <c r="IB201" s="175"/>
      <c r="IC201" s="175"/>
      <c r="ID201" s="175"/>
      <c r="IE201" s="175"/>
      <c r="IF201" s="175"/>
      <c r="IG201" s="175"/>
      <c r="IH201" s="175"/>
      <c r="II201" s="175"/>
      <c r="IJ201" s="175"/>
      <c r="IK201" s="175"/>
      <c r="IL201" s="175"/>
      <c r="IM201" s="175"/>
      <c r="IN201" s="175"/>
      <c r="IO201" s="175"/>
      <c r="IP201" s="175"/>
      <c r="IQ201" s="175"/>
      <c r="IR201" s="175"/>
      <c r="IS201" s="175"/>
      <c r="IT201" s="175"/>
      <c r="IU201" s="175"/>
      <c r="IV201" s="175"/>
      <c r="IW201" s="175"/>
      <c r="IX201" s="175"/>
      <c r="IY201" s="175"/>
      <c r="IZ201" s="175"/>
      <c r="JA201" s="175"/>
      <c r="JB201" s="175"/>
      <c r="JC201" s="175"/>
      <c r="JD201" s="175"/>
      <c r="JE201" s="175"/>
      <c r="JF201" s="175"/>
      <c r="JG201" s="175"/>
      <c r="JH201" s="175"/>
      <c r="JI201" s="175"/>
      <c r="JJ201" s="175"/>
      <c r="JK201" s="175"/>
      <c r="JL201" s="175"/>
      <c r="JM201" s="175"/>
      <c r="JN201" s="175"/>
      <c r="JO201" s="175"/>
      <c r="JP201" s="175"/>
      <c r="JQ201" s="175"/>
      <c r="JR201" s="175"/>
      <c r="JS201" s="175"/>
      <c r="JT201" s="175"/>
      <c r="JU201" s="175"/>
      <c r="JV201" s="175"/>
      <c r="JW201" s="175"/>
      <c r="JX201" s="175"/>
      <c r="JY201" s="175"/>
      <c r="JZ201" s="175"/>
      <c r="KA201" s="175"/>
      <c r="KB201" s="175"/>
      <c r="KC201" s="175"/>
      <c r="KD201" s="175"/>
      <c r="KE201" s="175"/>
      <c r="KF201" s="175"/>
      <c r="KG201" s="175"/>
      <c r="KH201" s="175"/>
      <c r="KI201" s="175"/>
      <c r="KJ201" s="175"/>
      <c r="KK201" s="175"/>
      <c r="KL201" s="175"/>
      <c r="KM201" s="175"/>
      <c r="KN201" s="175"/>
      <c r="KO201" s="175"/>
      <c r="KP201" s="175"/>
      <c r="KQ201" s="175"/>
      <c r="KR201" s="175"/>
      <c r="KS201" s="175"/>
      <c r="KT201" s="175"/>
      <c r="KU201" s="175"/>
      <c r="KV201" s="175"/>
      <c r="KW201" s="175"/>
      <c r="KX201" s="175"/>
      <c r="KY201" s="175"/>
      <c r="KZ201" s="175"/>
      <c r="LA201" s="175"/>
      <c r="LB201" s="175"/>
      <c r="LC201" s="175"/>
      <c r="LD201" s="175"/>
      <c r="LE201" s="175"/>
      <c r="LF201" s="175"/>
      <c r="LG201" s="175"/>
      <c r="LH201" s="175"/>
      <c r="LI201" s="175"/>
      <c r="LJ201" s="175"/>
      <c r="LK201" s="175"/>
      <c r="LL201" s="175"/>
      <c r="LM201" s="175"/>
      <c r="LN201" s="175"/>
      <c r="LO201" s="175"/>
      <c r="LP201" s="175"/>
      <c r="LQ201" s="175"/>
      <c r="LR201" s="175"/>
      <c r="LS201" s="175"/>
      <c r="LT201" s="175"/>
      <c r="LU201" s="175"/>
      <c r="LV201" s="175"/>
      <c r="LW201" s="175"/>
      <c r="LX201" s="175"/>
      <c r="LY201" s="175"/>
      <c r="LZ201" s="175"/>
      <c r="MA201" s="175"/>
      <c r="MB201" s="175"/>
      <c r="MC201" s="175"/>
      <c r="MD201" s="175"/>
      <c r="ME201" s="175"/>
      <c r="MF201" s="175"/>
      <c r="MG201" s="175"/>
      <c r="MH201" s="175"/>
      <c r="MI201" s="175"/>
      <c r="MJ201" s="175"/>
      <c r="MK201" s="175"/>
      <c r="ML201" s="175"/>
      <c r="MM201" s="175"/>
      <c r="MN201" s="175"/>
      <c r="MO201" s="175"/>
      <c r="MP201" s="175"/>
      <c r="MQ201" s="175"/>
      <c r="MR201" s="175"/>
      <c r="MS201" s="175"/>
      <c r="MT201" s="175"/>
      <c r="MU201" s="175"/>
      <c r="MV201" s="175"/>
      <c r="MW201" s="175"/>
      <c r="MX201" s="175"/>
      <c r="MY201" s="175"/>
      <c r="MZ201" s="175"/>
      <c r="NA201" s="175"/>
      <c r="NB201" s="175"/>
      <c r="NC201" s="175"/>
      <c r="ND201" s="175"/>
      <c r="NE201" s="175"/>
      <c r="NF201" s="175"/>
      <c r="NG201" s="175"/>
      <c r="NH201" s="175"/>
      <c r="NI201" s="175"/>
      <c r="NJ201" s="175"/>
      <c r="NK201" s="175"/>
      <c r="NL201" s="175"/>
      <c r="NM201" s="175"/>
      <c r="NN201" s="175"/>
      <c r="NO201" s="175"/>
      <c r="NP201" s="175"/>
      <c r="NQ201" s="175"/>
      <c r="NR201" s="175"/>
      <c r="NS201" s="175"/>
      <c r="NT201" s="175"/>
      <c r="NU201" s="175"/>
      <c r="NV201" s="175"/>
      <c r="NW201" s="175"/>
      <c r="NX201" s="175"/>
      <c r="NY201" s="175"/>
      <c r="NZ201" s="175"/>
      <c r="OA201" s="175"/>
      <c r="OB201" s="175"/>
      <c r="OC201" s="175"/>
      <c r="OD201" s="175"/>
      <c r="OE201" s="175"/>
      <c r="OF201" s="175"/>
      <c r="OG201" s="175"/>
      <c r="OH201" s="175"/>
      <c r="OI201" s="175"/>
      <c r="OJ201" s="175"/>
      <c r="OK201" s="175"/>
      <c r="OL201" s="175"/>
      <c r="OM201" s="175"/>
      <c r="ON201" s="175"/>
      <c r="OO201" s="175"/>
      <c r="OP201" s="175"/>
      <c r="OQ201" s="175"/>
      <c r="OR201" s="175"/>
      <c r="OS201" s="175"/>
      <c r="OT201" s="175"/>
      <c r="OU201" s="175"/>
      <c r="OV201" s="175"/>
      <c r="OW201" s="175"/>
      <c r="OX201" s="175"/>
      <c r="OY201" s="175"/>
      <c r="OZ201" s="175"/>
      <c r="PA201" s="175"/>
      <c r="PB201" s="175"/>
      <c r="PC201" s="175"/>
      <c r="PD201" s="175"/>
      <c r="PE201" s="175"/>
      <c r="PF201" s="175"/>
      <c r="PG201" s="175"/>
      <c r="PH201" s="175"/>
      <c r="PI201" s="175"/>
      <c r="PJ201" s="175"/>
      <c r="PK201" s="175"/>
      <c r="PL201" s="175"/>
      <c r="PM201" s="175"/>
      <c r="PN201" s="175"/>
      <c r="PO201" s="175"/>
      <c r="PP201" s="175"/>
      <c r="PQ201" s="175"/>
      <c r="PR201" s="175"/>
      <c r="PS201" s="175"/>
      <c r="PT201" s="175"/>
      <c r="PU201" s="175"/>
      <c r="PV201" s="175"/>
      <c r="PW201" s="175"/>
      <c r="PX201" s="175"/>
      <c r="PY201" s="175"/>
      <c r="PZ201" s="175"/>
      <c r="QA201" s="175"/>
      <c r="QB201" s="175"/>
      <c r="QC201" s="175"/>
      <c r="QD201" s="175"/>
      <c r="QE201" s="175"/>
      <c r="QF201" s="175"/>
      <c r="QG201" s="175"/>
      <c r="QH201" s="175"/>
      <c r="QI201" s="175"/>
      <c r="QJ201" s="175"/>
      <c r="QK201" s="175"/>
      <c r="QL201" s="175"/>
      <c r="QM201" s="175"/>
      <c r="QN201" s="175"/>
      <c r="QO201" s="175"/>
    </row>
    <row r="202" spans="122:457">
      <c r="DR202" s="175"/>
      <c r="DS202" s="175"/>
      <c r="DT202" s="175"/>
      <c r="DU202" s="175"/>
      <c r="DV202" s="175"/>
      <c r="DW202" s="175"/>
      <c r="DX202" s="175"/>
      <c r="DY202" s="175"/>
      <c r="DZ202" s="175"/>
      <c r="EA202" s="175"/>
      <c r="EB202" s="175"/>
      <c r="EC202" s="175"/>
      <c r="ED202" s="175"/>
      <c r="EE202" s="175"/>
      <c r="EF202" s="175"/>
      <c r="EG202" s="175"/>
      <c r="EH202" s="175"/>
      <c r="EI202" s="175"/>
      <c r="EJ202" s="175"/>
      <c r="EK202" s="175"/>
      <c r="EL202" s="175"/>
      <c r="EM202" s="175"/>
      <c r="EN202" s="175"/>
      <c r="EO202" s="175"/>
      <c r="EP202" s="175"/>
      <c r="EQ202" s="175"/>
      <c r="ER202" s="175"/>
      <c r="ES202" s="175"/>
      <c r="ET202" s="175"/>
      <c r="EU202" s="175"/>
      <c r="EV202" s="175"/>
      <c r="EW202" s="175"/>
      <c r="EX202" s="175"/>
      <c r="EY202" s="175"/>
      <c r="EZ202" s="175"/>
      <c r="FA202" s="175"/>
      <c r="FB202" s="175"/>
      <c r="FC202" s="175"/>
      <c r="FD202" s="175"/>
      <c r="FE202" s="175"/>
      <c r="FF202" s="175"/>
      <c r="FG202" s="175"/>
      <c r="FH202" s="175"/>
      <c r="FI202" s="175"/>
      <c r="FJ202" s="175"/>
      <c r="FK202" s="175"/>
      <c r="FL202" s="175"/>
      <c r="FM202" s="175"/>
      <c r="FN202" s="175"/>
      <c r="FO202" s="175"/>
      <c r="FP202" s="175"/>
      <c r="FQ202" s="175"/>
      <c r="FR202" s="175"/>
      <c r="FS202" s="175"/>
      <c r="FT202" s="175"/>
      <c r="FU202" s="175"/>
      <c r="FV202" s="175"/>
      <c r="FW202" s="175"/>
      <c r="FX202" s="175"/>
      <c r="FY202" s="175"/>
      <c r="FZ202" s="175"/>
      <c r="GA202" s="175"/>
      <c r="GB202" s="175"/>
      <c r="GC202" s="175"/>
      <c r="GD202" s="175"/>
      <c r="GE202" s="175"/>
      <c r="GF202" s="175"/>
      <c r="GG202" s="175"/>
      <c r="GH202" s="175"/>
      <c r="GI202" s="175"/>
      <c r="GJ202" s="175"/>
      <c r="GK202" s="175"/>
      <c r="GL202" s="175"/>
      <c r="GM202" s="175"/>
      <c r="GN202" s="175"/>
      <c r="GO202" s="175"/>
      <c r="GP202" s="175"/>
      <c r="GQ202" s="175"/>
      <c r="GR202" s="175"/>
      <c r="GS202" s="175"/>
      <c r="GT202" s="175"/>
      <c r="GU202" s="175"/>
      <c r="GV202" s="175"/>
      <c r="GW202" s="175"/>
      <c r="GX202" s="175"/>
      <c r="GY202" s="175"/>
      <c r="GZ202" s="175"/>
      <c r="HA202" s="175"/>
      <c r="HB202" s="175"/>
      <c r="HC202" s="175"/>
      <c r="HD202" s="175"/>
      <c r="HE202" s="175"/>
      <c r="HF202" s="175"/>
      <c r="HG202" s="175"/>
      <c r="HH202" s="175"/>
      <c r="HI202" s="175"/>
      <c r="HJ202" s="175"/>
      <c r="HK202" s="175"/>
      <c r="HL202" s="175"/>
      <c r="HM202" s="175"/>
      <c r="HN202" s="175"/>
      <c r="HO202" s="175"/>
      <c r="HP202" s="175"/>
      <c r="HQ202" s="175"/>
      <c r="HR202" s="175"/>
      <c r="HS202" s="175"/>
      <c r="HT202" s="175"/>
      <c r="HU202" s="175"/>
      <c r="HV202" s="175"/>
      <c r="HW202" s="175"/>
      <c r="HX202" s="175"/>
      <c r="HY202" s="175"/>
      <c r="HZ202" s="175"/>
      <c r="IA202" s="175"/>
      <c r="IB202" s="175"/>
      <c r="IC202" s="175"/>
      <c r="ID202" s="175"/>
      <c r="IE202" s="175"/>
      <c r="IF202" s="175"/>
      <c r="IG202" s="175"/>
      <c r="IH202" s="175"/>
      <c r="II202" s="175"/>
      <c r="IJ202" s="175"/>
      <c r="IK202" s="175"/>
      <c r="IL202" s="175"/>
      <c r="IM202" s="175"/>
      <c r="IN202" s="175"/>
      <c r="IO202" s="175"/>
      <c r="IP202" s="175"/>
      <c r="IQ202" s="175"/>
      <c r="IR202" s="175"/>
      <c r="IS202" s="175"/>
      <c r="IT202" s="175"/>
      <c r="IU202" s="175"/>
      <c r="IV202" s="175"/>
      <c r="IW202" s="175"/>
      <c r="IX202" s="175"/>
      <c r="IY202" s="175"/>
      <c r="IZ202" s="175"/>
      <c r="JA202" s="175"/>
      <c r="JB202" s="175"/>
      <c r="JC202" s="175"/>
      <c r="JD202" s="175"/>
      <c r="JE202" s="175"/>
      <c r="JF202" s="175"/>
      <c r="JG202" s="175"/>
      <c r="JH202" s="175"/>
      <c r="JI202" s="175"/>
      <c r="JJ202" s="175"/>
      <c r="JK202" s="175"/>
      <c r="JL202" s="175"/>
      <c r="JM202" s="175"/>
      <c r="JN202" s="175"/>
      <c r="JO202" s="175"/>
      <c r="JP202" s="175"/>
      <c r="JQ202" s="175"/>
      <c r="JR202" s="175"/>
      <c r="JS202" s="175"/>
      <c r="JT202" s="175"/>
      <c r="JU202" s="175"/>
      <c r="JV202" s="175"/>
      <c r="JW202" s="175"/>
      <c r="JX202" s="175"/>
      <c r="JY202" s="175"/>
      <c r="JZ202" s="175"/>
      <c r="KA202" s="175"/>
      <c r="KB202" s="175"/>
      <c r="KC202" s="175"/>
      <c r="KD202" s="175"/>
      <c r="KE202" s="175"/>
      <c r="KF202" s="175"/>
      <c r="KG202" s="175"/>
      <c r="KH202" s="175"/>
      <c r="KI202" s="175"/>
      <c r="KJ202" s="175"/>
      <c r="KK202" s="175"/>
      <c r="KL202" s="175"/>
      <c r="KM202" s="175"/>
      <c r="KN202" s="175"/>
      <c r="KO202" s="175"/>
      <c r="KP202" s="175"/>
      <c r="KQ202" s="175"/>
      <c r="KR202" s="175"/>
      <c r="KS202" s="175"/>
      <c r="KT202" s="175"/>
      <c r="KU202" s="175"/>
      <c r="KV202" s="175"/>
      <c r="KW202" s="175"/>
      <c r="KX202" s="175"/>
      <c r="KY202" s="175"/>
      <c r="KZ202" s="175"/>
      <c r="LA202" s="175"/>
      <c r="LB202" s="175"/>
      <c r="LC202" s="175"/>
      <c r="LD202" s="175"/>
      <c r="LE202" s="175"/>
      <c r="LF202" s="175"/>
      <c r="LG202" s="175"/>
      <c r="LH202" s="175"/>
      <c r="LI202" s="175"/>
      <c r="LJ202" s="175"/>
      <c r="LK202" s="175"/>
      <c r="LL202" s="175"/>
      <c r="LM202" s="175"/>
      <c r="LN202" s="175"/>
      <c r="LO202" s="175"/>
      <c r="LP202" s="175"/>
      <c r="LQ202" s="175"/>
      <c r="LR202" s="175"/>
      <c r="LS202" s="175"/>
      <c r="LT202" s="175"/>
      <c r="LU202" s="175"/>
      <c r="LV202" s="175"/>
      <c r="LW202" s="175"/>
      <c r="LX202" s="175"/>
      <c r="LY202" s="175"/>
      <c r="LZ202" s="175"/>
      <c r="MA202" s="175"/>
      <c r="MB202" s="175"/>
      <c r="MC202" s="175"/>
      <c r="MD202" s="175"/>
      <c r="ME202" s="175"/>
      <c r="MF202" s="175"/>
      <c r="MG202" s="175"/>
      <c r="MH202" s="175"/>
      <c r="MI202" s="175"/>
      <c r="MJ202" s="175"/>
      <c r="MK202" s="175"/>
      <c r="ML202" s="175"/>
      <c r="MM202" s="175"/>
      <c r="MN202" s="175"/>
      <c r="MO202" s="175"/>
      <c r="MP202" s="175"/>
      <c r="MQ202" s="175"/>
      <c r="MR202" s="175"/>
      <c r="MS202" s="175"/>
      <c r="MT202" s="175"/>
      <c r="MU202" s="175"/>
      <c r="MV202" s="175"/>
      <c r="MW202" s="175"/>
      <c r="MX202" s="175"/>
      <c r="MY202" s="175"/>
      <c r="MZ202" s="175"/>
      <c r="NA202" s="175"/>
      <c r="NB202" s="175"/>
      <c r="NC202" s="175"/>
      <c r="ND202" s="175"/>
      <c r="NE202" s="175"/>
      <c r="NF202" s="175"/>
      <c r="NG202" s="175"/>
      <c r="NH202" s="175"/>
      <c r="NI202" s="175"/>
      <c r="NJ202" s="175"/>
      <c r="NK202" s="175"/>
      <c r="NL202" s="175"/>
      <c r="NM202" s="175"/>
      <c r="NN202" s="175"/>
      <c r="NO202" s="175"/>
      <c r="NP202" s="175"/>
      <c r="NQ202" s="175"/>
      <c r="NR202" s="175"/>
      <c r="NS202" s="175"/>
      <c r="NT202" s="175"/>
      <c r="NU202" s="175"/>
      <c r="NV202" s="175"/>
      <c r="NW202" s="175"/>
      <c r="NX202" s="175"/>
      <c r="NY202" s="175"/>
      <c r="NZ202" s="175"/>
      <c r="OA202" s="175"/>
      <c r="OB202" s="175"/>
      <c r="OC202" s="175"/>
      <c r="OD202" s="175"/>
      <c r="OE202" s="175"/>
      <c r="OF202" s="175"/>
      <c r="OG202" s="175"/>
      <c r="OH202" s="175"/>
      <c r="OI202" s="175"/>
      <c r="OJ202" s="175"/>
      <c r="OK202" s="175"/>
      <c r="OL202" s="175"/>
      <c r="OM202" s="175"/>
      <c r="ON202" s="175"/>
      <c r="OO202" s="175"/>
      <c r="OP202" s="175"/>
      <c r="OQ202" s="175"/>
      <c r="OR202" s="175"/>
      <c r="OS202" s="175"/>
      <c r="OT202" s="175"/>
      <c r="OU202" s="175"/>
      <c r="OV202" s="175"/>
      <c r="OW202" s="175"/>
      <c r="OX202" s="175"/>
      <c r="OY202" s="175"/>
      <c r="OZ202" s="175"/>
      <c r="PA202" s="175"/>
      <c r="PB202" s="175"/>
      <c r="PC202" s="175"/>
      <c r="PD202" s="175"/>
      <c r="PE202" s="175"/>
      <c r="PF202" s="175"/>
      <c r="PG202" s="175"/>
      <c r="PH202" s="175"/>
      <c r="PI202" s="175"/>
      <c r="PJ202" s="175"/>
      <c r="PK202" s="175"/>
      <c r="PL202" s="175"/>
      <c r="PM202" s="175"/>
      <c r="PN202" s="175"/>
      <c r="PO202" s="175"/>
      <c r="PP202" s="175"/>
      <c r="PQ202" s="175"/>
      <c r="PR202" s="175"/>
      <c r="PS202" s="175"/>
      <c r="PT202" s="175"/>
      <c r="PU202" s="175"/>
      <c r="PV202" s="175"/>
      <c r="PW202" s="175"/>
      <c r="PX202" s="175"/>
      <c r="PY202" s="175"/>
      <c r="PZ202" s="175"/>
      <c r="QA202" s="175"/>
      <c r="QB202" s="175"/>
      <c r="QC202" s="175"/>
      <c r="QD202" s="175"/>
      <c r="QE202" s="175"/>
      <c r="QF202" s="175"/>
      <c r="QG202" s="175"/>
      <c r="QH202" s="175"/>
      <c r="QI202" s="175"/>
      <c r="QJ202" s="175"/>
      <c r="QK202" s="175"/>
      <c r="QL202" s="175"/>
      <c r="QM202" s="175"/>
      <c r="QN202" s="175"/>
      <c r="QO202" s="175"/>
    </row>
    <row r="203" spans="122:457">
      <c r="DR203" s="175"/>
      <c r="DS203" s="175"/>
      <c r="DT203" s="175"/>
      <c r="DU203" s="175"/>
      <c r="DV203" s="175"/>
      <c r="DW203" s="175"/>
      <c r="DX203" s="175"/>
      <c r="DY203" s="175"/>
      <c r="DZ203" s="175"/>
      <c r="EA203" s="175"/>
      <c r="EB203" s="175"/>
      <c r="EC203" s="175"/>
      <c r="ED203" s="175"/>
      <c r="EE203" s="175"/>
      <c r="EF203" s="175"/>
      <c r="EG203" s="175"/>
      <c r="EH203" s="175"/>
      <c r="EI203" s="175"/>
      <c r="EJ203" s="175"/>
      <c r="EK203" s="175"/>
      <c r="EL203" s="175"/>
      <c r="EM203" s="175"/>
      <c r="EN203" s="175"/>
      <c r="EO203" s="175"/>
      <c r="EP203" s="175"/>
      <c r="EQ203" s="175"/>
      <c r="ER203" s="175"/>
      <c r="ES203" s="175"/>
      <c r="ET203" s="175"/>
      <c r="EU203" s="175"/>
      <c r="EV203" s="175"/>
      <c r="EW203" s="175"/>
      <c r="EX203" s="175"/>
      <c r="EY203" s="175"/>
      <c r="EZ203" s="175"/>
      <c r="FA203" s="175"/>
      <c r="FB203" s="175"/>
      <c r="FC203" s="175"/>
      <c r="FD203" s="175"/>
      <c r="FE203" s="175"/>
      <c r="FF203" s="175"/>
      <c r="FG203" s="175"/>
      <c r="FH203" s="175"/>
      <c r="FI203" s="175"/>
      <c r="FJ203" s="175"/>
      <c r="FK203" s="175"/>
      <c r="FL203" s="175"/>
      <c r="FM203" s="175"/>
      <c r="FN203" s="175"/>
      <c r="FO203" s="175"/>
      <c r="FP203" s="175"/>
      <c r="FQ203" s="175"/>
      <c r="FR203" s="175"/>
      <c r="FS203" s="175"/>
      <c r="FT203" s="175"/>
      <c r="FU203" s="175"/>
      <c r="FV203" s="175"/>
      <c r="FW203" s="175"/>
      <c r="FX203" s="175"/>
      <c r="FY203" s="175"/>
      <c r="FZ203" s="175"/>
      <c r="GA203" s="175"/>
      <c r="GB203" s="175"/>
      <c r="GC203" s="175"/>
      <c r="GD203" s="175"/>
      <c r="GE203" s="175"/>
      <c r="GF203" s="175"/>
      <c r="GG203" s="175"/>
      <c r="GH203" s="175"/>
      <c r="GI203" s="175"/>
      <c r="GJ203" s="175"/>
      <c r="GK203" s="175"/>
      <c r="GL203" s="175"/>
      <c r="GM203" s="175"/>
      <c r="GN203" s="175"/>
      <c r="GO203" s="175"/>
      <c r="GP203" s="175"/>
      <c r="GQ203" s="175"/>
      <c r="GR203" s="175"/>
      <c r="GS203" s="175"/>
      <c r="GT203" s="175"/>
      <c r="GU203" s="175"/>
      <c r="GV203" s="175"/>
      <c r="GW203" s="175"/>
      <c r="GX203" s="175"/>
      <c r="GY203" s="175"/>
      <c r="GZ203" s="175"/>
      <c r="HA203" s="175"/>
      <c r="HB203" s="175"/>
      <c r="HC203" s="175"/>
      <c r="HD203" s="175"/>
      <c r="HE203" s="175"/>
      <c r="HF203" s="175"/>
      <c r="HG203" s="175"/>
      <c r="HH203" s="175"/>
      <c r="HI203" s="175"/>
      <c r="HJ203" s="175"/>
      <c r="HK203" s="175"/>
      <c r="HL203" s="175"/>
      <c r="HM203" s="175"/>
      <c r="HN203" s="175"/>
      <c r="HO203" s="175"/>
      <c r="HP203" s="175"/>
      <c r="HQ203" s="175"/>
      <c r="HR203" s="175"/>
      <c r="HS203" s="175"/>
      <c r="HT203" s="175"/>
      <c r="HU203" s="175"/>
      <c r="HV203" s="175"/>
      <c r="HW203" s="175"/>
      <c r="HX203" s="175"/>
      <c r="HY203" s="175"/>
      <c r="HZ203" s="175"/>
      <c r="IA203" s="175"/>
      <c r="IB203" s="175"/>
      <c r="IC203" s="175"/>
      <c r="ID203" s="175"/>
      <c r="IE203" s="175"/>
      <c r="IF203" s="175"/>
      <c r="IG203" s="175"/>
      <c r="IH203" s="175"/>
      <c r="II203" s="175"/>
      <c r="IJ203" s="175"/>
      <c r="IK203" s="175"/>
      <c r="IL203" s="175"/>
      <c r="IM203" s="175"/>
      <c r="IN203" s="175"/>
      <c r="IO203" s="175"/>
      <c r="IP203" s="175"/>
      <c r="IQ203" s="175"/>
      <c r="IR203" s="175"/>
      <c r="IS203" s="175"/>
      <c r="IT203" s="175"/>
      <c r="IU203" s="175"/>
      <c r="IV203" s="175"/>
      <c r="IW203" s="175"/>
      <c r="IX203" s="175"/>
      <c r="IY203" s="175"/>
      <c r="IZ203" s="175"/>
      <c r="JA203" s="175"/>
      <c r="JB203" s="175"/>
      <c r="JC203" s="175"/>
      <c r="JD203" s="175"/>
      <c r="JE203" s="175"/>
      <c r="JF203" s="175"/>
      <c r="JG203" s="175"/>
      <c r="JH203" s="175"/>
      <c r="JI203" s="175"/>
      <c r="JJ203" s="175"/>
      <c r="JK203" s="175"/>
      <c r="JL203" s="175"/>
      <c r="JM203" s="175"/>
      <c r="JN203" s="175"/>
      <c r="JO203" s="175"/>
      <c r="JP203" s="175"/>
      <c r="JQ203" s="175"/>
      <c r="JR203" s="175"/>
      <c r="JS203" s="175"/>
      <c r="JT203" s="175"/>
      <c r="JU203" s="175"/>
      <c r="JV203" s="175"/>
      <c r="JW203" s="175"/>
      <c r="JX203" s="175"/>
      <c r="JY203" s="175"/>
      <c r="JZ203" s="175"/>
      <c r="KA203" s="175"/>
      <c r="KB203" s="175"/>
      <c r="KC203" s="175"/>
      <c r="KD203" s="175"/>
      <c r="KE203" s="175"/>
      <c r="KF203" s="175"/>
      <c r="KG203" s="175"/>
      <c r="KH203" s="175"/>
      <c r="KI203" s="175"/>
      <c r="KJ203" s="175"/>
      <c r="KK203" s="175"/>
      <c r="KL203" s="175"/>
      <c r="KM203" s="175"/>
      <c r="KN203" s="175"/>
      <c r="KO203" s="175"/>
      <c r="KP203" s="175"/>
      <c r="KQ203" s="175"/>
      <c r="KR203" s="175"/>
      <c r="KS203" s="175"/>
      <c r="KT203" s="175"/>
      <c r="KU203" s="175"/>
      <c r="KV203" s="175"/>
      <c r="KW203" s="175"/>
      <c r="KX203" s="175"/>
      <c r="KY203" s="175"/>
      <c r="KZ203" s="175"/>
      <c r="LA203" s="175"/>
      <c r="LB203" s="175"/>
      <c r="LC203" s="175"/>
      <c r="LD203" s="175"/>
      <c r="LE203" s="175"/>
      <c r="LF203" s="175"/>
      <c r="LG203" s="175"/>
      <c r="LH203" s="175"/>
      <c r="LI203" s="175"/>
      <c r="LJ203" s="175"/>
      <c r="LK203" s="175"/>
      <c r="LL203" s="175"/>
      <c r="LM203" s="175"/>
      <c r="LN203" s="175"/>
      <c r="LO203" s="175"/>
      <c r="LP203" s="175"/>
      <c r="LQ203" s="175"/>
      <c r="LR203" s="175"/>
      <c r="LS203" s="175"/>
      <c r="LT203" s="175"/>
      <c r="LU203" s="175"/>
      <c r="LV203" s="175"/>
      <c r="LW203" s="175"/>
      <c r="LX203" s="175"/>
      <c r="LY203" s="175"/>
      <c r="LZ203" s="175"/>
      <c r="MA203" s="175"/>
      <c r="MB203" s="175"/>
      <c r="MC203" s="175"/>
      <c r="MD203" s="175"/>
      <c r="ME203" s="175"/>
      <c r="MF203" s="175"/>
      <c r="MG203" s="175"/>
      <c r="MH203" s="175"/>
      <c r="MI203" s="175"/>
      <c r="MJ203" s="175"/>
      <c r="MK203" s="175"/>
      <c r="ML203" s="175"/>
      <c r="MM203" s="175"/>
      <c r="MN203" s="175"/>
      <c r="MO203" s="175"/>
      <c r="MP203" s="175"/>
      <c r="MQ203" s="175"/>
      <c r="MR203" s="175"/>
      <c r="MS203" s="175"/>
      <c r="MT203" s="175"/>
      <c r="MU203" s="175"/>
      <c r="MV203" s="175"/>
      <c r="MW203" s="175"/>
      <c r="MX203" s="175"/>
      <c r="MY203" s="175"/>
      <c r="MZ203" s="175"/>
      <c r="NA203" s="175"/>
      <c r="NB203" s="175"/>
      <c r="NC203" s="175"/>
      <c r="ND203" s="175"/>
      <c r="NE203" s="175"/>
      <c r="NF203" s="175"/>
      <c r="NG203" s="175"/>
      <c r="NH203" s="175"/>
      <c r="NI203" s="175"/>
      <c r="NJ203" s="175"/>
      <c r="NK203" s="175"/>
      <c r="NL203" s="175"/>
      <c r="NM203" s="175"/>
      <c r="NN203" s="175"/>
      <c r="NO203" s="175"/>
      <c r="NP203" s="175"/>
      <c r="NQ203" s="175"/>
      <c r="NR203" s="175"/>
      <c r="NS203" s="175"/>
      <c r="NT203" s="175"/>
      <c r="NU203" s="175"/>
      <c r="NV203" s="175"/>
      <c r="NW203" s="175"/>
      <c r="NX203" s="175"/>
      <c r="NY203" s="175"/>
      <c r="NZ203" s="175"/>
      <c r="OA203" s="175"/>
      <c r="OB203" s="175"/>
      <c r="OC203" s="175"/>
      <c r="OD203" s="175"/>
      <c r="OE203" s="175"/>
      <c r="OF203" s="175"/>
      <c r="OG203" s="175"/>
      <c r="OH203" s="175"/>
      <c r="OI203" s="175"/>
      <c r="OJ203" s="175"/>
      <c r="OK203" s="175"/>
      <c r="OL203" s="175"/>
      <c r="OM203" s="175"/>
      <c r="ON203" s="175"/>
      <c r="OO203" s="175"/>
      <c r="OP203" s="175"/>
      <c r="OQ203" s="175"/>
      <c r="OR203" s="175"/>
      <c r="OS203" s="175"/>
      <c r="OT203" s="175"/>
      <c r="OU203" s="175"/>
      <c r="OV203" s="175"/>
      <c r="OW203" s="175"/>
      <c r="OX203" s="175"/>
      <c r="OY203" s="175"/>
      <c r="OZ203" s="175"/>
      <c r="PA203" s="175"/>
      <c r="PB203" s="175"/>
      <c r="PC203" s="175"/>
      <c r="PD203" s="175"/>
      <c r="PE203" s="175"/>
      <c r="PF203" s="175"/>
      <c r="PG203" s="175"/>
      <c r="PH203" s="175"/>
      <c r="PI203" s="175"/>
      <c r="PJ203" s="175"/>
      <c r="PK203" s="175"/>
      <c r="PL203" s="175"/>
      <c r="PM203" s="175"/>
      <c r="PN203" s="175"/>
      <c r="PO203" s="175"/>
      <c r="PP203" s="175"/>
      <c r="PQ203" s="175"/>
      <c r="PR203" s="175"/>
      <c r="PS203" s="175"/>
      <c r="PT203" s="175"/>
      <c r="PU203" s="175"/>
      <c r="PV203" s="175"/>
      <c r="PW203" s="175"/>
      <c r="PX203" s="175"/>
      <c r="PY203" s="175"/>
      <c r="PZ203" s="175"/>
      <c r="QA203" s="175"/>
      <c r="QB203" s="175"/>
      <c r="QC203" s="175"/>
      <c r="QD203" s="175"/>
      <c r="QE203" s="175"/>
      <c r="QF203" s="175"/>
      <c r="QG203" s="175"/>
      <c r="QH203" s="175"/>
      <c r="QI203" s="175"/>
      <c r="QJ203" s="175"/>
      <c r="QK203" s="175"/>
      <c r="QL203" s="175"/>
      <c r="QM203" s="175"/>
      <c r="QN203" s="175"/>
      <c r="QO203" s="175"/>
    </row>
    <row r="204" spans="122:457">
      <c r="DR204" s="175"/>
      <c r="DS204" s="175"/>
      <c r="DT204" s="175"/>
      <c r="DU204" s="175"/>
      <c r="DV204" s="175"/>
      <c r="DW204" s="175"/>
      <c r="DX204" s="175"/>
      <c r="DY204" s="175"/>
      <c r="DZ204" s="175"/>
      <c r="EA204" s="175"/>
      <c r="EB204" s="175"/>
      <c r="EC204" s="175"/>
      <c r="ED204" s="175"/>
      <c r="EE204" s="175"/>
      <c r="EF204" s="175"/>
      <c r="EG204" s="175"/>
      <c r="EH204" s="175"/>
      <c r="EI204" s="175"/>
      <c r="EJ204" s="175"/>
      <c r="EK204" s="175"/>
      <c r="EL204" s="175"/>
      <c r="EM204" s="175"/>
      <c r="EN204" s="175"/>
      <c r="EO204" s="175"/>
      <c r="EP204" s="175"/>
      <c r="EQ204" s="175"/>
      <c r="ER204" s="175"/>
      <c r="ES204" s="175"/>
      <c r="ET204" s="175"/>
      <c r="EU204" s="175"/>
      <c r="EV204" s="175"/>
      <c r="EW204" s="175"/>
      <c r="EX204" s="175"/>
      <c r="EY204" s="175"/>
      <c r="EZ204" s="175"/>
      <c r="FA204" s="175"/>
      <c r="FB204" s="175"/>
      <c r="FC204" s="175"/>
      <c r="FD204" s="175"/>
      <c r="FE204" s="175"/>
      <c r="FF204" s="175"/>
      <c r="FG204" s="175"/>
      <c r="FH204" s="175"/>
      <c r="FI204" s="175"/>
      <c r="FJ204" s="175"/>
      <c r="FK204" s="175"/>
      <c r="FL204" s="175"/>
      <c r="FM204" s="175"/>
      <c r="FN204" s="175"/>
      <c r="FO204" s="175"/>
      <c r="FP204" s="175"/>
      <c r="FQ204" s="175"/>
      <c r="FR204" s="175"/>
      <c r="FS204" s="175"/>
      <c r="FT204" s="175"/>
      <c r="FU204" s="175"/>
      <c r="FV204" s="175"/>
      <c r="FW204" s="175"/>
      <c r="FX204" s="175"/>
      <c r="FY204" s="175"/>
      <c r="FZ204" s="175"/>
      <c r="GA204" s="175"/>
      <c r="GB204" s="175"/>
      <c r="GC204" s="175"/>
      <c r="GD204" s="175"/>
      <c r="GE204" s="175"/>
      <c r="GF204" s="175"/>
      <c r="GG204" s="175"/>
      <c r="GH204" s="175"/>
      <c r="GI204" s="175"/>
      <c r="GJ204" s="175"/>
      <c r="GK204" s="175"/>
      <c r="GL204" s="175"/>
      <c r="GM204" s="175"/>
      <c r="GN204" s="175"/>
      <c r="GO204" s="175"/>
      <c r="GP204" s="175"/>
      <c r="GQ204" s="175"/>
      <c r="GR204" s="175"/>
      <c r="GS204" s="175"/>
      <c r="GT204" s="175"/>
      <c r="GU204" s="175"/>
      <c r="GV204" s="175"/>
      <c r="GW204" s="175"/>
      <c r="GX204" s="175"/>
      <c r="GY204" s="175"/>
      <c r="GZ204" s="175"/>
      <c r="HA204" s="175"/>
      <c r="HB204" s="175"/>
      <c r="HC204" s="175"/>
      <c r="HD204" s="175"/>
      <c r="HE204" s="175"/>
      <c r="HF204" s="175"/>
      <c r="HG204" s="175"/>
      <c r="HH204" s="175"/>
      <c r="HI204" s="175"/>
      <c r="HJ204" s="175"/>
      <c r="HK204" s="175"/>
      <c r="HL204" s="175"/>
      <c r="HM204" s="175"/>
      <c r="HN204" s="175"/>
      <c r="HO204" s="175"/>
      <c r="HP204" s="175"/>
      <c r="HQ204" s="175"/>
      <c r="HR204" s="175"/>
      <c r="HS204" s="175"/>
      <c r="HT204" s="175"/>
      <c r="HU204" s="175"/>
      <c r="HV204" s="175"/>
      <c r="HW204" s="175"/>
      <c r="HX204" s="175"/>
      <c r="HY204" s="175"/>
      <c r="HZ204" s="175"/>
      <c r="IA204" s="175"/>
      <c r="IB204" s="175"/>
      <c r="IC204" s="175"/>
      <c r="ID204" s="175"/>
      <c r="IE204" s="175"/>
      <c r="IF204" s="175"/>
      <c r="IG204" s="175"/>
      <c r="IH204" s="175"/>
      <c r="II204" s="175"/>
      <c r="IJ204" s="175"/>
      <c r="IK204" s="175"/>
      <c r="IL204" s="175"/>
      <c r="IM204" s="175"/>
      <c r="IN204" s="175"/>
      <c r="IO204" s="175"/>
      <c r="IP204" s="175"/>
      <c r="IQ204" s="175"/>
      <c r="IR204" s="175"/>
      <c r="IS204" s="175"/>
      <c r="IT204" s="175"/>
      <c r="IU204" s="175"/>
      <c r="IV204" s="175"/>
      <c r="IW204" s="175"/>
      <c r="IX204" s="175"/>
      <c r="IY204" s="175"/>
      <c r="IZ204" s="175"/>
      <c r="JA204" s="175"/>
      <c r="JB204" s="175"/>
      <c r="JC204" s="175"/>
      <c r="JD204" s="175"/>
      <c r="JE204" s="175"/>
      <c r="JF204" s="175"/>
      <c r="JG204" s="175"/>
      <c r="JH204" s="175"/>
      <c r="JI204" s="175"/>
      <c r="JJ204" s="175"/>
      <c r="JK204" s="175"/>
      <c r="JL204" s="175"/>
      <c r="JM204" s="175"/>
      <c r="JN204" s="175"/>
      <c r="JO204" s="175"/>
      <c r="JP204" s="175"/>
      <c r="JQ204" s="175"/>
      <c r="JR204" s="175"/>
      <c r="JS204" s="175"/>
      <c r="JT204" s="175"/>
      <c r="JU204" s="175"/>
      <c r="JV204" s="175"/>
      <c r="JW204" s="175"/>
      <c r="JX204" s="175"/>
      <c r="JY204" s="175"/>
      <c r="JZ204" s="175"/>
      <c r="KA204" s="175"/>
      <c r="KB204" s="175"/>
      <c r="KC204" s="175"/>
      <c r="KD204" s="175"/>
      <c r="KE204" s="175"/>
      <c r="KF204" s="175"/>
      <c r="KG204" s="175"/>
      <c r="KH204" s="175"/>
      <c r="KI204" s="175"/>
      <c r="KJ204" s="175"/>
      <c r="KK204" s="175"/>
      <c r="KL204" s="175"/>
      <c r="KM204" s="175"/>
      <c r="KN204" s="175"/>
      <c r="KO204" s="175"/>
      <c r="KP204" s="175"/>
      <c r="KQ204" s="175"/>
      <c r="KR204" s="175"/>
      <c r="KS204" s="175"/>
      <c r="KT204" s="175"/>
      <c r="KU204" s="175"/>
      <c r="KV204" s="175"/>
      <c r="KW204" s="175"/>
      <c r="KX204" s="175"/>
      <c r="KY204" s="175"/>
      <c r="KZ204" s="175"/>
      <c r="LA204" s="175"/>
      <c r="LB204" s="175"/>
      <c r="LC204" s="175"/>
      <c r="LD204" s="175"/>
      <c r="LE204" s="175"/>
      <c r="LF204" s="175"/>
      <c r="LG204" s="175"/>
      <c r="LH204" s="175"/>
      <c r="LI204" s="175"/>
      <c r="LJ204" s="175"/>
      <c r="LK204" s="175"/>
      <c r="LL204" s="175"/>
      <c r="LM204" s="175"/>
      <c r="LN204" s="175"/>
      <c r="LO204" s="175"/>
      <c r="LP204" s="175"/>
      <c r="LQ204" s="175"/>
      <c r="LR204" s="175"/>
      <c r="LS204" s="175"/>
      <c r="LT204" s="175"/>
      <c r="LU204" s="175"/>
      <c r="LV204" s="175"/>
      <c r="LW204" s="175"/>
      <c r="LX204" s="175"/>
      <c r="LY204" s="175"/>
      <c r="LZ204" s="175"/>
      <c r="MA204" s="175"/>
      <c r="MB204" s="175"/>
      <c r="MC204" s="175"/>
      <c r="MD204" s="175"/>
      <c r="ME204" s="175"/>
      <c r="MF204" s="175"/>
      <c r="MG204" s="175"/>
      <c r="MH204" s="175"/>
      <c r="MI204" s="175"/>
      <c r="MJ204" s="175"/>
      <c r="MK204" s="175"/>
      <c r="ML204" s="175"/>
      <c r="MM204" s="175"/>
      <c r="MN204" s="175"/>
      <c r="MO204" s="175"/>
      <c r="MP204" s="175"/>
      <c r="MQ204" s="175"/>
      <c r="MR204" s="175"/>
      <c r="MS204" s="175"/>
      <c r="MT204" s="175"/>
      <c r="MU204" s="175"/>
      <c r="MV204" s="175"/>
      <c r="MW204" s="175"/>
      <c r="MX204" s="175"/>
      <c r="MY204" s="175"/>
      <c r="MZ204" s="175"/>
      <c r="NA204" s="175"/>
      <c r="NB204" s="175"/>
      <c r="NC204" s="175"/>
      <c r="ND204" s="175"/>
      <c r="NE204" s="175"/>
      <c r="NF204" s="175"/>
      <c r="NG204" s="175"/>
      <c r="NH204" s="175"/>
      <c r="NI204" s="175"/>
      <c r="NJ204" s="175"/>
      <c r="NK204" s="175"/>
      <c r="NL204" s="175"/>
      <c r="NM204" s="175"/>
      <c r="NN204" s="175"/>
      <c r="NO204" s="175"/>
      <c r="NP204" s="175"/>
      <c r="NQ204" s="175"/>
      <c r="NR204" s="175"/>
      <c r="NS204" s="175"/>
      <c r="NT204" s="175"/>
      <c r="NU204" s="175"/>
      <c r="NV204" s="175"/>
      <c r="NW204" s="175"/>
      <c r="NX204" s="175"/>
      <c r="NY204" s="175"/>
      <c r="NZ204" s="175"/>
      <c r="OA204" s="175"/>
      <c r="OB204" s="175"/>
      <c r="OC204" s="175"/>
      <c r="OD204" s="175"/>
      <c r="OE204" s="175"/>
      <c r="OF204" s="175"/>
      <c r="OG204" s="175"/>
      <c r="OH204" s="175"/>
      <c r="OI204" s="175"/>
      <c r="OJ204" s="175"/>
      <c r="OK204" s="175"/>
      <c r="OL204" s="175"/>
      <c r="OM204" s="175"/>
      <c r="ON204" s="175"/>
      <c r="OO204" s="175"/>
      <c r="OP204" s="175"/>
      <c r="OQ204" s="175"/>
      <c r="OR204" s="175"/>
      <c r="OS204" s="175"/>
      <c r="OT204" s="175"/>
      <c r="OU204" s="175"/>
      <c r="OV204" s="175"/>
      <c r="OW204" s="175"/>
      <c r="OX204" s="175"/>
      <c r="OY204" s="175"/>
      <c r="OZ204" s="175"/>
      <c r="PA204" s="175"/>
      <c r="PB204" s="175"/>
      <c r="PC204" s="175"/>
      <c r="PD204" s="175"/>
      <c r="PE204" s="175"/>
      <c r="PF204" s="175"/>
      <c r="PG204" s="175"/>
      <c r="PH204" s="175"/>
      <c r="PI204" s="175"/>
      <c r="PJ204" s="175"/>
      <c r="PK204" s="175"/>
      <c r="PL204" s="175"/>
      <c r="PM204" s="175"/>
      <c r="PN204" s="175"/>
      <c r="PO204" s="175"/>
      <c r="PP204" s="175"/>
      <c r="PQ204" s="175"/>
      <c r="PR204" s="175"/>
      <c r="PS204" s="175"/>
      <c r="PT204" s="175"/>
      <c r="PU204" s="175"/>
      <c r="PV204" s="175"/>
      <c r="PW204" s="175"/>
      <c r="PX204" s="175"/>
      <c r="PY204" s="175"/>
      <c r="PZ204" s="175"/>
      <c r="QA204" s="175"/>
      <c r="QB204" s="175"/>
      <c r="QC204" s="175"/>
      <c r="QD204" s="175"/>
      <c r="QE204" s="175"/>
      <c r="QF204" s="175"/>
      <c r="QG204" s="175"/>
      <c r="QH204" s="175"/>
      <c r="QI204" s="175"/>
      <c r="QJ204" s="175"/>
      <c r="QK204" s="175"/>
      <c r="QL204" s="175"/>
      <c r="QM204" s="175"/>
      <c r="QN204" s="175"/>
      <c r="QO204" s="175"/>
    </row>
    <row r="205" spans="122:457">
      <c r="DR205" s="175"/>
      <c r="DS205" s="175"/>
      <c r="DT205" s="175"/>
      <c r="DU205" s="175"/>
      <c r="DV205" s="175"/>
      <c r="DW205" s="175"/>
      <c r="DX205" s="175"/>
      <c r="DY205" s="175"/>
      <c r="DZ205" s="175"/>
      <c r="EA205" s="175"/>
      <c r="EB205" s="175"/>
      <c r="EC205" s="175"/>
      <c r="ED205" s="175"/>
      <c r="EE205" s="175"/>
      <c r="EF205" s="175"/>
      <c r="EG205" s="175"/>
      <c r="EH205" s="175"/>
      <c r="EI205" s="175"/>
      <c r="EJ205" s="175"/>
      <c r="EK205" s="175"/>
      <c r="EL205" s="175"/>
      <c r="EM205" s="175"/>
      <c r="EN205" s="175"/>
      <c r="EO205" s="175"/>
      <c r="EP205" s="175"/>
      <c r="EQ205" s="175"/>
      <c r="ER205" s="175"/>
      <c r="ES205" s="175"/>
      <c r="ET205" s="175"/>
      <c r="EU205" s="175"/>
      <c r="EV205" s="175"/>
      <c r="EW205" s="175"/>
      <c r="EX205" s="175"/>
      <c r="EY205" s="175"/>
      <c r="EZ205" s="175"/>
      <c r="FA205" s="175"/>
      <c r="FB205" s="175"/>
      <c r="FC205" s="175"/>
      <c r="FD205" s="175"/>
      <c r="FE205" s="175"/>
      <c r="FF205" s="175"/>
      <c r="FG205" s="175"/>
      <c r="FH205" s="175"/>
      <c r="FI205" s="175"/>
      <c r="FJ205" s="175"/>
      <c r="FK205" s="175"/>
      <c r="FL205" s="175"/>
      <c r="FM205" s="175"/>
      <c r="FN205" s="175"/>
      <c r="FO205" s="175"/>
      <c r="FP205" s="175"/>
      <c r="FQ205" s="175"/>
      <c r="FR205" s="175"/>
      <c r="FS205" s="175"/>
      <c r="FT205" s="175"/>
      <c r="FU205" s="175"/>
      <c r="FV205" s="175"/>
      <c r="FW205" s="175"/>
      <c r="FX205" s="175"/>
      <c r="FY205" s="175"/>
      <c r="FZ205" s="175"/>
      <c r="GA205" s="175"/>
      <c r="GB205" s="175"/>
      <c r="GC205" s="175"/>
      <c r="GD205" s="175"/>
      <c r="GE205" s="175"/>
      <c r="GF205" s="175"/>
      <c r="GG205" s="175"/>
      <c r="GH205" s="175"/>
      <c r="GI205" s="175"/>
      <c r="GJ205" s="175"/>
      <c r="GK205" s="175"/>
      <c r="GL205" s="175"/>
      <c r="GM205" s="175"/>
      <c r="GN205" s="175"/>
      <c r="GO205" s="175"/>
      <c r="GP205" s="175"/>
      <c r="GQ205" s="175"/>
      <c r="GR205" s="175"/>
      <c r="GS205" s="175"/>
      <c r="GT205" s="175"/>
      <c r="GU205" s="175"/>
      <c r="GV205" s="175"/>
      <c r="GW205" s="175"/>
      <c r="GX205" s="175"/>
      <c r="GY205" s="175"/>
      <c r="GZ205" s="175"/>
      <c r="HA205" s="175"/>
      <c r="HB205" s="175"/>
      <c r="HC205" s="175"/>
      <c r="HD205" s="175"/>
      <c r="HE205" s="175"/>
      <c r="HF205" s="175"/>
      <c r="HG205" s="175"/>
      <c r="HH205" s="175"/>
      <c r="HI205" s="175"/>
      <c r="HJ205" s="175"/>
      <c r="HK205" s="175"/>
      <c r="HL205" s="175"/>
      <c r="HM205" s="175"/>
      <c r="HN205" s="175"/>
      <c r="HO205" s="175"/>
      <c r="HP205" s="175"/>
      <c r="HQ205" s="175"/>
      <c r="HR205" s="175"/>
      <c r="HS205" s="175"/>
      <c r="HT205" s="175"/>
      <c r="HU205" s="175"/>
      <c r="HV205" s="175"/>
      <c r="HW205" s="175"/>
      <c r="HX205" s="175"/>
      <c r="HY205" s="175"/>
      <c r="HZ205" s="175"/>
      <c r="IA205" s="175"/>
      <c r="IB205" s="175"/>
      <c r="IC205" s="175"/>
      <c r="ID205" s="175"/>
      <c r="IE205" s="175"/>
      <c r="IF205" s="175"/>
      <c r="IG205" s="175"/>
      <c r="IH205" s="175"/>
      <c r="II205" s="175"/>
      <c r="IJ205" s="175"/>
      <c r="IK205" s="175"/>
      <c r="IL205" s="175"/>
      <c r="IM205" s="175"/>
      <c r="IN205" s="175"/>
      <c r="IO205" s="175"/>
      <c r="IP205" s="175"/>
      <c r="IQ205" s="175"/>
      <c r="IR205" s="175"/>
      <c r="IS205" s="175"/>
      <c r="IT205" s="175"/>
      <c r="IU205" s="175"/>
      <c r="IV205" s="175"/>
      <c r="IW205" s="175"/>
      <c r="IX205" s="175"/>
      <c r="IY205" s="175"/>
      <c r="IZ205" s="175"/>
      <c r="JA205" s="175"/>
      <c r="JB205" s="175"/>
      <c r="JC205" s="175"/>
      <c r="JD205" s="175"/>
      <c r="JE205" s="175"/>
      <c r="JF205" s="175"/>
      <c r="JG205" s="175"/>
      <c r="JH205" s="175"/>
      <c r="JI205" s="175"/>
      <c r="JJ205" s="175"/>
      <c r="JK205" s="175"/>
      <c r="JL205" s="175"/>
      <c r="JM205" s="175"/>
      <c r="JN205" s="175"/>
      <c r="JO205" s="175"/>
      <c r="JP205" s="175"/>
      <c r="JQ205" s="175"/>
      <c r="JR205" s="175"/>
      <c r="JS205" s="175"/>
      <c r="JT205" s="175"/>
      <c r="JU205" s="175"/>
      <c r="JV205" s="175"/>
      <c r="JW205" s="175"/>
      <c r="JX205" s="175"/>
      <c r="JY205" s="175"/>
      <c r="JZ205" s="175"/>
      <c r="KA205" s="175"/>
      <c r="KB205" s="175"/>
      <c r="KC205" s="175"/>
      <c r="KD205" s="175"/>
      <c r="KE205" s="175"/>
      <c r="KF205" s="175"/>
      <c r="KG205" s="175"/>
      <c r="KH205" s="175"/>
      <c r="KI205" s="175"/>
      <c r="KJ205" s="175"/>
      <c r="KK205" s="175"/>
      <c r="KL205" s="175"/>
      <c r="KM205" s="175"/>
      <c r="KN205" s="175"/>
      <c r="KO205" s="175"/>
      <c r="KP205" s="175"/>
      <c r="KQ205" s="175"/>
      <c r="KR205" s="175"/>
      <c r="KS205" s="175"/>
      <c r="KT205" s="175"/>
      <c r="KU205" s="175"/>
      <c r="KV205" s="175"/>
      <c r="KW205" s="175"/>
      <c r="KX205" s="175"/>
      <c r="KY205" s="175"/>
      <c r="KZ205" s="175"/>
      <c r="LA205" s="175"/>
      <c r="LB205" s="175"/>
      <c r="LC205" s="175"/>
      <c r="LD205" s="175"/>
      <c r="LE205" s="175"/>
      <c r="LF205" s="175"/>
      <c r="LG205" s="175"/>
      <c r="LH205" s="175"/>
      <c r="LI205" s="175"/>
      <c r="LJ205" s="175"/>
      <c r="LK205" s="175"/>
      <c r="LL205" s="175"/>
      <c r="LM205" s="175"/>
      <c r="LN205" s="175"/>
      <c r="LO205" s="175"/>
      <c r="LP205" s="175"/>
      <c r="LQ205" s="175"/>
      <c r="LR205" s="175"/>
      <c r="LS205" s="175"/>
      <c r="LT205" s="175"/>
      <c r="LU205" s="175"/>
      <c r="LV205" s="175"/>
      <c r="LW205" s="175"/>
      <c r="LX205" s="175"/>
      <c r="LY205" s="175"/>
      <c r="LZ205" s="175"/>
      <c r="MA205" s="175"/>
      <c r="MB205" s="175"/>
      <c r="MC205" s="175"/>
      <c r="MD205" s="175"/>
      <c r="ME205" s="175"/>
      <c r="MF205" s="175"/>
      <c r="MG205" s="175"/>
      <c r="MH205" s="175"/>
      <c r="MI205" s="175"/>
      <c r="MJ205" s="175"/>
      <c r="MK205" s="175"/>
      <c r="ML205" s="175"/>
      <c r="MM205" s="175"/>
      <c r="MN205" s="175"/>
      <c r="MO205" s="175"/>
      <c r="MP205" s="175"/>
      <c r="MQ205" s="175"/>
      <c r="MR205" s="175"/>
      <c r="MS205" s="175"/>
      <c r="MT205" s="175"/>
      <c r="MU205" s="175"/>
      <c r="MV205" s="175"/>
      <c r="MW205" s="175"/>
      <c r="MX205" s="175"/>
      <c r="MY205" s="175"/>
      <c r="MZ205" s="175"/>
      <c r="NA205" s="175"/>
      <c r="NB205" s="175"/>
      <c r="NC205" s="175"/>
      <c r="ND205" s="175"/>
      <c r="NE205" s="175"/>
      <c r="NF205" s="175"/>
      <c r="NG205" s="175"/>
      <c r="NH205" s="175"/>
      <c r="NI205" s="175"/>
      <c r="NJ205" s="175"/>
      <c r="NK205" s="175"/>
      <c r="NL205" s="175"/>
      <c r="NM205" s="175"/>
      <c r="NN205" s="175"/>
      <c r="NO205" s="175"/>
      <c r="NP205" s="175"/>
      <c r="NQ205" s="175"/>
      <c r="NR205" s="175"/>
      <c r="NS205" s="175"/>
      <c r="NT205" s="175"/>
      <c r="NU205" s="175"/>
      <c r="NV205" s="175"/>
      <c r="NW205" s="175"/>
      <c r="NX205" s="175"/>
      <c r="NY205" s="175"/>
      <c r="NZ205" s="175"/>
      <c r="OA205" s="175"/>
      <c r="OB205" s="175"/>
      <c r="OC205" s="175"/>
      <c r="OD205" s="175"/>
      <c r="OE205" s="175"/>
      <c r="OF205" s="175"/>
      <c r="OG205" s="175"/>
      <c r="OH205" s="175"/>
      <c r="OI205" s="175"/>
      <c r="OJ205" s="175"/>
      <c r="OK205" s="175"/>
      <c r="OL205" s="175"/>
      <c r="OM205" s="175"/>
      <c r="ON205" s="175"/>
      <c r="OO205" s="175"/>
      <c r="OP205" s="175"/>
      <c r="OQ205" s="175"/>
      <c r="OR205" s="175"/>
      <c r="OS205" s="175"/>
      <c r="OT205" s="175"/>
      <c r="OU205" s="175"/>
      <c r="OV205" s="175"/>
      <c r="OW205" s="175"/>
      <c r="OX205" s="175"/>
      <c r="OY205" s="175"/>
      <c r="OZ205" s="175"/>
      <c r="PA205" s="175"/>
      <c r="PB205" s="175"/>
      <c r="PC205" s="175"/>
      <c r="PD205" s="175"/>
      <c r="PE205" s="175"/>
      <c r="PF205" s="175"/>
      <c r="PG205" s="175"/>
      <c r="PH205" s="175"/>
      <c r="PI205" s="175"/>
      <c r="PJ205" s="175"/>
      <c r="PK205" s="175"/>
      <c r="PL205" s="175"/>
      <c r="PM205" s="175"/>
      <c r="PN205" s="175"/>
      <c r="PO205" s="175"/>
      <c r="PP205" s="175"/>
      <c r="PQ205" s="175"/>
      <c r="PR205" s="175"/>
      <c r="PS205" s="175"/>
      <c r="PT205" s="175"/>
      <c r="PU205" s="175"/>
      <c r="PV205" s="175"/>
      <c r="PW205" s="175"/>
      <c r="PX205" s="175"/>
      <c r="PY205" s="175"/>
      <c r="PZ205" s="175"/>
      <c r="QA205" s="175"/>
      <c r="QB205" s="175"/>
      <c r="QC205" s="175"/>
      <c r="QD205" s="175"/>
      <c r="QE205" s="175"/>
      <c r="QF205" s="175"/>
      <c r="QG205" s="175"/>
      <c r="QH205" s="175"/>
      <c r="QI205" s="175"/>
      <c r="QJ205" s="175"/>
      <c r="QK205" s="175"/>
      <c r="QL205" s="175"/>
      <c r="QM205" s="175"/>
      <c r="QN205" s="175"/>
      <c r="QO205" s="175"/>
    </row>
    <row r="206" spans="122:457">
      <c r="DR206" s="175"/>
      <c r="DS206" s="175"/>
      <c r="DT206" s="175"/>
      <c r="DU206" s="175"/>
      <c r="DV206" s="175"/>
      <c r="DW206" s="175"/>
      <c r="DX206" s="175"/>
      <c r="DY206" s="175"/>
      <c r="DZ206" s="175"/>
      <c r="EA206" s="175"/>
      <c r="EB206" s="175"/>
      <c r="EC206" s="175"/>
      <c r="ED206" s="175"/>
      <c r="EE206" s="175"/>
      <c r="EF206" s="175"/>
      <c r="EG206" s="175"/>
      <c r="EH206" s="175"/>
      <c r="EI206" s="175"/>
      <c r="EJ206" s="175"/>
      <c r="EK206" s="175"/>
      <c r="EL206" s="175"/>
      <c r="EM206" s="175"/>
      <c r="EN206" s="175"/>
      <c r="EO206" s="175"/>
      <c r="EP206" s="175"/>
      <c r="EQ206" s="175"/>
      <c r="ER206" s="175"/>
      <c r="ES206" s="175"/>
      <c r="ET206" s="175"/>
      <c r="EU206" s="175"/>
      <c r="EV206" s="175"/>
      <c r="EW206" s="175"/>
      <c r="EX206" s="175"/>
      <c r="EY206" s="175"/>
      <c r="EZ206" s="175"/>
      <c r="FA206" s="175"/>
      <c r="FB206" s="175"/>
      <c r="FC206" s="175"/>
      <c r="FD206" s="175"/>
      <c r="FE206" s="175"/>
      <c r="FF206" s="175"/>
      <c r="FG206" s="175"/>
      <c r="FH206" s="175"/>
      <c r="FI206" s="175"/>
      <c r="FJ206" s="175"/>
      <c r="FK206" s="175"/>
      <c r="FL206" s="175"/>
      <c r="FM206" s="175"/>
      <c r="FN206" s="175"/>
      <c r="FO206" s="175"/>
      <c r="FP206" s="175"/>
      <c r="FQ206" s="175"/>
      <c r="FR206" s="175"/>
      <c r="FS206" s="175"/>
      <c r="FT206" s="175"/>
      <c r="FU206" s="175"/>
      <c r="FV206" s="175"/>
      <c r="FW206" s="175"/>
      <c r="FX206" s="175"/>
      <c r="FY206" s="175"/>
      <c r="FZ206" s="175"/>
      <c r="GA206" s="175"/>
      <c r="GB206" s="175"/>
      <c r="GC206" s="175"/>
      <c r="GD206" s="175"/>
      <c r="GE206" s="175"/>
      <c r="GF206" s="175"/>
      <c r="GG206" s="175"/>
      <c r="GH206" s="175"/>
      <c r="GI206" s="175"/>
      <c r="GJ206" s="175"/>
      <c r="GK206" s="175"/>
      <c r="GL206" s="175"/>
      <c r="GM206" s="175"/>
      <c r="GN206" s="175"/>
      <c r="GO206" s="175"/>
      <c r="GP206" s="175"/>
      <c r="GQ206" s="175"/>
      <c r="GR206" s="175"/>
      <c r="GS206" s="175"/>
      <c r="GT206" s="175"/>
      <c r="GU206" s="175"/>
      <c r="GV206" s="175"/>
      <c r="GW206" s="175"/>
      <c r="GX206" s="175"/>
      <c r="GY206" s="175"/>
      <c r="GZ206" s="175"/>
      <c r="HA206" s="175"/>
      <c r="HB206" s="175"/>
      <c r="HC206" s="175"/>
      <c r="HD206" s="175"/>
      <c r="HE206" s="175"/>
      <c r="HF206" s="175"/>
      <c r="HG206" s="175"/>
      <c r="HH206" s="175"/>
      <c r="HI206" s="175"/>
      <c r="HJ206" s="175"/>
      <c r="HK206" s="175"/>
      <c r="HL206" s="175"/>
      <c r="HM206" s="175"/>
      <c r="HN206" s="175"/>
      <c r="HO206" s="175"/>
      <c r="HP206" s="175"/>
      <c r="HQ206" s="175"/>
      <c r="HR206" s="175"/>
      <c r="HS206" s="175"/>
      <c r="HT206" s="175"/>
      <c r="HU206" s="175"/>
      <c r="HV206" s="175"/>
      <c r="HW206" s="175"/>
      <c r="HX206" s="175"/>
      <c r="HY206" s="175"/>
      <c r="HZ206" s="175"/>
      <c r="IA206" s="175"/>
      <c r="IB206" s="175"/>
      <c r="IC206" s="175"/>
      <c r="ID206" s="175"/>
      <c r="IE206" s="175"/>
      <c r="IF206" s="175"/>
      <c r="IG206" s="175"/>
      <c r="IH206" s="175"/>
      <c r="II206" s="175"/>
      <c r="IJ206" s="175"/>
      <c r="IK206" s="175"/>
      <c r="IL206" s="175"/>
      <c r="IM206" s="175"/>
      <c r="IN206" s="175"/>
      <c r="IO206" s="175"/>
      <c r="IP206" s="175"/>
      <c r="IQ206" s="175"/>
      <c r="IR206" s="175"/>
      <c r="IS206" s="175"/>
      <c r="IT206" s="175"/>
      <c r="IU206" s="175"/>
      <c r="IV206" s="175"/>
      <c r="IW206" s="175"/>
      <c r="IX206" s="175"/>
      <c r="IY206" s="175"/>
      <c r="IZ206" s="175"/>
      <c r="JA206" s="175"/>
      <c r="JB206" s="175"/>
      <c r="JC206" s="175"/>
      <c r="JD206" s="175"/>
      <c r="JE206" s="175"/>
      <c r="JF206" s="175"/>
      <c r="JG206" s="175"/>
      <c r="JH206" s="175"/>
      <c r="JI206" s="175"/>
      <c r="JJ206" s="175"/>
      <c r="JK206" s="175"/>
      <c r="JL206" s="175"/>
      <c r="JM206" s="175"/>
      <c r="JN206" s="175"/>
      <c r="JO206" s="175"/>
      <c r="JP206" s="175"/>
      <c r="JQ206" s="175"/>
      <c r="JR206" s="175"/>
      <c r="JS206" s="175"/>
      <c r="JT206" s="175"/>
      <c r="JU206" s="175"/>
      <c r="JV206" s="175"/>
      <c r="JW206" s="175"/>
      <c r="JX206" s="175"/>
      <c r="JY206" s="175"/>
      <c r="JZ206" s="175"/>
      <c r="KA206" s="175"/>
      <c r="KB206" s="175"/>
      <c r="KC206" s="175"/>
      <c r="KD206" s="175"/>
      <c r="KE206" s="175"/>
      <c r="KF206" s="175"/>
      <c r="KG206" s="175"/>
      <c r="KH206" s="175"/>
      <c r="KI206" s="175"/>
      <c r="KJ206" s="175"/>
      <c r="KK206" s="175"/>
      <c r="KL206" s="175"/>
      <c r="KM206" s="175"/>
      <c r="KN206" s="175"/>
      <c r="KO206" s="175"/>
      <c r="KP206" s="175"/>
      <c r="KQ206" s="175"/>
      <c r="KR206" s="175"/>
      <c r="KS206" s="175"/>
      <c r="KT206" s="175"/>
      <c r="KU206" s="175"/>
      <c r="KV206" s="175"/>
      <c r="KW206" s="175"/>
      <c r="KX206" s="175"/>
      <c r="KY206" s="175"/>
      <c r="KZ206" s="175"/>
      <c r="LA206" s="175"/>
      <c r="LB206" s="175"/>
      <c r="LC206" s="175"/>
      <c r="LD206" s="175"/>
      <c r="LE206" s="175"/>
      <c r="LF206" s="175"/>
      <c r="LG206" s="175"/>
      <c r="LH206" s="175"/>
      <c r="LI206" s="175"/>
      <c r="LJ206" s="175"/>
      <c r="LK206" s="175"/>
      <c r="LL206" s="175"/>
      <c r="LM206" s="175"/>
      <c r="LN206" s="175"/>
      <c r="LO206" s="175"/>
      <c r="LP206" s="175"/>
      <c r="LQ206" s="175"/>
      <c r="LR206" s="175"/>
      <c r="LS206" s="175"/>
      <c r="LT206" s="175"/>
      <c r="LU206" s="175"/>
      <c r="LV206" s="175"/>
      <c r="LW206" s="175"/>
      <c r="LX206" s="175"/>
      <c r="LY206" s="175"/>
      <c r="LZ206" s="175"/>
      <c r="MA206" s="175"/>
      <c r="MB206" s="175"/>
      <c r="MC206" s="175"/>
      <c r="MD206" s="175"/>
      <c r="ME206" s="175"/>
      <c r="MF206" s="175"/>
      <c r="MG206" s="175"/>
      <c r="MH206" s="175"/>
      <c r="MI206" s="175"/>
      <c r="MJ206" s="175"/>
      <c r="MK206" s="175"/>
      <c r="ML206" s="175"/>
      <c r="MM206" s="175"/>
      <c r="MN206" s="175"/>
      <c r="MO206" s="175"/>
      <c r="MP206" s="175"/>
      <c r="MQ206" s="175"/>
      <c r="MR206" s="175"/>
      <c r="MS206" s="175"/>
      <c r="MT206" s="175"/>
      <c r="MU206" s="175"/>
      <c r="MV206" s="175"/>
      <c r="MW206" s="175"/>
      <c r="MX206" s="175"/>
      <c r="MY206" s="175"/>
      <c r="MZ206" s="175"/>
      <c r="NA206" s="175"/>
      <c r="NB206" s="175"/>
      <c r="NC206" s="175"/>
      <c r="ND206" s="175"/>
      <c r="NE206" s="175"/>
      <c r="NF206" s="175"/>
      <c r="NG206" s="175"/>
      <c r="NH206" s="175"/>
      <c r="NI206" s="175"/>
      <c r="NJ206" s="175"/>
      <c r="NK206" s="175"/>
      <c r="NL206" s="175"/>
      <c r="NM206" s="175"/>
      <c r="NN206" s="175"/>
      <c r="NO206" s="175"/>
      <c r="NP206" s="175"/>
      <c r="NQ206" s="175"/>
      <c r="NR206" s="175"/>
      <c r="NS206" s="175"/>
      <c r="NT206" s="175"/>
      <c r="NU206" s="175"/>
      <c r="NV206" s="175"/>
      <c r="NW206" s="175"/>
      <c r="NX206" s="175"/>
      <c r="NY206" s="175"/>
      <c r="NZ206" s="175"/>
      <c r="OA206" s="175"/>
      <c r="OB206" s="175"/>
      <c r="OC206" s="175"/>
      <c r="OD206" s="175"/>
      <c r="OE206" s="175"/>
      <c r="OF206" s="175"/>
      <c r="OG206" s="175"/>
      <c r="OH206" s="175"/>
      <c r="OI206" s="175"/>
      <c r="OJ206" s="175"/>
      <c r="OK206" s="175"/>
      <c r="OL206" s="175"/>
      <c r="OM206" s="175"/>
      <c r="ON206" s="175"/>
      <c r="OO206" s="175"/>
      <c r="OP206" s="175"/>
      <c r="OQ206" s="175"/>
      <c r="OR206" s="175"/>
      <c r="OS206" s="175"/>
      <c r="OT206" s="175"/>
      <c r="OU206" s="175"/>
      <c r="OV206" s="175"/>
      <c r="OW206" s="175"/>
      <c r="OX206" s="175"/>
      <c r="OY206" s="175"/>
      <c r="OZ206" s="175"/>
      <c r="PA206" s="175"/>
      <c r="PB206" s="175"/>
      <c r="PC206" s="175"/>
      <c r="PD206" s="175"/>
      <c r="PE206" s="175"/>
      <c r="PF206" s="175"/>
      <c r="PG206" s="175"/>
      <c r="PH206" s="175"/>
      <c r="PI206" s="175"/>
      <c r="PJ206" s="175"/>
      <c r="PK206" s="175"/>
      <c r="PL206" s="175"/>
      <c r="PM206" s="175"/>
      <c r="PN206" s="175"/>
      <c r="PO206" s="175"/>
      <c r="PP206" s="175"/>
      <c r="PQ206" s="175"/>
      <c r="PR206" s="175"/>
      <c r="PS206" s="175"/>
      <c r="PT206" s="175"/>
      <c r="PU206" s="175"/>
      <c r="PV206" s="175"/>
      <c r="PW206" s="175"/>
      <c r="PX206" s="175"/>
      <c r="PY206" s="175"/>
      <c r="PZ206" s="175"/>
      <c r="QA206" s="175"/>
      <c r="QB206" s="175"/>
      <c r="QC206" s="175"/>
      <c r="QD206" s="175"/>
      <c r="QE206" s="175"/>
      <c r="QF206" s="175"/>
      <c r="QG206" s="175"/>
      <c r="QH206" s="175"/>
      <c r="QI206" s="175"/>
      <c r="QJ206" s="175"/>
      <c r="QK206" s="175"/>
      <c r="QL206" s="175"/>
      <c r="QM206" s="175"/>
      <c r="QN206" s="175"/>
      <c r="QO206" s="175"/>
    </row>
    <row r="207" spans="122:457">
      <c r="DR207" s="175"/>
      <c r="DS207" s="175"/>
      <c r="DT207" s="175"/>
      <c r="DU207" s="175"/>
      <c r="DV207" s="175"/>
      <c r="DW207" s="175"/>
      <c r="DX207" s="175"/>
      <c r="DY207" s="175"/>
      <c r="DZ207" s="175"/>
      <c r="EA207" s="175"/>
      <c r="EB207" s="175"/>
      <c r="EC207" s="175"/>
      <c r="ED207" s="175"/>
      <c r="EE207" s="175"/>
      <c r="EF207" s="175"/>
      <c r="EG207" s="175"/>
      <c r="EH207" s="175"/>
      <c r="EI207" s="175"/>
      <c r="EJ207" s="175"/>
      <c r="EK207" s="175"/>
      <c r="EL207" s="175"/>
      <c r="EM207" s="175"/>
      <c r="EN207" s="175"/>
      <c r="EO207" s="175"/>
      <c r="EP207" s="175"/>
      <c r="EQ207" s="175"/>
      <c r="ER207" s="175"/>
      <c r="ES207" s="175"/>
      <c r="ET207" s="175"/>
      <c r="EU207" s="175"/>
      <c r="EV207" s="175"/>
      <c r="EW207" s="175"/>
      <c r="EX207" s="175"/>
      <c r="EY207" s="175"/>
      <c r="EZ207" s="175"/>
      <c r="FA207" s="175"/>
      <c r="FB207" s="175"/>
      <c r="FC207" s="175"/>
      <c r="FD207" s="175"/>
      <c r="FE207" s="175"/>
      <c r="FF207" s="175"/>
      <c r="FG207" s="175"/>
      <c r="FH207" s="175"/>
      <c r="FI207" s="175"/>
      <c r="FJ207" s="175"/>
      <c r="FK207" s="175"/>
      <c r="FL207" s="175"/>
      <c r="FM207" s="175"/>
      <c r="FN207" s="175"/>
      <c r="FO207" s="175"/>
      <c r="FP207" s="175"/>
      <c r="FQ207" s="175"/>
      <c r="FR207" s="175"/>
      <c r="FS207" s="175"/>
      <c r="FT207" s="175"/>
      <c r="FU207" s="175"/>
      <c r="FV207" s="175"/>
      <c r="FW207" s="175"/>
      <c r="FX207" s="175"/>
      <c r="FY207" s="175"/>
      <c r="FZ207" s="175"/>
      <c r="GA207" s="175"/>
      <c r="GB207" s="175"/>
      <c r="GC207" s="175"/>
      <c r="GD207" s="175"/>
      <c r="GE207" s="175"/>
      <c r="GF207" s="175"/>
      <c r="GG207" s="175"/>
      <c r="GH207" s="175"/>
      <c r="GI207" s="175"/>
      <c r="GJ207" s="175"/>
      <c r="GK207" s="175"/>
      <c r="GL207" s="175"/>
      <c r="GM207" s="175"/>
      <c r="GN207" s="175"/>
      <c r="GO207" s="175"/>
      <c r="GP207" s="175"/>
      <c r="GQ207" s="175"/>
      <c r="GR207" s="175"/>
      <c r="GS207" s="175"/>
      <c r="GT207" s="175"/>
      <c r="GU207" s="175"/>
      <c r="GV207" s="175"/>
      <c r="GW207" s="175"/>
      <c r="GX207" s="175"/>
      <c r="GY207" s="175"/>
      <c r="GZ207" s="175"/>
      <c r="HA207" s="175"/>
      <c r="HB207" s="175"/>
      <c r="HC207" s="175"/>
      <c r="HD207" s="175"/>
      <c r="HE207" s="175"/>
      <c r="HF207" s="175"/>
      <c r="HG207" s="175"/>
      <c r="HH207" s="175"/>
      <c r="HI207" s="175"/>
      <c r="HJ207" s="175"/>
      <c r="HK207" s="175"/>
      <c r="HL207" s="175"/>
      <c r="HM207" s="175"/>
      <c r="HN207" s="175"/>
      <c r="HO207" s="175"/>
      <c r="HP207" s="175"/>
      <c r="HQ207" s="175"/>
      <c r="HR207" s="175"/>
      <c r="HS207" s="175"/>
      <c r="HT207" s="175"/>
      <c r="HU207" s="175"/>
      <c r="HV207" s="175"/>
      <c r="HW207" s="175"/>
      <c r="HX207" s="175"/>
      <c r="HY207" s="175"/>
      <c r="HZ207" s="175"/>
      <c r="IA207" s="175"/>
      <c r="IB207" s="175"/>
      <c r="IC207" s="175"/>
      <c r="ID207" s="175"/>
      <c r="IE207" s="175"/>
      <c r="IF207" s="175"/>
      <c r="IG207" s="175"/>
      <c r="IH207" s="175"/>
      <c r="II207" s="175"/>
      <c r="IJ207" s="175"/>
      <c r="IK207" s="175"/>
      <c r="IL207" s="175"/>
      <c r="IM207" s="175"/>
      <c r="IN207" s="175"/>
      <c r="IO207" s="175"/>
      <c r="IP207" s="175"/>
      <c r="IQ207" s="175"/>
      <c r="IR207" s="175"/>
      <c r="IS207" s="175"/>
      <c r="IT207" s="175"/>
      <c r="IU207" s="175"/>
      <c r="IV207" s="175"/>
      <c r="IW207" s="175"/>
      <c r="IX207" s="175"/>
      <c r="IY207" s="175"/>
      <c r="IZ207" s="175"/>
      <c r="JA207" s="175"/>
      <c r="JB207" s="175"/>
      <c r="JC207" s="175"/>
      <c r="JD207" s="175"/>
      <c r="JE207" s="175"/>
      <c r="JF207" s="175"/>
      <c r="JG207" s="175"/>
      <c r="JH207" s="175"/>
      <c r="JI207" s="175"/>
      <c r="JJ207" s="175"/>
      <c r="JK207" s="175"/>
      <c r="JL207" s="175"/>
      <c r="JM207" s="175"/>
      <c r="JN207" s="175"/>
      <c r="JO207" s="175"/>
      <c r="JP207" s="175"/>
      <c r="JQ207" s="175"/>
      <c r="JR207" s="175"/>
      <c r="JS207" s="175"/>
      <c r="JT207" s="175"/>
      <c r="JU207" s="175"/>
      <c r="JV207" s="175"/>
      <c r="JW207" s="175"/>
      <c r="JX207" s="175"/>
      <c r="JY207" s="175"/>
      <c r="JZ207" s="175"/>
      <c r="KA207" s="175"/>
      <c r="KB207" s="175"/>
      <c r="KC207" s="175"/>
      <c r="KD207" s="175"/>
      <c r="KE207" s="175"/>
      <c r="KF207" s="175"/>
      <c r="KG207" s="175"/>
      <c r="KH207" s="175"/>
      <c r="KI207" s="175"/>
      <c r="KJ207" s="175"/>
      <c r="KK207" s="175"/>
      <c r="KL207" s="175"/>
      <c r="KM207" s="175"/>
      <c r="KN207" s="175"/>
      <c r="KO207" s="175"/>
      <c r="KP207" s="175"/>
      <c r="KQ207" s="175"/>
      <c r="KR207" s="175"/>
      <c r="KS207" s="175"/>
      <c r="KT207" s="175"/>
      <c r="KU207" s="175"/>
      <c r="KV207" s="175"/>
      <c r="KW207" s="175"/>
      <c r="KX207" s="175"/>
      <c r="KY207" s="175"/>
      <c r="KZ207" s="175"/>
      <c r="LA207" s="175"/>
      <c r="LB207" s="175"/>
      <c r="LC207" s="175"/>
      <c r="LD207" s="175"/>
      <c r="LE207" s="175"/>
      <c r="LF207" s="175"/>
      <c r="LG207" s="175"/>
      <c r="LH207" s="175"/>
      <c r="LI207" s="175"/>
      <c r="LJ207" s="175"/>
      <c r="LK207" s="175"/>
      <c r="LL207" s="175"/>
      <c r="LM207" s="175"/>
      <c r="LN207" s="175"/>
      <c r="LO207" s="175"/>
      <c r="LP207" s="175"/>
      <c r="LQ207" s="175"/>
      <c r="LR207" s="175"/>
      <c r="LS207" s="175"/>
      <c r="LT207" s="175"/>
      <c r="LU207" s="175"/>
      <c r="LV207" s="175"/>
      <c r="LW207" s="175"/>
      <c r="LX207" s="175"/>
      <c r="LY207" s="175"/>
      <c r="LZ207" s="175"/>
      <c r="MA207" s="175"/>
      <c r="MB207" s="175"/>
      <c r="MC207" s="175"/>
      <c r="MD207" s="175"/>
      <c r="ME207" s="175"/>
      <c r="MF207" s="175"/>
      <c r="MG207" s="175"/>
      <c r="MH207" s="175"/>
      <c r="MI207" s="175"/>
      <c r="MJ207" s="175"/>
      <c r="MK207" s="175"/>
      <c r="ML207" s="175"/>
      <c r="MM207" s="175"/>
      <c r="MN207" s="175"/>
      <c r="MO207" s="175"/>
      <c r="MP207" s="175"/>
      <c r="MQ207" s="175"/>
      <c r="MR207" s="175"/>
      <c r="MS207" s="175"/>
      <c r="MT207" s="175"/>
      <c r="MU207" s="175"/>
      <c r="MV207" s="175"/>
      <c r="MW207" s="175"/>
      <c r="MX207" s="175"/>
      <c r="MY207" s="175"/>
      <c r="MZ207" s="175"/>
      <c r="NA207" s="175"/>
      <c r="NB207" s="175"/>
      <c r="NC207" s="175"/>
      <c r="ND207" s="175"/>
      <c r="NE207" s="175"/>
      <c r="NF207" s="175"/>
      <c r="NG207" s="175"/>
      <c r="NH207" s="175"/>
      <c r="NI207" s="175"/>
      <c r="NJ207" s="175"/>
      <c r="NK207" s="175"/>
      <c r="NL207" s="175"/>
      <c r="NM207" s="175"/>
      <c r="NN207" s="175"/>
      <c r="NO207" s="175"/>
      <c r="NP207" s="175"/>
      <c r="NQ207" s="175"/>
      <c r="NR207" s="175"/>
      <c r="NS207" s="175"/>
      <c r="NT207" s="175"/>
      <c r="NU207" s="175"/>
      <c r="NV207" s="175"/>
      <c r="NW207" s="175"/>
      <c r="NX207" s="175"/>
      <c r="NY207" s="175"/>
      <c r="NZ207" s="175"/>
      <c r="OA207" s="175"/>
      <c r="OB207" s="175"/>
      <c r="OC207" s="175"/>
      <c r="OD207" s="175"/>
      <c r="OE207" s="175"/>
      <c r="OF207" s="175"/>
      <c r="OG207" s="175"/>
      <c r="OH207" s="175"/>
      <c r="OI207" s="175"/>
      <c r="OJ207" s="175"/>
      <c r="OK207" s="175"/>
      <c r="OL207" s="175"/>
      <c r="OM207" s="175"/>
      <c r="ON207" s="175"/>
      <c r="OO207" s="175"/>
      <c r="OP207" s="175"/>
      <c r="OQ207" s="175"/>
      <c r="OR207" s="175"/>
      <c r="OS207" s="175"/>
      <c r="OT207" s="175"/>
      <c r="OU207" s="175"/>
      <c r="OV207" s="175"/>
      <c r="OW207" s="175"/>
      <c r="OX207" s="175"/>
      <c r="OY207" s="175"/>
      <c r="OZ207" s="175"/>
      <c r="PA207" s="175"/>
      <c r="PB207" s="175"/>
      <c r="PC207" s="175"/>
      <c r="PD207" s="175"/>
      <c r="PE207" s="175"/>
      <c r="PF207" s="175"/>
      <c r="PG207" s="175"/>
      <c r="PH207" s="175"/>
      <c r="PI207" s="175"/>
      <c r="PJ207" s="175"/>
      <c r="PK207" s="175"/>
      <c r="PL207" s="175"/>
      <c r="PM207" s="175"/>
      <c r="PN207" s="175"/>
      <c r="PO207" s="175"/>
      <c r="PP207" s="175"/>
      <c r="PQ207" s="175"/>
      <c r="PR207" s="175"/>
      <c r="PS207" s="175"/>
      <c r="PT207" s="175"/>
      <c r="PU207" s="175"/>
      <c r="PV207" s="175"/>
      <c r="PW207" s="175"/>
      <c r="PX207" s="175"/>
      <c r="PY207" s="175"/>
      <c r="PZ207" s="175"/>
      <c r="QA207" s="175"/>
      <c r="QB207" s="175"/>
      <c r="QC207" s="175"/>
      <c r="QD207" s="175"/>
      <c r="QE207" s="175"/>
      <c r="QF207" s="175"/>
      <c r="QG207" s="175"/>
      <c r="QH207" s="175"/>
      <c r="QI207" s="175"/>
      <c r="QJ207" s="175"/>
      <c r="QK207" s="175"/>
      <c r="QL207" s="175"/>
      <c r="QM207" s="175"/>
      <c r="QN207" s="175"/>
      <c r="QO207" s="175"/>
    </row>
    <row r="208" spans="122:457">
      <c r="DR208" s="175"/>
      <c r="DS208" s="175"/>
      <c r="DT208" s="175"/>
      <c r="DU208" s="175"/>
      <c r="DV208" s="175"/>
      <c r="DW208" s="175"/>
      <c r="DX208" s="175"/>
      <c r="DY208" s="175"/>
      <c r="DZ208" s="175"/>
      <c r="EA208" s="175"/>
      <c r="EB208" s="175"/>
      <c r="EC208" s="175"/>
      <c r="ED208" s="175"/>
      <c r="EE208" s="175"/>
      <c r="EF208" s="175"/>
      <c r="EG208" s="175"/>
      <c r="EH208" s="175"/>
      <c r="EI208" s="175"/>
      <c r="EJ208" s="175"/>
      <c r="EK208" s="175"/>
      <c r="EL208" s="175"/>
      <c r="EM208" s="175"/>
      <c r="EN208" s="175"/>
      <c r="EO208" s="175"/>
      <c r="EP208" s="175"/>
      <c r="EQ208" s="175"/>
      <c r="ER208" s="175"/>
      <c r="ES208" s="175"/>
      <c r="ET208" s="175"/>
      <c r="EU208" s="175"/>
      <c r="EV208" s="175"/>
      <c r="EW208" s="175"/>
      <c r="EX208" s="175"/>
      <c r="EY208" s="175"/>
      <c r="EZ208" s="175"/>
      <c r="FA208" s="175"/>
      <c r="FB208" s="175"/>
      <c r="FC208" s="175"/>
      <c r="FD208" s="175"/>
      <c r="FE208" s="175"/>
      <c r="FF208" s="175"/>
      <c r="FG208" s="175"/>
      <c r="FH208" s="175"/>
      <c r="FI208" s="175"/>
      <c r="FJ208" s="175"/>
      <c r="FK208" s="175"/>
      <c r="FL208" s="175"/>
      <c r="FM208" s="175"/>
      <c r="FN208" s="175"/>
      <c r="FO208" s="175"/>
      <c r="FP208" s="175"/>
      <c r="FQ208" s="175"/>
      <c r="FR208" s="175"/>
      <c r="FS208" s="175"/>
      <c r="FT208" s="175"/>
      <c r="FU208" s="175"/>
      <c r="FV208" s="175"/>
      <c r="FW208" s="175"/>
      <c r="FX208" s="175"/>
      <c r="FY208" s="175"/>
      <c r="FZ208" s="175"/>
      <c r="GA208" s="175"/>
      <c r="GB208" s="175"/>
      <c r="GC208" s="175"/>
      <c r="GD208" s="175"/>
      <c r="GE208" s="175"/>
      <c r="GF208" s="175"/>
      <c r="GG208" s="175"/>
      <c r="GH208" s="175"/>
      <c r="GI208" s="175"/>
      <c r="GJ208" s="175"/>
      <c r="GK208" s="175"/>
      <c r="GL208" s="175"/>
      <c r="GM208" s="175"/>
      <c r="GN208" s="175"/>
      <c r="GO208" s="175"/>
      <c r="GP208" s="175"/>
      <c r="GQ208" s="175"/>
      <c r="GR208" s="175"/>
      <c r="GS208" s="175"/>
      <c r="GT208" s="175"/>
      <c r="GU208" s="175"/>
      <c r="GV208" s="175"/>
      <c r="GW208" s="175"/>
      <c r="GX208" s="175"/>
      <c r="GY208" s="175"/>
      <c r="GZ208" s="175"/>
      <c r="HA208" s="175"/>
      <c r="HB208" s="175"/>
      <c r="HC208" s="175"/>
      <c r="HD208" s="175"/>
      <c r="HE208" s="175"/>
      <c r="HF208" s="175"/>
      <c r="HG208" s="175"/>
      <c r="HH208" s="175"/>
      <c r="HI208" s="175"/>
      <c r="HJ208" s="175"/>
      <c r="HK208" s="175"/>
      <c r="HL208" s="175"/>
      <c r="HM208" s="175"/>
      <c r="HN208" s="175"/>
      <c r="HO208" s="175"/>
      <c r="HP208" s="175"/>
      <c r="HQ208" s="175"/>
      <c r="HR208" s="175"/>
      <c r="HS208" s="175"/>
      <c r="HT208" s="175"/>
      <c r="HU208" s="175"/>
      <c r="HV208" s="175"/>
      <c r="HW208" s="175"/>
      <c r="HX208" s="175"/>
      <c r="HY208" s="175"/>
      <c r="HZ208" s="175"/>
      <c r="IA208" s="175"/>
      <c r="IB208" s="175"/>
      <c r="IC208" s="175"/>
      <c r="ID208" s="175"/>
      <c r="IE208" s="175"/>
      <c r="IF208" s="175"/>
      <c r="IG208" s="175"/>
      <c r="IH208" s="175"/>
      <c r="II208" s="175"/>
      <c r="IJ208" s="175"/>
      <c r="IK208" s="175"/>
      <c r="IL208" s="175"/>
      <c r="IM208" s="175"/>
      <c r="IN208" s="175"/>
      <c r="IO208" s="175"/>
      <c r="IP208" s="175"/>
      <c r="IQ208" s="175"/>
      <c r="IR208" s="175"/>
      <c r="IS208" s="175"/>
      <c r="IT208" s="175"/>
      <c r="IU208" s="175"/>
      <c r="IV208" s="175"/>
      <c r="IW208" s="175"/>
      <c r="IX208" s="175"/>
      <c r="IY208" s="175"/>
      <c r="IZ208" s="175"/>
      <c r="JA208" s="175"/>
      <c r="JB208" s="175"/>
      <c r="JC208" s="175"/>
      <c r="JD208" s="175"/>
      <c r="JE208" s="175"/>
      <c r="JF208" s="175"/>
      <c r="JG208" s="175"/>
      <c r="JH208" s="175"/>
      <c r="JI208" s="175"/>
      <c r="JJ208" s="175"/>
      <c r="JK208" s="175"/>
      <c r="JL208" s="175"/>
      <c r="JM208" s="175"/>
      <c r="JN208" s="175"/>
      <c r="JO208" s="175"/>
      <c r="JP208" s="175"/>
      <c r="JQ208" s="175"/>
      <c r="JR208" s="175"/>
      <c r="JS208" s="175"/>
      <c r="JT208" s="175"/>
      <c r="JU208" s="175"/>
      <c r="JV208" s="175"/>
      <c r="JW208" s="175"/>
      <c r="JX208" s="175"/>
      <c r="JY208" s="175"/>
      <c r="JZ208" s="175"/>
      <c r="KA208" s="175"/>
      <c r="KB208" s="175"/>
      <c r="KC208" s="175"/>
      <c r="KD208" s="175"/>
      <c r="KE208" s="175"/>
      <c r="KF208" s="175"/>
      <c r="KG208" s="175"/>
      <c r="KH208" s="175"/>
      <c r="KI208" s="175"/>
      <c r="KJ208" s="175"/>
      <c r="KK208" s="175"/>
      <c r="KL208" s="175"/>
      <c r="KM208" s="175"/>
      <c r="KN208" s="175"/>
      <c r="KO208" s="175"/>
      <c r="KP208" s="175"/>
      <c r="KQ208" s="175"/>
      <c r="KR208" s="175"/>
      <c r="KS208" s="175"/>
      <c r="KT208" s="175"/>
      <c r="KU208" s="175"/>
      <c r="KV208" s="175"/>
      <c r="KW208" s="175"/>
      <c r="KX208" s="175"/>
      <c r="KY208" s="175"/>
      <c r="KZ208" s="175"/>
      <c r="LA208" s="175"/>
      <c r="LB208" s="175"/>
      <c r="LC208" s="175"/>
      <c r="LD208" s="175"/>
      <c r="LE208" s="175"/>
      <c r="LF208" s="175"/>
      <c r="LG208" s="175"/>
      <c r="LH208" s="175"/>
      <c r="LI208" s="175"/>
      <c r="LJ208" s="175"/>
      <c r="LK208" s="175"/>
      <c r="LL208" s="175"/>
      <c r="LM208" s="175"/>
      <c r="LN208" s="175"/>
      <c r="LO208" s="175"/>
      <c r="LP208" s="175"/>
      <c r="LQ208" s="175"/>
      <c r="LR208" s="175"/>
      <c r="LS208" s="175"/>
      <c r="LT208" s="175"/>
      <c r="LU208" s="175"/>
      <c r="LV208" s="175"/>
      <c r="LW208" s="175"/>
      <c r="LX208" s="175"/>
      <c r="LY208" s="175"/>
      <c r="LZ208" s="175"/>
      <c r="MA208" s="175"/>
      <c r="MB208" s="175"/>
      <c r="MC208" s="175"/>
      <c r="MD208" s="175"/>
      <c r="ME208" s="175"/>
      <c r="MF208" s="175"/>
      <c r="MG208" s="175"/>
      <c r="MH208" s="175"/>
      <c r="MI208" s="175"/>
      <c r="MJ208" s="175"/>
      <c r="MK208" s="175"/>
      <c r="ML208" s="175"/>
      <c r="MM208" s="175"/>
      <c r="MN208" s="175"/>
      <c r="MO208" s="175"/>
      <c r="MP208" s="175"/>
      <c r="MQ208" s="175"/>
      <c r="MR208" s="175"/>
      <c r="MS208" s="175"/>
      <c r="MT208" s="175"/>
      <c r="MU208" s="175"/>
      <c r="MV208" s="175"/>
      <c r="MW208" s="175"/>
      <c r="MX208" s="175"/>
      <c r="MY208" s="175"/>
      <c r="MZ208" s="175"/>
      <c r="NA208" s="175"/>
      <c r="NB208" s="175"/>
      <c r="NC208" s="175"/>
      <c r="ND208" s="175"/>
      <c r="NE208" s="175"/>
      <c r="NF208" s="175"/>
      <c r="NG208" s="175"/>
      <c r="NH208" s="175"/>
      <c r="NI208" s="175"/>
      <c r="NJ208" s="175"/>
      <c r="NK208" s="175"/>
      <c r="NL208" s="175"/>
      <c r="NM208" s="175"/>
      <c r="NN208" s="175"/>
      <c r="NO208" s="175"/>
      <c r="NP208" s="175"/>
      <c r="NQ208" s="175"/>
      <c r="NR208" s="175"/>
      <c r="NS208" s="175"/>
      <c r="NT208" s="175"/>
      <c r="NU208" s="175"/>
      <c r="NV208" s="175"/>
      <c r="NW208" s="175"/>
      <c r="NX208" s="175"/>
      <c r="NY208" s="175"/>
      <c r="NZ208" s="175"/>
      <c r="OA208" s="175"/>
      <c r="OB208" s="175"/>
      <c r="OC208" s="175"/>
      <c r="OD208" s="175"/>
      <c r="OE208" s="175"/>
      <c r="OF208" s="175"/>
      <c r="OG208" s="175"/>
      <c r="OH208" s="175"/>
      <c r="OI208" s="175"/>
      <c r="OJ208" s="175"/>
      <c r="OK208" s="175"/>
      <c r="OL208" s="175"/>
      <c r="OM208" s="175"/>
      <c r="ON208" s="175"/>
      <c r="OO208" s="175"/>
      <c r="OP208" s="175"/>
      <c r="OQ208" s="175"/>
      <c r="OR208" s="175"/>
      <c r="OS208" s="175"/>
      <c r="OT208" s="175"/>
      <c r="OU208" s="175"/>
      <c r="OV208" s="175"/>
      <c r="OW208" s="175"/>
      <c r="OX208" s="175"/>
      <c r="OY208" s="175"/>
      <c r="OZ208" s="175"/>
      <c r="PA208" s="175"/>
      <c r="PB208" s="175"/>
      <c r="PC208" s="175"/>
      <c r="PD208" s="175"/>
      <c r="PE208" s="175"/>
      <c r="PF208" s="175"/>
      <c r="PG208" s="175"/>
      <c r="PH208" s="175"/>
      <c r="PI208" s="175"/>
      <c r="PJ208" s="175"/>
      <c r="PK208" s="175"/>
      <c r="PL208" s="175"/>
      <c r="PM208" s="175"/>
      <c r="PN208" s="175"/>
      <c r="PO208" s="175"/>
      <c r="PP208" s="175"/>
      <c r="PQ208" s="175"/>
      <c r="PR208" s="175"/>
      <c r="PS208" s="175"/>
      <c r="PT208" s="175"/>
      <c r="PU208" s="175"/>
      <c r="PV208" s="175"/>
      <c r="PW208" s="175"/>
      <c r="PX208" s="175"/>
      <c r="PY208" s="175"/>
      <c r="PZ208" s="175"/>
      <c r="QA208" s="175"/>
      <c r="QB208" s="175"/>
      <c r="QC208" s="175"/>
      <c r="QD208" s="175"/>
      <c r="QE208" s="175"/>
      <c r="QF208" s="175"/>
      <c r="QG208" s="175"/>
      <c r="QH208" s="175"/>
      <c r="QI208" s="175"/>
      <c r="QJ208" s="175"/>
      <c r="QK208" s="175"/>
      <c r="QL208" s="175"/>
      <c r="QM208" s="175"/>
      <c r="QN208" s="175"/>
      <c r="QO208" s="175"/>
    </row>
    <row r="209" spans="122:457">
      <c r="DR209" s="175"/>
      <c r="DS209" s="175"/>
      <c r="DT209" s="175"/>
      <c r="DU209" s="175"/>
      <c r="DV209" s="175"/>
      <c r="DW209" s="175"/>
      <c r="DX209" s="175"/>
      <c r="DY209" s="175"/>
      <c r="DZ209" s="175"/>
      <c r="EA209" s="175"/>
      <c r="EB209" s="175"/>
      <c r="EC209" s="175"/>
      <c r="ED209" s="175"/>
      <c r="EE209" s="175"/>
      <c r="EF209" s="175"/>
      <c r="EG209" s="175"/>
      <c r="EH209" s="175"/>
      <c r="EI209" s="175"/>
      <c r="EJ209" s="175"/>
      <c r="EK209" s="175"/>
      <c r="EL209" s="175"/>
      <c r="EM209" s="175"/>
      <c r="EN209" s="175"/>
      <c r="EO209" s="175"/>
      <c r="EP209" s="175"/>
      <c r="EQ209" s="175"/>
      <c r="ER209" s="175"/>
      <c r="ES209" s="175"/>
      <c r="ET209" s="175"/>
      <c r="EU209" s="175"/>
      <c r="EV209" s="175"/>
      <c r="EW209" s="175"/>
      <c r="EX209" s="175"/>
      <c r="EY209" s="175"/>
      <c r="EZ209" s="175"/>
      <c r="FA209" s="175"/>
      <c r="FB209" s="175"/>
      <c r="FC209" s="175"/>
      <c r="FD209" s="175"/>
      <c r="FE209" s="175"/>
      <c r="FF209" s="175"/>
      <c r="FG209" s="175"/>
      <c r="FH209" s="175"/>
      <c r="FI209" s="175"/>
      <c r="FJ209" s="175"/>
      <c r="FK209" s="175"/>
      <c r="FL209" s="175"/>
      <c r="FM209" s="175"/>
      <c r="FN209" s="175"/>
      <c r="FO209" s="175"/>
      <c r="FP209" s="175"/>
      <c r="FQ209" s="175"/>
      <c r="FR209" s="175"/>
      <c r="FS209" s="175"/>
      <c r="FT209" s="175"/>
      <c r="FU209" s="175"/>
      <c r="FV209" s="175"/>
      <c r="FW209" s="175"/>
      <c r="FX209" s="175"/>
      <c r="FY209" s="175"/>
      <c r="FZ209" s="175"/>
      <c r="GA209" s="175"/>
      <c r="GB209" s="175"/>
      <c r="GC209" s="175"/>
      <c r="GD209" s="175"/>
      <c r="GE209" s="175"/>
      <c r="GF209" s="175"/>
      <c r="GG209" s="175"/>
      <c r="GH209" s="175"/>
      <c r="GI209" s="175"/>
      <c r="GJ209" s="175"/>
      <c r="GK209" s="175"/>
      <c r="GL209" s="175"/>
      <c r="GM209" s="175"/>
      <c r="GN209" s="175"/>
      <c r="GO209" s="175"/>
      <c r="GP209" s="175"/>
      <c r="GQ209" s="175"/>
      <c r="GR209" s="175"/>
      <c r="GS209" s="175"/>
      <c r="GT209" s="175"/>
      <c r="GU209" s="175"/>
      <c r="GV209" s="175"/>
      <c r="GW209" s="175"/>
      <c r="GX209" s="175"/>
      <c r="GY209" s="175"/>
      <c r="GZ209" s="175"/>
      <c r="HA209" s="175"/>
      <c r="HB209" s="175"/>
      <c r="HC209" s="175"/>
      <c r="HD209" s="175"/>
      <c r="HE209" s="175"/>
      <c r="HF209" s="175"/>
      <c r="HG209" s="175"/>
      <c r="HH209" s="175"/>
      <c r="HI209" s="175"/>
      <c r="HJ209" s="175"/>
      <c r="HK209" s="175"/>
      <c r="HL209" s="175"/>
      <c r="HM209" s="175"/>
      <c r="HN209" s="175"/>
      <c r="HO209" s="175"/>
      <c r="HP209" s="175"/>
      <c r="HQ209" s="175"/>
      <c r="HR209" s="175"/>
      <c r="HS209" s="175"/>
      <c r="HT209" s="175"/>
      <c r="HU209" s="175"/>
      <c r="HV209" s="175"/>
      <c r="HW209" s="175"/>
      <c r="HX209" s="175"/>
      <c r="HY209" s="175"/>
      <c r="HZ209" s="175"/>
      <c r="IA209" s="175"/>
      <c r="IB209" s="175"/>
      <c r="IC209" s="175"/>
      <c r="ID209" s="175"/>
      <c r="IE209" s="175"/>
      <c r="IF209" s="175"/>
      <c r="IG209" s="175"/>
      <c r="IH209" s="175"/>
      <c r="II209" s="175"/>
      <c r="IJ209" s="175"/>
      <c r="IK209" s="175"/>
      <c r="IL209" s="175"/>
      <c r="IM209" s="175"/>
      <c r="IN209" s="175"/>
      <c r="IO209" s="175"/>
      <c r="IP209" s="175"/>
      <c r="IQ209" s="175"/>
      <c r="IR209" s="175"/>
      <c r="IS209" s="175"/>
      <c r="IT209" s="175"/>
      <c r="IU209" s="175"/>
      <c r="IV209" s="175"/>
      <c r="IW209" s="175"/>
      <c r="IX209" s="175"/>
      <c r="IY209" s="175"/>
      <c r="IZ209" s="175"/>
      <c r="JA209" s="175"/>
      <c r="JB209" s="175"/>
      <c r="JC209" s="175"/>
      <c r="JD209" s="175"/>
      <c r="JE209" s="175"/>
      <c r="JF209" s="175"/>
      <c r="JG209" s="175"/>
      <c r="JH209" s="175"/>
      <c r="JI209" s="175"/>
      <c r="JJ209" s="175"/>
      <c r="JK209" s="175"/>
      <c r="JL209" s="175"/>
      <c r="JM209" s="175"/>
      <c r="JN209" s="175"/>
      <c r="JO209" s="175"/>
      <c r="JP209" s="175"/>
      <c r="JQ209" s="175"/>
      <c r="JR209" s="175"/>
      <c r="JS209" s="175"/>
      <c r="JT209" s="175"/>
      <c r="JU209" s="175"/>
      <c r="JV209" s="175"/>
      <c r="JW209" s="175"/>
      <c r="JX209" s="175"/>
      <c r="JY209" s="175"/>
      <c r="JZ209" s="175"/>
      <c r="KA209" s="175"/>
      <c r="KB209" s="175"/>
      <c r="KC209" s="175"/>
      <c r="KD209" s="175"/>
      <c r="KE209" s="175"/>
      <c r="KF209" s="175"/>
      <c r="KG209" s="175"/>
      <c r="KH209" s="175"/>
      <c r="KI209" s="175"/>
      <c r="KJ209" s="175"/>
      <c r="KK209" s="175"/>
      <c r="KL209" s="175"/>
      <c r="KM209" s="175"/>
      <c r="KN209" s="175"/>
      <c r="KO209" s="175"/>
      <c r="KP209" s="175"/>
      <c r="KQ209" s="175"/>
      <c r="KR209" s="175"/>
      <c r="KS209" s="175"/>
      <c r="KT209" s="175"/>
      <c r="KU209" s="175"/>
      <c r="KV209" s="175"/>
      <c r="KW209" s="175"/>
      <c r="KX209" s="175"/>
      <c r="KY209" s="175"/>
      <c r="KZ209" s="175"/>
      <c r="LA209" s="175"/>
      <c r="LB209" s="175"/>
      <c r="LC209" s="175"/>
      <c r="LD209" s="175"/>
      <c r="LE209" s="175"/>
      <c r="LF209" s="175"/>
      <c r="LG209" s="175"/>
      <c r="LH209" s="175"/>
      <c r="LI209" s="175"/>
      <c r="LJ209" s="175"/>
      <c r="LK209" s="175"/>
      <c r="LL209" s="175"/>
      <c r="LM209" s="175"/>
      <c r="LN209" s="175"/>
      <c r="LO209" s="175"/>
      <c r="LP209" s="175"/>
      <c r="LQ209" s="175"/>
      <c r="LR209" s="175"/>
      <c r="LS209" s="175"/>
      <c r="LT209" s="175"/>
      <c r="LU209" s="175"/>
      <c r="LV209" s="175"/>
      <c r="LW209" s="175"/>
      <c r="LX209" s="175"/>
      <c r="LY209" s="175"/>
      <c r="LZ209" s="175"/>
      <c r="MA209" s="175"/>
      <c r="MB209" s="175"/>
      <c r="MC209" s="175"/>
      <c r="MD209" s="175"/>
      <c r="ME209" s="175"/>
      <c r="MF209" s="175"/>
      <c r="MG209" s="175"/>
      <c r="MH209" s="175"/>
      <c r="MI209" s="175"/>
      <c r="MJ209" s="175"/>
      <c r="MK209" s="175"/>
      <c r="ML209" s="175"/>
      <c r="MM209" s="175"/>
      <c r="MN209" s="175"/>
      <c r="MO209" s="175"/>
      <c r="MP209" s="175"/>
      <c r="MQ209" s="175"/>
      <c r="MR209" s="175"/>
      <c r="MS209" s="175"/>
      <c r="MT209" s="175"/>
      <c r="MU209" s="175"/>
      <c r="MV209" s="175"/>
      <c r="MW209" s="175"/>
      <c r="MX209" s="175"/>
      <c r="MY209" s="175"/>
      <c r="MZ209" s="175"/>
      <c r="NA209" s="175"/>
      <c r="NB209" s="175"/>
      <c r="NC209" s="175"/>
      <c r="ND209" s="175"/>
      <c r="NE209" s="175"/>
      <c r="NF209" s="175"/>
      <c r="NG209" s="175"/>
      <c r="NH209" s="175"/>
      <c r="NI209" s="175"/>
      <c r="NJ209" s="175"/>
      <c r="NK209" s="175"/>
      <c r="NL209" s="175"/>
      <c r="NM209" s="175"/>
      <c r="NN209" s="175"/>
      <c r="NO209" s="175"/>
      <c r="NP209" s="175"/>
      <c r="NQ209" s="175"/>
      <c r="NR209" s="175"/>
      <c r="NS209" s="175"/>
      <c r="NT209" s="175"/>
      <c r="NU209" s="175"/>
      <c r="NV209" s="175"/>
      <c r="NW209" s="175"/>
      <c r="NX209" s="175"/>
      <c r="NY209" s="175"/>
      <c r="NZ209" s="175"/>
      <c r="OA209" s="175"/>
      <c r="OB209" s="175"/>
      <c r="OC209" s="175"/>
      <c r="OD209" s="175"/>
      <c r="OE209" s="175"/>
      <c r="OF209" s="175"/>
      <c r="OG209" s="175"/>
      <c r="OH209" s="175"/>
      <c r="OI209" s="175"/>
      <c r="OJ209" s="175"/>
      <c r="OK209" s="175"/>
      <c r="OL209" s="175"/>
      <c r="OM209" s="175"/>
      <c r="ON209" s="175"/>
      <c r="OO209" s="175"/>
      <c r="OP209" s="175"/>
      <c r="OQ209" s="175"/>
      <c r="OR209" s="175"/>
      <c r="OS209" s="175"/>
      <c r="OT209" s="175"/>
      <c r="OU209" s="175"/>
      <c r="OV209" s="175"/>
      <c r="OW209" s="175"/>
      <c r="OX209" s="175"/>
      <c r="OY209" s="175"/>
      <c r="OZ209" s="175"/>
      <c r="PA209" s="175"/>
      <c r="PB209" s="175"/>
      <c r="PC209" s="175"/>
      <c r="PD209" s="175"/>
      <c r="PE209" s="175"/>
      <c r="PF209" s="175"/>
      <c r="PG209" s="175"/>
      <c r="PH209" s="175"/>
      <c r="PI209" s="175"/>
      <c r="PJ209" s="175"/>
      <c r="PK209" s="175"/>
      <c r="PL209" s="175"/>
      <c r="PM209" s="175"/>
      <c r="PN209" s="175"/>
      <c r="PO209" s="175"/>
      <c r="PP209" s="175"/>
      <c r="PQ209" s="175"/>
      <c r="PR209" s="175"/>
      <c r="PS209" s="175"/>
      <c r="PT209" s="175"/>
      <c r="PU209" s="175"/>
      <c r="PV209" s="175"/>
      <c r="PW209" s="175"/>
      <c r="PX209" s="175"/>
      <c r="PY209" s="175"/>
      <c r="PZ209" s="175"/>
      <c r="QA209" s="175"/>
      <c r="QB209" s="175"/>
      <c r="QC209" s="175"/>
      <c r="QD209" s="175"/>
      <c r="QE209" s="175"/>
      <c r="QF209" s="175"/>
      <c r="QG209" s="175"/>
      <c r="QH209" s="175"/>
      <c r="QI209" s="175"/>
      <c r="QJ209" s="175"/>
      <c r="QK209" s="175"/>
      <c r="QL209" s="175"/>
      <c r="QM209" s="175"/>
      <c r="QN209" s="175"/>
      <c r="QO209" s="175"/>
    </row>
    <row r="210" spans="122:457">
      <c r="DR210" s="175"/>
      <c r="DS210" s="175"/>
      <c r="DT210" s="175"/>
      <c r="DU210" s="175"/>
      <c r="DV210" s="175"/>
      <c r="DW210" s="175"/>
      <c r="DX210" s="175"/>
      <c r="DY210" s="175"/>
      <c r="DZ210" s="175"/>
      <c r="EA210" s="175"/>
      <c r="EB210" s="175"/>
      <c r="EC210" s="175"/>
      <c r="ED210" s="175"/>
      <c r="EE210" s="175"/>
      <c r="EF210" s="175"/>
      <c r="EG210" s="175"/>
      <c r="EH210" s="175"/>
      <c r="EI210" s="175"/>
      <c r="EJ210" s="175"/>
      <c r="EK210" s="175"/>
      <c r="EL210" s="175"/>
      <c r="EM210" s="175"/>
      <c r="EN210" s="175"/>
      <c r="EO210" s="175"/>
      <c r="EP210" s="175"/>
      <c r="EQ210" s="175"/>
      <c r="ER210" s="175"/>
      <c r="ES210" s="175"/>
      <c r="ET210" s="175"/>
      <c r="EU210" s="175"/>
      <c r="EV210" s="175"/>
      <c r="EW210" s="175"/>
      <c r="EX210" s="175"/>
      <c r="EY210" s="175"/>
      <c r="EZ210" s="175"/>
      <c r="FA210" s="175"/>
      <c r="FB210" s="175"/>
      <c r="FC210" s="175"/>
      <c r="FD210" s="175"/>
      <c r="FE210" s="175"/>
      <c r="FF210" s="175"/>
      <c r="FG210" s="175"/>
      <c r="FH210" s="175"/>
      <c r="FI210" s="175"/>
      <c r="FJ210" s="175"/>
      <c r="FK210" s="175"/>
      <c r="FL210" s="175"/>
      <c r="FM210" s="175"/>
      <c r="FN210" s="175"/>
      <c r="FO210" s="175"/>
      <c r="FP210" s="175"/>
      <c r="FQ210" s="175"/>
      <c r="FR210" s="175"/>
      <c r="FS210" s="175"/>
      <c r="FT210" s="175"/>
      <c r="FU210" s="175"/>
      <c r="FV210" s="175"/>
      <c r="FW210" s="175"/>
      <c r="FX210" s="175"/>
      <c r="FY210" s="175"/>
      <c r="FZ210" s="175"/>
      <c r="GA210" s="175"/>
      <c r="GB210" s="175"/>
      <c r="GC210" s="175"/>
      <c r="GD210" s="175"/>
      <c r="GE210" s="175"/>
      <c r="GF210" s="175"/>
      <c r="GG210" s="175"/>
      <c r="GH210" s="175"/>
      <c r="GI210" s="175"/>
      <c r="GJ210" s="175"/>
      <c r="GK210" s="175"/>
      <c r="GL210" s="175"/>
      <c r="GM210" s="175"/>
      <c r="GN210" s="175"/>
      <c r="GO210" s="175"/>
      <c r="GP210" s="175"/>
      <c r="GQ210" s="175"/>
      <c r="GR210" s="175"/>
      <c r="GS210" s="175"/>
      <c r="GT210" s="175"/>
      <c r="GU210" s="175"/>
      <c r="GV210" s="175"/>
      <c r="GW210" s="175"/>
      <c r="GX210" s="175"/>
      <c r="GY210" s="175"/>
      <c r="GZ210" s="175"/>
      <c r="HA210" s="175"/>
      <c r="HB210" s="175"/>
      <c r="HC210" s="175"/>
      <c r="HD210" s="175"/>
      <c r="HE210" s="175"/>
      <c r="HF210" s="175"/>
      <c r="HG210" s="175"/>
      <c r="HH210" s="175"/>
      <c r="HI210" s="175"/>
      <c r="HJ210" s="175"/>
      <c r="HK210" s="175"/>
      <c r="HL210" s="175"/>
      <c r="HM210" s="175"/>
      <c r="HN210" s="175"/>
      <c r="HO210" s="175"/>
      <c r="HP210" s="175"/>
      <c r="HQ210" s="175"/>
      <c r="HR210" s="175"/>
      <c r="HS210" s="175"/>
      <c r="HT210" s="175"/>
      <c r="HU210" s="175"/>
      <c r="HV210" s="175"/>
      <c r="HW210" s="175"/>
      <c r="HX210" s="175"/>
      <c r="HY210" s="175"/>
      <c r="HZ210" s="175"/>
      <c r="IA210" s="175"/>
      <c r="IB210" s="175"/>
      <c r="IC210" s="175"/>
      <c r="ID210" s="175"/>
      <c r="IE210" s="175"/>
      <c r="IF210" s="175"/>
      <c r="IG210" s="175"/>
      <c r="IH210" s="175"/>
      <c r="II210" s="175"/>
      <c r="IJ210" s="175"/>
      <c r="IK210" s="175"/>
      <c r="IL210" s="175"/>
      <c r="IM210" s="175"/>
      <c r="IN210" s="175"/>
      <c r="IO210" s="175"/>
      <c r="IP210" s="175"/>
      <c r="IQ210" s="175"/>
      <c r="IR210" s="175"/>
      <c r="IS210" s="175"/>
      <c r="IT210" s="175"/>
      <c r="IU210" s="175"/>
      <c r="IV210" s="175"/>
      <c r="IW210" s="175"/>
      <c r="IX210" s="175"/>
      <c r="IY210" s="175"/>
      <c r="IZ210" s="175"/>
      <c r="JA210" s="175"/>
      <c r="JB210" s="175"/>
      <c r="JC210" s="175"/>
      <c r="JD210" s="175"/>
      <c r="JE210" s="175"/>
      <c r="JF210" s="175"/>
      <c r="JG210" s="175"/>
      <c r="JH210" s="175"/>
      <c r="JI210" s="175"/>
      <c r="JJ210" s="175"/>
      <c r="JK210" s="175"/>
      <c r="JL210" s="175"/>
      <c r="JM210" s="175"/>
      <c r="JN210" s="175"/>
      <c r="JO210" s="175"/>
      <c r="JP210" s="175"/>
      <c r="JQ210" s="175"/>
      <c r="JR210" s="175"/>
      <c r="JS210" s="175"/>
      <c r="JT210" s="175"/>
      <c r="JU210" s="175"/>
      <c r="JV210" s="175"/>
      <c r="JW210" s="175"/>
      <c r="JX210" s="175"/>
      <c r="JY210" s="175"/>
      <c r="JZ210" s="175"/>
      <c r="KA210" s="175"/>
      <c r="KB210" s="175"/>
      <c r="KC210" s="175"/>
      <c r="KD210" s="175"/>
      <c r="KE210" s="175"/>
      <c r="KF210" s="175"/>
      <c r="KG210" s="175"/>
      <c r="KH210" s="175"/>
      <c r="KI210" s="175"/>
      <c r="KJ210" s="175"/>
      <c r="KK210" s="175"/>
      <c r="KL210" s="175"/>
      <c r="KM210" s="175"/>
      <c r="KN210" s="175"/>
      <c r="KO210" s="175"/>
      <c r="KP210" s="175"/>
      <c r="KQ210" s="175"/>
      <c r="KR210" s="175"/>
      <c r="KS210" s="175"/>
      <c r="KT210" s="175"/>
      <c r="KU210" s="175"/>
      <c r="KV210" s="175"/>
      <c r="KW210" s="175"/>
      <c r="KX210" s="175"/>
      <c r="KY210" s="175"/>
      <c r="KZ210" s="175"/>
      <c r="LA210" s="175"/>
      <c r="LB210" s="175"/>
      <c r="LC210" s="175"/>
      <c r="LD210" s="175"/>
      <c r="LE210" s="175"/>
      <c r="LF210" s="175"/>
      <c r="LG210" s="175"/>
      <c r="LH210" s="175"/>
      <c r="LI210" s="175"/>
      <c r="LJ210" s="175"/>
      <c r="LK210" s="175"/>
      <c r="LL210" s="175"/>
      <c r="LM210" s="175"/>
      <c r="LN210" s="175"/>
      <c r="LO210" s="175"/>
      <c r="LP210" s="175"/>
      <c r="LQ210" s="175"/>
      <c r="LR210" s="175"/>
      <c r="LS210" s="175"/>
      <c r="LT210" s="175"/>
      <c r="LU210" s="175"/>
      <c r="LV210" s="175"/>
      <c r="LW210" s="175"/>
      <c r="LX210" s="175"/>
      <c r="LY210" s="175"/>
      <c r="LZ210" s="175"/>
      <c r="MA210" s="175"/>
      <c r="MB210" s="175"/>
      <c r="MC210" s="175"/>
      <c r="MD210" s="175"/>
      <c r="ME210" s="175"/>
      <c r="MF210" s="175"/>
      <c r="MG210" s="175"/>
      <c r="MH210" s="175"/>
      <c r="MI210" s="175"/>
      <c r="MJ210" s="175"/>
      <c r="MK210" s="175"/>
      <c r="ML210" s="175"/>
      <c r="MM210" s="175"/>
      <c r="MN210" s="175"/>
      <c r="MO210" s="175"/>
      <c r="MP210" s="175"/>
      <c r="MQ210" s="175"/>
      <c r="MR210" s="175"/>
      <c r="MS210" s="175"/>
      <c r="MT210" s="175"/>
      <c r="MU210" s="175"/>
      <c r="MV210" s="175"/>
      <c r="MW210" s="175"/>
      <c r="MX210" s="175"/>
      <c r="MY210" s="175"/>
      <c r="MZ210" s="175"/>
      <c r="NA210" s="175"/>
      <c r="NB210" s="175"/>
      <c r="NC210" s="175"/>
      <c r="ND210" s="175"/>
      <c r="NE210" s="175"/>
      <c r="NF210" s="175"/>
      <c r="NG210" s="175"/>
      <c r="NH210" s="175"/>
      <c r="NI210" s="175"/>
      <c r="NJ210" s="175"/>
      <c r="NK210" s="175"/>
      <c r="NL210" s="175"/>
      <c r="NM210" s="175"/>
      <c r="NN210" s="175"/>
      <c r="NO210" s="175"/>
      <c r="NP210" s="175"/>
      <c r="NQ210" s="175"/>
      <c r="NR210" s="175"/>
      <c r="NS210" s="175"/>
      <c r="NT210" s="175"/>
      <c r="NU210" s="175"/>
      <c r="NV210" s="175"/>
      <c r="NW210" s="175"/>
      <c r="NX210" s="175"/>
      <c r="NY210" s="175"/>
      <c r="NZ210" s="175"/>
      <c r="OA210" s="175"/>
      <c r="OB210" s="175"/>
      <c r="OC210" s="175"/>
      <c r="OD210" s="175"/>
      <c r="OE210" s="175"/>
      <c r="OF210" s="175"/>
      <c r="OG210" s="175"/>
      <c r="OH210" s="175"/>
      <c r="OI210" s="175"/>
      <c r="OJ210" s="175"/>
      <c r="OK210" s="175"/>
      <c r="OL210" s="175"/>
      <c r="OM210" s="175"/>
      <c r="ON210" s="175"/>
      <c r="OO210" s="175"/>
      <c r="OP210" s="175"/>
      <c r="OQ210" s="175"/>
      <c r="OR210" s="175"/>
      <c r="OS210" s="175"/>
      <c r="OT210" s="175"/>
      <c r="OU210" s="175"/>
      <c r="OV210" s="175"/>
      <c r="OW210" s="175"/>
      <c r="OX210" s="175"/>
      <c r="OY210" s="175"/>
      <c r="OZ210" s="175"/>
      <c r="PA210" s="175"/>
      <c r="PB210" s="175"/>
      <c r="PC210" s="175"/>
      <c r="PD210" s="175"/>
      <c r="PE210" s="175"/>
      <c r="PF210" s="175"/>
      <c r="PG210" s="175"/>
      <c r="PH210" s="175"/>
      <c r="PI210" s="175"/>
      <c r="PJ210" s="175"/>
      <c r="PK210" s="175"/>
      <c r="PL210" s="175"/>
      <c r="PM210" s="175"/>
      <c r="PN210" s="175"/>
      <c r="PO210" s="175"/>
      <c r="PP210" s="175"/>
      <c r="PQ210" s="175"/>
      <c r="PR210" s="175"/>
      <c r="PS210" s="175"/>
      <c r="PT210" s="175"/>
      <c r="PU210" s="175"/>
      <c r="PV210" s="175"/>
      <c r="PW210" s="175"/>
      <c r="PX210" s="175"/>
      <c r="PY210" s="175"/>
      <c r="PZ210" s="175"/>
      <c r="QA210" s="175"/>
      <c r="QB210" s="175"/>
      <c r="QC210" s="175"/>
      <c r="QD210" s="175"/>
      <c r="QE210" s="175"/>
      <c r="QF210" s="175"/>
      <c r="QG210" s="175"/>
      <c r="QH210" s="175"/>
      <c r="QI210" s="175"/>
      <c r="QJ210" s="175"/>
      <c r="QK210" s="175"/>
      <c r="QL210" s="175"/>
      <c r="QM210" s="175"/>
      <c r="QN210" s="175"/>
      <c r="QO210" s="175"/>
    </row>
    <row r="211" spans="122:457">
      <c r="DR211" s="175"/>
      <c r="DS211" s="175"/>
      <c r="DT211" s="175"/>
      <c r="DU211" s="175"/>
      <c r="DV211" s="175"/>
      <c r="DW211" s="175"/>
      <c r="DX211" s="175"/>
      <c r="DY211" s="175"/>
      <c r="DZ211" s="175"/>
      <c r="EA211" s="175"/>
      <c r="EB211" s="175"/>
      <c r="EC211" s="175"/>
      <c r="ED211" s="175"/>
      <c r="EE211" s="175"/>
      <c r="EF211" s="175"/>
      <c r="EG211" s="175"/>
      <c r="EH211" s="175"/>
      <c r="EI211" s="175"/>
      <c r="EJ211" s="175"/>
      <c r="EK211" s="175"/>
      <c r="EL211" s="175"/>
      <c r="EM211" s="175"/>
      <c r="EN211" s="175"/>
      <c r="EO211" s="175"/>
      <c r="EP211" s="175"/>
      <c r="EQ211" s="175"/>
      <c r="ER211" s="175"/>
      <c r="ES211" s="175"/>
      <c r="ET211" s="175"/>
      <c r="EU211" s="175"/>
      <c r="EV211" s="175"/>
      <c r="EW211" s="175"/>
      <c r="EX211" s="175"/>
      <c r="EY211" s="175"/>
      <c r="EZ211" s="175"/>
      <c r="FA211" s="175"/>
      <c r="FB211" s="175"/>
      <c r="FC211" s="175"/>
      <c r="FD211" s="175"/>
      <c r="FE211" s="175"/>
      <c r="FF211" s="175"/>
      <c r="FG211" s="175"/>
      <c r="FH211" s="175"/>
      <c r="FI211" s="175"/>
      <c r="FJ211" s="175"/>
      <c r="FK211" s="175"/>
      <c r="FL211" s="175"/>
      <c r="FM211" s="175"/>
      <c r="FN211" s="175"/>
      <c r="FO211" s="175"/>
      <c r="FP211" s="175"/>
      <c r="FQ211" s="175"/>
      <c r="FR211" s="175"/>
      <c r="FS211" s="175"/>
      <c r="FT211" s="175"/>
      <c r="FU211" s="175"/>
      <c r="FV211" s="175"/>
      <c r="FW211" s="175"/>
      <c r="FX211" s="175"/>
      <c r="FY211" s="175"/>
      <c r="FZ211" s="175"/>
      <c r="GA211" s="175"/>
      <c r="GB211" s="175"/>
      <c r="GC211" s="175"/>
      <c r="GD211" s="175"/>
      <c r="GE211" s="175"/>
      <c r="GF211" s="175"/>
      <c r="GG211" s="175"/>
      <c r="GH211" s="175"/>
      <c r="GI211" s="175"/>
      <c r="GJ211" s="175"/>
      <c r="GK211" s="175"/>
      <c r="GL211" s="175"/>
      <c r="GM211" s="175"/>
      <c r="GN211" s="175"/>
      <c r="GO211" s="175"/>
      <c r="GP211" s="175"/>
      <c r="GQ211" s="175"/>
      <c r="GR211" s="175"/>
      <c r="GS211" s="175"/>
      <c r="GT211" s="175"/>
      <c r="GU211" s="175"/>
      <c r="GV211" s="175"/>
      <c r="GW211" s="175"/>
      <c r="GX211" s="175"/>
      <c r="GY211" s="175"/>
      <c r="GZ211" s="175"/>
      <c r="HA211" s="175"/>
      <c r="HB211" s="175"/>
      <c r="HC211" s="175"/>
      <c r="HD211" s="175"/>
      <c r="HE211" s="175"/>
      <c r="HF211" s="175"/>
      <c r="HG211" s="175"/>
      <c r="HH211" s="175"/>
      <c r="HI211" s="175"/>
      <c r="HJ211" s="175"/>
      <c r="HK211" s="175"/>
      <c r="HL211" s="175"/>
      <c r="HM211" s="175"/>
      <c r="HN211" s="175"/>
      <c r="HO211" s="175"/>
      <c r="HP211" s="175"/>
      <c r="HQ211" s="175"/>
      <c r="HR211" s="175"/>
      <c r="HS211" s="175"/>
      <c r="HT211" s="175"/>
      <c r="HU211" s="175"/>
      <c r="HV211" s="175"/>
      <c r="HW211" s="175"/>
      <c r="HX211" s="175"/>
      <c r="HY211" s="175"/>
      <c r="HZ211" s="175"/>
      <c r="IA211" s="175"/>
      <c r="IB211" s="175"/>
      <c r="IC211" s="175"/>
      <c r="ID211" s="175"/>
      <c r="IE211" s="175"/>
      <c r="IF211" s="175"/>
      <c r="IG211" s="175"/>
      <c r="IH211" s="175"/>
      <c r="II211" s="175"/>
      <c r="IJ211" s="175"/>
      <c r="IK211" s="175"/>
      <c r="IL211" s="175"/>
      <c r="IM211" s="175"/>
      <c r="IN211" s="175"/>
      <c r="IO211" s="175"/>
      <c r="IP211" s="175"/>
      <c r="IQ211" s="175"/>
      <c r="IR211" s="175"/>
      <c r="IS211" s="175"/>
      <c r="IT211" s="175"/>
      <c r="IU211" s="175"/>
      <c r="IV211" s="175"/>
      <c r="IW211" s="175"/>
      <c r="IX211" s="175"/>
      <c r="IY211" s="175"/>
      <c r="IZ211" s="175"/>
      <c r="JA211" s="175"/>
      <c r="JB211" s="175"/>
      <c r="JC211" s="175"/>
      <c r="JD211" s="175"/>
      <c r="JE211" s="175"/>
      <c r="JF211" s="175"/>
      <c r="JG211" s="175"/>
      <c r="JH211" s="175"/>
      <c r="JI211" s="175"/>
      <c r="JJ211" s="175"/>
      <c r="JK211" s="175"/>
      <c r="JL211" s="175"/>
      <c r="JM211" s="175"/>
      <c r="JN211" s="175"/>
      <c r="JO211" s="175"/>
      <c r="JP211" s="175"/>
      <c r="JQ211" s="175"/>
      <c r="JR211" s="175"/>
      <c r="JS211" s="175"/>
      <c r="JT211" s="175"/>
      <c r="JU211" s="175"/>
      <c r="JV211" s="175"/>
      <c r="JW211" s="175"/>
      <c r="JX211" s="175"/>
      <c r="JY211" s="175"/>
      <c r="JZ211" s="175"/>
      <c r="KA211" s="175"/>
      <c r="KB211" s="175"/>
      <c r="KC211" s="175"/>
      <c r="KD211" s="175"/>
      <c r="KE211" s="175"/>
      <c r="KF211" s="175"/>
      <c r="KG211" s="175"/>
      <c r="KH211" s="175"/>
      <c r="KI211" s="175"/>
      <c r="KJ211" s="175"/>
      <c r="KK211" s="175"/>
      <c r="KL211" s="175"/>
      <c r="KM211" s="175"/>
      <c r="KN211" s="175"/>
      <c r="KO211" s="175"/>
      <c r="KP211" s="175"/>
      <c r="KQ211" s="175"/>
      <c r="KR211" s="175"/>
      <c r="KS211" s="175"/>
      <c r="KT211" s="175"/>
      <c r="KU211" s="175"/>
      <c r="KV211" s="175"/>
      <c r="KW211" s="175"/>
      <c r="KX211" s="175"/>
      <c r="KY211" s="175"/>
      <c r="KZ211" s="175"/>
      <c r="LA211" s="175"/>
      <c r="LB211" s="175"/>
      <c r="LC211" s="175"/>
      <c r="LD211" s="175"/>
      <c r="LE211" s="175"/>
      <c r="LF211" s="175"/>
      <c r="LG211" s="175"/>
      <c r="LH211" s="175"/>
      <c r="LI211" s="175"/>
      <c r="LJ211" s="175"/>
      <c r="LK211" s="175"/>
      <c r="LL211" s="175"/>
      <c r="LM211" s="175"/>
      <c r="LN211" s="175"/>
      <c r="LO211" s="175"/>
      <c r="LP211" s="175"/>
      <c r="LQ211" s="175"/>
      <c r="LR211" s="175"/>
      <c r="LS211" s="175"/>
      <c r="LT211" s="175"/>
      <c r="LU211" s="175"/>
      <c r="LV211" s="175"/>
      <c r="LW211" s="175"/>
      <c r="LX211" s="175"/>
      <c r="LY211" s="175"/>
      <c r="LZ211" s="175"/>
      <c r="MA211" s="175"/>
      <c r="MB211" s="175"/>
      <c r="MC211" s="175"/>
      <c r="MD211" s="175"/>
      <c r="ME211" s="175"/>
      <c r="MF211" s="175"/>
      <c r="MG211" s="175"/>
      <c r="MH211" s="175"/>
      <c r="MI211" s="175"/>
      <c r="MJ211" s="175"/>
      <c r="MK211" s="175"/>
      <c r="ML211" s="175"/>
      <c r="MM211" s="175"/>
      <c r="MN211" s="175"/>
      <c r="MO211" s="175"/>
      <c r="MP211" s="175"/>
      <c r="MQ211" s="175"/>
      <c r="MR211" s="175"/>
      <c r="MS211" s="175"/>
      <c r="MT211" s="175"/>
      <c r="MU211" s="175"/>
      <c r="MV211" s="175"/>
      <c r="MW211" s="175"/>
      <c r="MX211" s="175"/>
      <c r="MY211" s="175"/>
      <c r="MZ211" s="175"/>
      <c r="NA211" s="175"/>
      <c r="NB211" s="175"/>
      <c r="NC211" s="175"/>
      <c r="ND211" s="175"/>
      <c r="NE211" s="175"/>
      <c r="NF211" s="175"/>
      <c r="NG211" s="175"/>
      <c r="NH211" s="175"/>
      <c r="NI211" s="175"/>
      <c r="NJ211" s="175"/>
      <c r="NK211" s="175"/>
      <c r="NL211" s="175"/>
      <c r="NM211" s="175"/>
      <c r="NN211" s="175"/>
      <c r="NO211" s="175"/>
      <c r="NP211" s="175"/>
      <c r="NQ211" s="175"/>
      <c r="NR211" s="175"/>
      <c r="NS211" s="175"/>
      <c r="NT211" s="175"/>
      <c r="NU211" s="175"/>
      <c r="NV211" s="175"/>
      <c r="NW211" s="175"/>
      <c r="NX211" s="175"/>
      <c r="NY211" s="175"/>
      <c r="NZ211" s="175"/>
      <c r="OA211" s="175"/>
      <c r="OB211" s="175"/>
      <c r="OC211" s="175"/>
      <c r="OD211" s="175"/>
      <c r="OE211" s="175"/>
      <c r="OF211" s="175"/>
      <c r="OG211" s="175"/>
      <c r="OH211" s="175"/>
      <c r="OI211" s="175"/>
      <c r="OJ211" s="175"/>
      <c r="OK211" s="175"/>
      <c r="OL211" s="175"/>
      <c r="OM211" s="175"/>
      <c r="ON211" s="175"/>
      <c r="OO211" s="175"/>
      <c r="OP211" s="175"/>
      <c r="OQ211" s="175"/>
      <c r="OR211" s="175"/>
      <c r="OS211" s="175"/>
      <c r="OT211" s="175"/>
      <c r="OU211" s="175"/>
      <c r="OV211" s="175"/>
      <c r="OW211" s="175"/>
      <c r="OX211" s="175"/>
      <c r="OY211" s="175"/>
      <c r="OZ211" s="175"/>
      <c r="PA211" s="175"/>
      <c r="PB211" s="175"/>
      <c r="PC211" s="175"/>
      <c r="PD211" s="175"/>
      <c r="PE211" s="175"/>
      <c r="PF211" s="175"/>
      <c r="PG211" s="175"/>
      <c r="PH211" s="175"/>
      <c r="PI211" s="175"/>
      <c r="PJ211" s="175"/>
      <c r="PK211" s="175"/>
      <c r="PL211" s="175"/>
      <c r="PM211" s="175"/>
      <c r="PN211" s="175"/>
      <c r="PO211" s="175"/>
      <c r="PP211" s="175"/>
      <c r="PQ211" s="175"/>
      <c r="PR211" s="175"/>
      <c r="PS211" s="175"/>
      <c r="PT211" s="175"/>
      <c r="PU211" s="175"/>
      <c r="PV211" s="175"/>
      <c r="PW211" s="175"/>
      <c r="PX211" s="175"/>
      <c r="PY211" s="175"/>
      <c r="PZ211" s="175"/>
      <c r="QA211" s="175"/>
      <c r="QB211" s="175"/>
      <c r="QC211" s="175"/>
      <c r="QD211" s="175"/>
      <c r="QE211" s="175"/>
      <c r="QF211" s="175"/>
      <c r="QG211" s="175"/>
      <c r="QH211" s="175"/>
      <c r="QI211" s="175"/>
      <c r="QJ211" s="175"/>
      <c r="QK211" s="175"/>
      <c r="QL211" s="175"/>
      <c r="QM211" s="175"/>
      <c r="QN211" s="175"/>
      <c r="QO211" s="175"/>
    </row>
    <row r="212" spans="122:457">
      <c r="DR212" s="175"/>
      <c r="DS212" s="175"/>
      <c r="DT212" s="175"/>
      <c r="DU212" s="175"/>
      <c r="DV212" s="175"/>
      <c r="DW212" s="175"/>
      <c r="DX212" s="175"/>
      <c r="DY212" s="175"/>
      <c r="DZ212" s="175"/>
      <c r="EA212" s="175"/>
      <c r="EB212" s="175"/>
      <c r="EC212" s="175"/>
      <c r="ED212" s="175"/>
      <c r="EE212" s="175"/>
      <c r="EF212" s="175"/>
      <c r="EG212" s="175"/>
      <c r="EH212" s="175"/>
      <c r="EI212" s="175"/>
      <c r="EJ212" s="175"/>
      <c r="EK212" s="175"/>
      <c r="EL212" s="175"/>
      <c r="EM212" s="175"/>
      <c r="EN212" s="175"/>
      <c r="EO212" s="175"/>
      <c r="EP212" s="175"/>
      <c r="EQ212" s="175"/>
      <c r="ER212" s="175"/>
      <c r="ES212" s="175"/>
      <c r="ET212" s="175"/>
      <c r="EU212" s="175"/>
      <c r="EV212" s="175"/>
      <c r="EW212" s="175"/>
      <c r="EX212" s="175"/>
      <c r="EY212" s="175"/>
      <c r="EZ212" s="175"/>
      <c r="FA212" s="175"/>
      <c r="FB212" s="175"/>
      <c r="FC212" s="175"/>
      <c r="FD212" s="175"/>
      <c r="FE212" s="175"/>
      <c r="FF212" s="175"/>
      <c r="FG212" s="175"/>
      <c r="FH212" s="175"/>
      <c r="FI212" s="175"/>
      <c r="FJ212" s="175"/>
      <c r="FK212" s="175"/>
      <c r="FL212" s="175"/>
      <c r="FM212" s="175"/>
      <c r="FN212" s="175"/>
      <c r="FO212" s="175"/>
      <c r="FP212" s="175"/>
      <c r="FQ212" s="175"/>
      <c r="FR212" s="175"/>
      <c r="FS212" s="175"/>
      <c r="FT212" s="175"/>
      <c r="FU212" s="175"/>
      <c r="FV212" s="175"/>
      <c r="FW212" s="175"/>
      <c r="FX212" s="175"/>
      <c r="FY212" s="175"/>
      <c r="FZ212" s="175"/>
      <c r="GA212" s="175"/>
      <c r="GB212" s="175"/>
      <c r="GC212" s="175"/>
      <c r="GD212" s="175"/>
      <c r="GE212" s="175"/>
      <c r="GF212" s="175"/>
      <c r="GG212" s="175"/>
      <c r="GH212" s="175"/>
      <c r="GI212" s="175"/>
      <c r="GJ212" s="175"/>
      <c r="GK212" s="175"/>
      <c r="GL212" s="175"/>
      <c r="GM212" s="175"/>
      <c r="GN212" s="175"/>
      <c r="GO212" s="175"/>
      <c r="GP212" s="175"/>
      <c r="GQ212" s="175"/>
      <c r="GR212" s="175"/>
      <c r="GS212" s="175"/>
      <c r="GT212" s="175"/>
      <c r="GU212" s="175"/>
      <c r="GV212" s="175"/>
      <c r="GW212" s="175"/>
      <c r="GX212" s="175"/>
      <c r="GY212" s="175"/>
      <c r="GZ212" s="175"/>
      <c r="HA212" s="175"/>
      <c r="HB212" s="175"/>
      <c r="HC212" s="175"/>
      <c r="HD212" s="175"/>
      <c r="HE212" s="175"/>
      <c r="HF212" s="175"/>
      <c r="HG212" s="175"/>
      <c r="HH212" s="175"/>
      <c r="HI212" s="175"/>
      <c r="HJ212" s="175"/>
      <c r="HK212" s="175"/>
      <c r="HL212" s="175"/>
      <c r="HM212" s="175"/>
      <c r="HN212" s="175"/>
      <c r="HO212" s="175"/>
      <c r="HP212" s="175"/>
      <c r="HQ212" s="175"/>
      <c r="HR212" s="175"/>
      <c r="HS212" s="175"/>
      <c r="HT212" s="175"/>
      <c r="HU212" s="175"/>
      <c r="HV212" s="175"/>
      <c r="HW212" s="175"/>
      <c r="HX212" s="175"/>
      <c r="HY212" s="175"/>
      <c r="HZ212" s="175"/>
      <c r="IA212" s="175"/>
      <c r="IB212" s="175"/>
      <c r="IC212" s="175"/>
      <c r="ID212" s="175"/>
      <c r="IE212" s="175"/>
      <c r="IF212" s="175"/>
      <c r="IG212" s="175"/>
      <c r="IH212" s="175"/>
      <c r="II212" s="175"/>
      <c r="IJ212" s="175"/>
      <c r="IK212" s="175"/>
      <c r="IL212" s="175"/>
      <c r="IM212" s="175"/>
      <c r="IN212" s="175"/>
      <c r="IO212" s="175"/>
      <c r="IP212" s="175"/>
      <c r="IQ212" s="175"/>
      <c r="IR212" s="175"/>
      <c r="IS212" s="175"/>
      <c r="IT212" s="175"/>
      <c r="IU212" s="175"/>
      <c r="IV212" s="175"/>
      <c r="IW212" s="175"/>
      <c r="IX212" s="175"/>
      <c r="IY212" s="175"/>
      <c r="IZ212" s="175"/>
      <c r="JA212" s="175"/>
      <c r="JB212" s="175"/>
      <c r="JC212" s="175"/>
      <c r="JD212" s="175"/>
      <c r="JE212" s="175"/>
      <c r="JF212" s="175"/>
      <c r="JG212" s="175"/>
      <c r="JH212" s="175"/>
      <c r="JI212" s="175"/>
      <c r="JJ212" s="175"/>
      <c r="JK212" s="175"/>
      <c r="JL212" s="175"/>
      <c r="JM212" s="175"/>
      <c r="JN212" s="175"/>
      <c r="JO212" s="175"/>
      <c r="JP212" s="175"/>
      <c r="JQ212" s="175"/>
      <c r="JR212" s="175"/>
      <c r="JS212" s="175"/>
      <c r="JT212" s="175"/>
      <c r="JU212" s="175"/>
      <c r="JV212" s="175"/>
      <c r="JW212" s="175"/>
      <c r="JX212" s="175"/>
      <c r="JY212" s="175"/>
      <c r="JZ212" s="175"/>
      <c r="KA212" s="175"/>
      <c r="KB212" s="175"/>
      <c r="KC212" s="175"/>
      <c r="KD212" s="175"/>
      <c r="KE212" s="175"/>
      <c r="KF212" s="175"/>
      <c r="KG212" s="175"/>
      <c r="KH212" s="175"/>
      <c r="KI212" s="175"/>
      <c r="KJ212" s="175"/>
      <c r="KK212" s="175"/>
      <c r="KL212" s="175"/>
      <c r="KM212" s="175"/>
      <c r="KN212" s="175"/>
      <c r="KO212" s="175"/>
      <c r="KP212" s="175"/>
      <c r="KQ212" s="175"/>
      <c r="KR212" s="175"/>
      <c r="KS212" s="175"/>
      <c r="KT212" s="175"/>
      <c r="KU212" s="175"/>
      <c r="KV212" s="175"/>
      <c r="KW212" s="175"/>
      <c r="KX212" s="175"/>
      <c r="KY212" s="175"/>
      <c r="KZ212" s="175"/>
      <c r="LA212" s="175"/>
      <c r="LB212" s="175"/>
      <c r="LC212" s="175"/>
      <c r="LD212" s="175"/>
      <c r="LE212" s="175"/>
      <c r="LF212" s="175"/>
      <c r="LG212" s="175"/>
      <c r="LH212" s="175"/>
      <c r="LI212" s="175"/>
      <c r="LJ212" s="175"/>
      <c r="LK212" s="175"/>
      <c r="LL212" s="175"/>
      <c r="LM212" s="175"/>
      <c r="LN212" s="175"/>
      <c r="LO212" s="175"/>
      <c r="LP212" s="175"/>
      <c r="LQ212" s="175"/>
      <c r="LR212" s="175"/>
      <c r="LS212" s="175"/>
      <c r="LT212" s="175"/>
      <c r="LU212" s="175"/>
      <c r="LV212" s="175"/>
      <c r="LW212" s="175"/>
      <c r="LX212" s="175"/>
      <c r="LY212" s="175"/>
      <c r="LZ212" s="175"/>
      <c r="MA212" s="175"/>
      <c r="MB212" s="175"/>
      <c r="MC212" s="175"/>
      <c r="MD212" s="175"/>
      <c r="ME212" s="175"/>
      <c r="MF212" s="175"/>
      <c r="MG212" s="175"/>
      <c r="MH212" s="175"/>
      <c r="MI212" s="175"/>
      <c r="MJ212" s="175"/>
      <c r="MK212" s="175"/>
      <c r="ML212" s="175"/>
      <c r="MM212" s="175"/>
      <c r="MN212" s="175"/>
      <c r="MO212" s="175"/>
      <c r="MP212" s="175"/>
      <c r="MQ212" s="175"/>
      <c r="MR212" s="175"/>
      <c r="MS212" s="175"/>
      <c r="MT212" s="175"/>
      <c r="MU212" s="175"/>
      <c r="MV212" s="175"/>
      <c r="MW212" s="175"/>
      <c r="MX212" s="175"/>
      <c r="MY212" s="175"/>
      <c r="MZ212" s="175"/>
      <c r="NA212" s="175"/>
      <c r="NB212" s="175"/>
      <c r="NC212" s="175"/>
      <c r="ND212" s="175"/>
      <c r="NE212" s="175"/>
      <c r="NF212" s="175"/>
      <c r="NG212" s="175"/>
      <c r="NH212" s="175"/>
      <c r="NI212" s="175"/>
      <c r="NJ212" s="175"/>
      <c r="NK212" s="175"/>
      <c r="NL212" s="175"/>
      <c r="NM212" s="175"/>
      <c r="NN212" s="175"/>
      <c r="NO212" s="175"/>
      <c r="NP212" s="175"/>
      <c r="NQ212" s="175"/>
      <c r="NR212" s="175"/>
      <c r="NS212" s="175"/>
      <c r="NT212" s="175"/>
      <c r="NU212" s="175"/>
      <c r="NV212" s="175"/>
      <c r="NW212" s="175"/>
      <c r="NX212" s="175"/>
      <c r="NY212" s="175"/>
      <c r="NZ212" s="175"/>
      <c r="OA212" s="175"/>
      <c r="OB212" s="175"/>
      <c r="OC212" s="175"/>
      <c r="OD212" s="175"/>
      <c r="OE212" s="175"/>
      <c r="OF212" s="175"/>
      <c r="OG212" s="175"/>
      <c r="OH212" s="175"/>
      <c r="OI212" s="175"/>
      <c r="OJ212" s="175"/>
      <c r="OK212" s="175"/>
      <c r="OL212" s="175"/>
      <c r="OM212" s="175"/>
      <c r="ON212" s="175"/>
      <c r="OO212" s="175"/>
      <c r="OP212" s="175"/>
      <c r="OQ212" s="175"/>
      <c r="OR212" s="175"/>
      <c r="OS212" s="175"/>
      <c r="OT212" s="175"/>
      <c r="OU212" s="175"/>
      <c r="OV212" s="175"/>
      <c r="OW212" s="175"/>
      <c r="OX212" s="175"/>
      <c r="OY212" s="175"/>
      <c r="OZ212" s="175"/>
      <c r="PA212" s="175"/>
      <c r="PB212" s="175"/>
      <c r="PC212" s="175"/>
      <c r="PD212" s="175"/>
      <c r="PE212" s="175"/>
      <c r="PF212" s="175"/>
      <c r="PG212" s="175"/>
      <c r="PH212" s="175"/>
      <c r="PI212" s="175"/>
      <c r="PJ212" s="175"/>
      <c r="PK212" s="175"/>
      <c r="PL212" s="175"/>
      <c r="PM212" s="175"/>
      <c r="PN212" s="175"/>
      <c r="PO212" s="175"/>
      <c r="PP212" s="175"/>
      <c r="PQ212" s="175"/>
      <c r="PR212" s="175"/>
      <c r="PS212" s="175"/>
      <c r="PT212" s="175"/>
      <c r="PU212" s="175"/>
      <c r="PV212" s="175"/>
      <c r="PW212" s="175"/>
      <c r="PX212" s="175"/>
      <c r="PY212" s="175"/>
      <c r="PZ212" s="175"/>
      <c r="QA212" s="175"/>
      <c r="QB212" s="175"/>
      <c r="QC212" s="175"/>
      <c r="QD212" s="175"/>
      <c r="QE212" s="175"/>
      <c r="QF212" s="175"/>
      <c r="QG212" s="175"/>
      <c r="QH212" s="175"/>
      <c r="QI212" s="175"/>
      <c r="QJ212" s="175"/>
      <c r="QK212" s="175"/>
      <c r="QL212" s="175"/>
      <c r="QM212" s="175"/>
      <c r="QN212" s="175"/>
      <c r="QO212" s="175"/>
    </row>
    <row r="213" spans="122:457">
      <c r="DR213" s="175"/>
      <c r="DS213" s="175"/>
      <c r="DT213" s="175"/>
      <c r="DU213" s="175"/>
      <c r="DV213" s="175"/>
      <c r="DW213" s="175"/>
      <c r="DX213" s="175"/>
      <c r="DY213" s="175"/>
      <c r="DZ213" s="175"/>
      <c r="EA213" s="175"/>
      <c r="EB213" s="175"/>
      <c r="EC213" s="175"/>
      <c r="ED213" s="175"/>
      <c r="EE213" s="175"/>
      <c r="EF213" s="175"/>
      <c r="EG213" s="175"/>
      <c r="EH213" s="175"/>
      <c r="EI213" s="175"/>
      <c r="EJ213" s="175"/>
      <c r="EK213" s="175"/>
      <c r="EL213" s="175"/>
      <c r="EM213" s="175"/>
      <c r="EN213" s="175"/>
      <c r="EO213" s="175"/>
      <c r="EP213" s="175"/>
      <c r="EQ213" s="175"/>
      <c r="ER213" s="175"/>
      <c r="ES213" s="175"/>
      <c r="ET213" s="175"/>
      <c r="EU213" s="175"/>
      <c r="EV213" s="175"/>
      <c r="EW213" s="175"/>
      <c r="EX213" s="175"/>
      <c r="EY213" s="175"/>
      <c r="EZ213" s="175"/>
      <c r="FA213" s="175"/>
      <c r="FB213" s="175"/>
      <c r="FC213" s="175"/>
      <c r="FD213" s="175"/>
      <c r="FE213" s="175"/>
      <c r="FF213" s="175"/>
      <c r="FG213" s="175"/>
      <c r="FH213" s="175"/>
      <c r="FI213" s="175"/>
      <c r="FJ213" s="175"/>
      <c r="FK213" s="175"/>
      <c r="FL213" s="175"/>
      <c r="FM213" s="175"/>
      <c r="FN213" s="175"/>
      <c r="FO213" s="175"/>
      <c r="FP213" s="175"/>
      <c r="FQ213" s="175"/>
      <c r="FR213" s="175"/>
      <c r="FS213" s="175"/>
      <c r="FT213" s="175"/>
      <c r="FU213" s="175"/>
      <c r="FV213" s="175"/>
      <c r="FW213" s="175"/>
      <c r="FX213" s="175"/>
      <c r="FY213" s="175"/>
      <c r="FZ213" s="175"/>
      <c r="GA213" s="175"/>
      <c r="GB213" s="175"/>
      <c r="GC213" s="175"/>
      <c r="GD213" s="175"/>
      <c r="GE213" s="175"/>
      <c r="GF213" s="175"/>
      <c r="GG213" s="175"/>
      <c r="GH213" s="175"/>
      <c r="GI213" s="175"/>
      <c r="GJ213" s="175"/>
      <c r="GK213" s="175"/>
      <c r="GL213" s="175"/>
      <c r="GM213" s="175"/>
      <c r="GN213" s="175"/>
      <c r="GO213" s="175"/>
      <c r="GP213" s="175"/>
      <c r="GQ213" s="175"/>
      <c r="GR213" s="175"/>
      <c r="GS213" s="175"/>
      <c r="GT213" s="175"/>
      <c r="GU213" s="175"/>
      <c r="GV213" s="175"/>
      <c r="GW213" s="175"/>
      <c r="GX213" s="175"/>
      <c r="GY213" s="175"/>
      <c r="GZ213" s="175"/>
      <c r="HA213" s="175"/>
      <c r="HB213" s="175"/>
      <c r="HC213" s="175"/>
      <c r="HD213" s="175"/>
      <c r="HE213" s="175"/>
      <c r="HF213" s="175"/>
      <c r="HG213" s="175"/>
      <c r="HH213" s="175"/>
      <c r="HI213" s="175"/>
      <c r="HJ213" s="175"/>
      <c r="HK213" s="175"/>
      <c r="HL213" s="175"/>
      <c r="HM213" s="175"/>
      <c r="HN213" s="175"/>
      <c r="HO213" s="175"/>
      <c r="HP213" s="175"/>
      <c r="HQ213" s="175"/>
      <c r="HR213" s="175"/>
      <c r="HS213" s="175"/>
      <c r="HT213" s="175"/>
      <c r="HU213" s="175"/>
      <c r="HV213" s="175"/>
      <c r="HW213" s="175"/>
      <c r="HX213" s="175"/>
      <c r="HY213" s="175"/>
      <c r="HZ213" s="175"/>
      <c r="IA213" s="175"/>
      <c r="IB213" s="175"/>
      <c r="IC213" s="175"/>
      <c r="ID213" s="175"/>
      <c r="IE213" s="175"/>
      <c r="IF213" s="175"/>
      <c r="IG213" s="175"/>
      <c r="IH213" s="175"/>
      <c r="II213" s="175"/>
      <c r="IJ213" s="175"/>
      <c r="IK213" s="175"/>
      <c r="IL213" s="175"/>
      <c r="IM213" s="175"/>
      <c r="IN213" s="175"/>
      <c r="IO213" s="175"/>
      <c r="IP213" s="175"/>
      <c r="IQ213" s="175"/>
      <c r="IR213" s="175"/>
      <c r="IS213" s="175"/>
      <c r="IT213" s="175"/>
      <c r="IU213" s="175"/>
      <c r="IV213" s="175"/>
      <c r="IW213" s="175"/>
      <c r="IX213" s="175"/>
      <c r="IY213" s="175"/>
      <c r="IZ213" s="175"/>
      <c r="JA213" s="175"/>
      <c r="JB213" s="175"/>
      <c r="JC213" s="175"/>
      <c r="JD213" s="175"/>
      <c r="JE213" s="175"/>
      <c r="JF213" s="175"/>
      <c r="JG213" s="175"/>
      <c r="JH213" s="175"/>
      <c r="JI213" s="175"/>
      <c r="JJ213" s="175"/>
      <c r="JK213" s="175"/>
      <c r="JL213" s="175"/>
      <c r="JM213" s="175"/>
      <c r="JN213" s="175"/>
      <c r="JO213" s="175"/>
      <c r="JP213" s="175"/>
      <c r="JQ213" s="175"/>
      <c r="JR213" s="175"/>
      <c r="JS213" s="175"/>
      <c r="JT213" s="175"/>
      <c r="JU213" s="175"/>
      <c r="JV213" s="175"/>
      <c r="JW213" s="175"/>
      <c r="JX213" s="175"/>
      <c r="JY213" s="175"/>
      <c r="JZ213" s="175"/>
      <c r="KA213" s="175"/>
      <c r="KB213" s="175"/>
      <c r="KC213" s="175"/>
      <c r="KD213" s="175"/>
      <c r="KE213" s="175"/>
      <c r="KF213" s="175"/>
      <c r="KG213" s="175"/>
      <c r="KH213" s="175"/>
      <c r="KI213" s="175"/>
      <c r="KJ213" s="175"/>
      <c r="KK213" s="175"/>
      <c r="KL213" s="175"/>
      <c r="KM213" s="175"/>
      <c r="KN213" s="175"/>
      <c r="KO213" s="175"/>
      <c r="KP213" s="175"/>
      <c r="KQ213" s="175"/>
      <c r="KR213" s="175"/>
      <c r="KS213" s="175"/>
      <c r="KT213" s="175"/>
      <c r="KU213" s="175"/>
      <c r="KV213" s="175"/>
      <c r="KW213" s="175"/>
      <c r="KX213" s="175"/>
      <c r="KY213" s="175"/>
      <c r="KZ213" s="175"/>
      <c r="LA213" s="175"/>
      <c r="LB213" s="175"/>
      <c r="LC213" s="175"/>
      <c r="LD213" s="175"/>
      <c r="LE213" s="175"/>
      <c r="LF213" s="175"/>
      <c r="LG213" s="175"/>
      <c r="LH213" s="175"/>
      <c r="LI213" s="175"/>
      <c r="LJ213" s="175"/>
      <c r="LK213" s="175"/>
      <c r="LL213" s="175"/>
      <c r="LM213" s="175"/>
      <c r="LN213" s="175"/>
      <c r="LO213" s="175"/>
      <c r="LP213" s="175"/>
      <c r="LQ213" s="175"/>
      <c r="LR213" s="175"/>
      <c r="LS213" s="175"/>
      <c r="LT213" s="175"/>
      <c r="LU213" s="175"/>
      <c r="LV213" s="175"/>
      <c r="LW213" s="175"/>
      <c r="LX213" s="175"/>
      <c r="LY213" s="175"/>
      <c r="LZ213" s="175"/>
      <c r="MA213" s="175"/>
      <c r="MB213" s="175"/>
      <c r="MC213" s="175"/>
      <c r="MD213" s="175"/>
      <c r="ME213" s="175"/>
      <c r="MF213" s="175"/>
      <c r="MG213" s="175"/>
      <c r="MH213" s="175"/>
      <c r="MI213" s="175"/>
      <c r="MJ213" s="175"/>
      <c r="MK213" s="175"/>
      <c r="ML213" s="175"/>
      <c r="MM213" s="175"/>
      <c r="MN213" s="175"/>
      <c r="MO213" s="175"/>
      <c r="MP213" s="175"/>
      <c r="MQ213" s="175"/>
      <c r="MR213" s="175"/>
      <c r="MS213" s="175"/>
      <c r="MT213" s="175"/>
      <c r="MU213" s="175"/>
      <c r="MV213" s="175"/>
      <c r="MW213" s="175"/>
      <c r="MX213" s="175"/>
      <c r="MY213" s="175"/>
      <c r="MZ213" s="175"/>
      <c r="NA213" s="175"/>
      <c r="NB213" s="175"/>
      <c r="NC213" s="175"/>
      <c r="ND213" s="175"/>
      <c r="NE213" s="175"/>
      <c r="NF213" s="175"/>
      <c r="NG213" s="175"/>
      <c r="NH213" s="175"/>
      <c r="NI213" s="175"/>
      <c r="NJ213" s="175"/>
      <c r="NK213" s="175"/>
      <c r="NL213" s="175"/>
      <c r="NM213" s="175"/>
      <c r="NN213" s="175"/>
      <c r="NO213" s="175"/>
      <c r="NP213" s="175"/>
      <c r="NQ213" s="175"/>
      <c r="NR213" s="175"/>
      <c r="NS213" s="175"/>
      <c r="NT213" s="175"/>
      <c r="NU213" s="175"/>
      <c r="NV213" s="175"/>
      <c r="NW213" s="175"/>
      <c r="NX213" s="175"/>
      <c r="NY213" s="175"/>
      <c r="NZ213" s="175"/>
      <c r="OA213" s="175"/>
      <c r="OB213" s="175"/>
      <c r="OC213" s="175"/>
      <c r="OD213" s="175"/>
      <c r="OE213" s="175"/>
      <c r="OF213" s="175"/>
      <c r="OG213" s="175"/>
      <c r="OH213" s="175"/>
      <c r="OI213" s="175"/>
      <c r="OJ213" s="175"/>
      <c r="OK213" s="175"/>
      <c r="OL213" s="175"/>
      <c r="OM213" s="175"/>
      <c r="ON213" s="175"/>
      <c r="OO213" s="175"/>
      <c r="OP213" s="175"/>
      <c r="OQ213" s="175"/>
      <c r="OR213" s="175"/>
      <c r="OS213" s="175"/>
      <c r="OT213" s="175"/>
      <c r="OU213" s="175"/>
      <c r="OV213" s="175"/>
      <c r="OW213" s="175"/>
      <c r="OX213" s="175"/>
      <c r="OY213" s="175"/>
      <c r="OZ213" s="175"/>
      <c r="PA213" s="175"/>
      <c r="PB213" s="175"/>
      <c r="PC213" s="175"/>
      <c r="PD213" s="175"/>
      <c r="PE213" s="175"/>
      <c r="PF213" s="175"/>
      <c r="PG213" s="175"/>
      <c r="PH213" s="175"/>
      <c r="PI213" s="175"/>
      <c r="PJ213" s="175"/>
      <c r="PK213" s="175"/>
      <c r="PL213" s="175"/>
      <c r="PM213" s="175"/>
      <c r="PN213" s="175"/>
      <c r="PO213" s="175"/>
      <c r="PP213" s="175"/>
      <c r="PQ213" s="175"/>
      <c r="PR213" s="175"/>
      <c r="PS213" s="175"/>
      <c r="PT213" s="175"/>
      <c r="PU213" s="175"/>
      <c r="PV213" s="175"/>
      <c r="PW213" s="175"/>
      <c r="PX213" s="175"/>
      <c r="PY213" s="175"/>
      <c r="PZ213" s="175"/>
      <c r="QA213" s="175"/>
      <c r="QB213" s="175"/>
      <c r="QC213" s="175"/>
      <c r="QD213" s="175"/>
      <c r="QE213" s="175"/>
      <c r="QF213" s="175"/>
      <c r="QG213" s="175"/>
      <c r="QH213" s="175"/>
      <c r="QI213" s="175"/>
      <c r="QJ213" s="175"/>
      <c r="QK213" s="175"/>
      <c r="QL213" s="175"/>
      <c r="QM213" s="175"/>
      <c r="QN213" s="175"/>
      <c r="QO213" s="175"/>
    </row>
    <row r="214" spans="122:457">
      <c r="DR214" s="175"/>
      <c r="DS214" s="175"/>
      <c r="DT214" s="175"/>
      <c r="DU214" s="175"/>
      <c r="DV214" s="175"/>
      <c r="DW214" s="175"/>
      <c r="DX214" s="175"/>
      <c r="DY214" s="175"/>
      <c r="DZ214" s="175"/>
      <c r="EA214" s="175"/>
      <c r="EB214" s="175"/>
      <c r="EC214" s="175"/>
      <c r="ED214" s="175"/>
      <c r="EE214" s="175"/>
      <c r="EF214" s="175"/>
      <c r="EG214" s="175"/>
      <c r="EH214" s="175"/>
      <c r="EI214" s="175"/>
      <c r="EJ214" s="175"/>
      <c r="EK214" s="175"/>
      <c r="EL214" s="175"/>
      <c r="EM214" s="175"/>
      <c r="EN214" s="175"/>
      <c r="EO214" s="175"/>
      <c r="EP214" s="175"/>
      <c r="EQ214" s="175"/>
      <c r="ER214" s="175"/>
      <c r="ES214" s="175"/>
      <c r="ET214" s="175"/>
      <c r="EU214" s="175"/>
      <c r="EV214" s="175"/>
      <c r="EW214" s="175"/>
      <c r="EX214" s="175"/>
      <c r="EY214" s="175"/>
      <c r="EZ214" s="175"/>
      <c r="FA214" s="175"/>
      <c r="FB214" s="175"/>
      <c r="FC214" s="175"/>
      <c r="FD214" s="175"/>
      <c r="FE214" s="175"/>
      <c r="FF214" s="175"/>
      <c r="FG214" s="175"/>
      <c r="FH214" s="175"/>
      <c r="FI214" s="175"/>
      <c r="FJ214" s="175"/>
      <c r="FK214" s="175"/>
      <c r="FL214" s="175"/>
      <c r="FM214" s="175"/>
      <c r="FN214" s="175"/>
      <c r="FO214" s="175"/>
      <c r="FP214" s="175"/>
      <c r="FQ214" s="175"/>
      <c r="FR214" s="175"/>
      <c r="FS214" s="175"/>
      <c r="FT214" s="175"/>
      <c r="FU214" s="175"/>
      <c r="FV214" s="175"/>
      <c r="FW214" s="175"/>
      <c r="FX214" s="175"/>
      <c r="FY214" s="175"/>
      <c r="FZ214" s="175"/>
      <c r="GA214" s="175"/>
      <c r="GB214" s="175"/>
      <c r="GC214" s="175"/>
      <c r="GD214" s="175"/>
      <c r="GE214" s="175"/>
      <c r="GF214" s="175"/>
      <c r="GG214" s="175"/>
      <c r="GH214" s="175"/>
      <c r="GI214" s="175"/>
      <c r="GJ214" s="175"/>
      <c r="GK214" s="175"/>
      <c r="GL214" s="175"/>
      <c r="GM214" s="175"/>
      <c r="GN214" s="175"/>
      <c r="GO214" s="175"/>
      <c r="GP214" s="175"/>
      <c r="GQ214" s="175"/>
      <c r="GR214" s="175"/>
      <c r="GS214" s="175"/>
      <c r="GT214" s="175"/>
      <c r="GU214" s="175"/>
      <c r="GV214" s="175"/>
      <c r="GW214" s="175"/>
      <c r="GX214" s="175"/>
      <c r="GY214" s="175"/>
      <c r="GZ214" s="175"/>
      <c r="HA214" s="175"/>
      <c r="HB214" s="175"/>
      <c r="HC214" s="175"/>
      <c r="HD214" s="175"/>
      <c r="HE214" s="175"/>
      <c r="HF214" s="175"/>
      <c r="HG214" s="175"/>
      <c r="HH214" s="175"/>
      <c r="HI214" s="175"/>
      <c r="HJ214" s="175"/>
      <c r="HK214" s="175"/>
      <c r="HL214" s="175"/>
      <c r="HM214" s="175"/>
      <c r="HN214" s="175"/>
      <c r="HO214" s="175"/>
      <c r="HP214" s="175"/>
      <c r="HQ214" s="175"/>
      <c r="HR214" s="175"/>
      <c r="HS214" s="175"/>
      <c r="HT214" s="175"/>
      <c r="HU214" s="175"/>
      <c r="HV214" s="175"/>
      <c r="HW214" s="175"/>
      <c r="HX214" s="175"/>
      <c r="HY214" s="175"/>
      <c r="HZ214" s="175"/>
      <c r="IA214" s="175"/>
      <c r="IB214" s="175"/>
      <c r="IC214" s="175"/>
      <c r="ID214" s="175"/>
      <c r="IE214" s="175"/>
      <c r="IF214" s="175"/>
      <c r="IG214" s="175"/>
      <c r="IH214" s="175"/>
      <c r="II214" s="175"/>
      <c r="IJ214" s="175"/>
      <c r="IK214" s="175"/>
      <c r="IL214" s="175"/>
      <c r="IM214" s="175"/>
      <c r="IN214" s="175"/>
      <c r="IO214" s="175"/>
      <c r="IP214" s="175"/>
      <c r="IQ214" s="175"/>
      <c r="IR214" s="175"/>
      <c r="IS214" s="175"/>
      <c r="IT214" s="175"/>
      <c r="IU214" s="175"/>
      <c r="IV214" s="175"/>
      <c r="IW214" s="175"/>
      <c r="IX214" s="175"/>
      <c r="IY214" s="175"/>
      <c r="IZ214" s="175"/>
      <c r="JA214" s="175"/>
      <c r="JB214" s="175"/>
      <c r="JC214" s="175"/>
      <c r="JD214" s="175"/>
      <c r="JE214" s="175"/>
      <c r="JF214" s="175"/>
      <c r="JG214" s="175"/>
      <c r="JH214" s="175"/>
      <c r="JI214" s="175"/>
      <c r="JJ214" s="175"/>
      <c r="JK214" s="175"/>
      <c r="JL214" s="175"/>
      <c r="JM214" s="175"/>
      <c r="JN214" s="175"/>
      <c r="JO214" s="175"/>
      <c r="JP214" s="175"/>
      <c r="JQ214" s="175"/>
      <c r="JR214" s="175"/>
      <c r="JS214" s="175"/>
      <c r="JT214" s="175"/>
      <c r="JU214" s="175"/>
      <c r="JV214" s="175"/>
      <c r="JW214" s="175"/>
      <c r="JX214" s="175"/>
      <c r="JY214" s="175"/>
      <c r="JZ214" s="175"/>
      <c r="KA214" s="175"/>
      <c r="KB214" s="175"/>
      <c r="KC214" s="175"/>
      <c r="KD214" s="175"/>
      <c r="KE214" s="175"/>
      <c r="KF214" s="175"/>
      <c r="KG214" s="175"/>
      <c r="KH214" s="175"/>
      <c r="KI214" s="175"/>
      <c r="KJ214" s="175"/>
      <c r="KK214" s="175"/>
      <c r="KL214" s="175"/>
      <c r="KM214" s="175"/>
      <c r="KN214" s="175"/>
      <c r="KO214" s="175"/>
      <c r="KP214" s="175"/>
      <c r="KQ214" s="175"/>
      <c r="KR214" s="175"/>
      <c r="KS214" s="175"/>
      <c r="KT214" s="175"/>
      <c r="KU214" s="175"/>
      <c r="KV214" s="175"/>
      <c r="KW214" s="175"/>
      <c r="KX214" s="175"/>
      <c r="KY214" s="175"/>
      <c r="KZ214" s="175"/>
      <c r="LA214" s="175"/>
      <c r="LB214" s="175"/>
      <c r="LC214" s="175"/>
      <c r="LD214" s="175"/>
      <c r="LE214" s="175"/>
      <c r="LF214" s="175"/>
      <c r="LG214" s="175"/>
      <c r="LH214" s="175"/>
      <c r="LI214" s="175"/>
      <c r="LJ214" s="175"/>
      <c r="LK214" s="175"/>
      <c r="LL214" s="175"/>
      <c r="LM214" s="175"/>
      <c r="LN214" s="175"/>
      <c r="LO214" s="175"/>
      <c r="LP214" s="175"/>
      <c r="LQ214" s="175"/>
      <c r="LR214" s="175"/>
      <c r="LS214" s="175"/>
      <c r="LT214" s="175"/>
      <c r="LU214" s="175"/>
      <c r="LV214" s="175"/>
      <c r="LW214" s="175"/>
      <c r="LX214" s="175"/>
      <c r="LY214" s="175"/>
      <c r="LZ214" s="175"/>
      <c r="MA214" s="175"/>
      <c r="MB214" s="175"/>
      <c r="MC214" s="175"/>
      <c r="MD214" s="175"/>
      <c r="ME214" s="175"/>
      <c r="MF214" s="175"/>
      <c r="MG214" s="175"/>
      <c r="MH214" s="175"/>
      <c r="MI214" s="175"/>
      <c r="MJ214" s="175"/>
      <c r="MK214" s="175"/>
      <c r="ML214" s="175"/>
      <c r="MM214" s="175"/>
      <c r="MN214" s="175"/>
      <c r="MO214" s="175"/>
      <c r="MP214" s="175"/>
      <c r="MQ214" s="175"/>
      <c r="MR214" s="175"/>
      <c r="MS214" s="175"/>
      <c r="MT214" s="175"/>
      <c r="MU214" s="175"/>
      <c r="MV214" s="175"/>
      <c r="MW214" s="175"/>
      <c r="MX214" s="175"/>
      <c r="MY214" s="175"/>
      <c r="MZ214" s="175"/>
      <c r="NA214" s="175"/>
      <c r="NB214" s="175"/>
      <c r="NC214" s="175"/>
      <c r="ND214" s="175"/>
      <c r="NE214" s="175"/>
      <c r="NF214" s="175"/>
      <c r="NG214" s="175"/>
      <c r="NH214" s="175"/>
      <c r="NI214" s="175"/>
      <c r="NJ214" s="175"/>
      <c r="NK214" s="175"/>
      <c r="NL214" s="175"/>
      <c r="NM214" s="175"/>
      <c r="NN214" s="175"/>
      <c r="NO214" s="175"/>
      <c r="NP214" s="175"/>
      <c r="NQ214" s="175"/>
      <c r="NR214" s="175"/>
      <c r="NS214" s="175"/>
      <c r="NT214" s="175"/>
      <c r="NU214" s="175"/>
      <c r="NV214" s="175"/>
      <c r="NW214" s="175"/>
      <c r="NX214" s="175"/>
      <c r="NY214" s="175"/>
      <c r="NZ214" s="175"/>
      <c r="OA214" s="175"/>
      <c r="OB214" s="175"/>
      <c r="OC214" s="175"/>
      <c r="OD214" s="175"/>
      <c r="OE214" s="175"/>
      <c r="OF214" s="175"/>
      <c r="OG214" s="175"/>
      <c r="OH214" s="175"/>
      <c r="OI214" s="175"/>
      <c r="OJ214" s="175"/>
      <c r="OK214" s="175"/>
      <c r="OL214" s="175"/>
      <c r="OM214" s="175"/>
      <c r="ON214" s="175"/>
      <c r="OO214" s="175"/>
      <c r="OP214" s="175"/>
      <c r="OQ214" s="175"/>
      <c r="OR214" s="175"/>
      <c r="OS214" s="175"/>
      <c r="OT214" s="175"/>
      <c r="OU214" s="175"/>
      <c r="OV214" s="175"/>
      <c r="OW214" s="175"/>
      <c r="OX214" s="175"/>
      <c r="OY214" s="175"/>
      <c r="OZ214" s="175"/>
      <c r="PA214" s="175"/>
      <c r="PB214" s="175"/>
      <c r="PC214" s="175"/>
      <c r="PD214" s="175"/>
      <c r="PE214" s="175"/>
      <c r="PF214" s="175"/>
      <c r="PG214" s="175"/>
      <c r="PH214" s="175"/>
      <c r="PI214" s="175"/>
      <c r="PJ214" s="175"/>
      <c r="PK214" s="175"/>
      <c r="PL214" s="175"/>
      <c r="PM214" s="175"/>
      <c r="PN214" s="175"/>
      <c r="PO214" s="175"/>
      <c r="PP214" s="175"/>
      <c r="PQ214" s="175"/>
      <c r="PR214" s="175"/>
      <c r="PS214" s="175"/>
      <c r="PT214" s="175"/>
      <c r="PU214" s="175"/>
      <c r="PV214" s="175"/>
      <c r="PW214" s="175"/>
      <c r="PX214" s="175"/>
      <c r="PY214" s="175"/>
      <c r="PZ214" s="175"/>
      <c r="QA214" s="175"/>
      <c r="QB214" s="175"/>
      <c r="QC214" s="175"/>
      <c r="QD214" s="175"/>
      <c r="QE214" s="175"/>
      <c r="QF214" s="175"/>
      <c r="QG214" s="175"/>
      <c r="QH214" s="175"/>
      <c r="QI214" s="175"/>
      <c r="QJ214" s="175"/>
      <c r="QK214" s="175"/>
      <c r="QL214" s="175"/>
      <c r="QM214" s="175"/>
      <c r="QN214" s="175"/>
      <c r="QO214" s="175"/>
    </row>
    <row r="215" spans="122:457">
      <c r="DR215" s="175"/>
      <c r="DS215" s="175"/>
      <c r="DT215" s="175"/>
      <c r="DU215" s="175"/>
      <c r="DV215" s="175"/>
      <c r="DW215" s="175"/>
      <c r="DX215" s="175"/>
      <c r="DY215" s="175"/>
      <c r="DZ215" s="175"/>
      <c r="EA215" s="175"/>
      <c r="EB215" s="175"/>
      <c r="EC215" s="175"/>
      <c r="ED215" s="175"/>
      <c r="EE215" s="175"/>
      <c r="EF215" s="175"/>
      <c r="EG215" s="175"/>
      <c r="EH215" s="175"/>
      <c r="EI215" s="175"/>
      <c r="EJ215" s="175"/>
      <c r="EK215" s="175"/>
      <c r="EL215" s="175"/>
      <c r="EM215" s="175"/>
      <c r="EN215" s="175"/>
      <c r="EO215" s="175"/>
      <c r="EP215" s="175"/>
      <c r="EQ215" s="175"/>
      <c r="ER215" s="175"/>
      <c r="ES215" s="175"/>
      <c r="ET215" s="175"/>
      <c r="EU215" s="175"/>
      <c r="EV215" s="175"/>
      <c r="EW215" s="175"/>
      <c r="EX215" s="175"/>
      <c r="EY215" s="175"/>
      <c r="EZ215" s="175"/>
      <c r="FA215" s="175"/>
      <c r="FB215" s="175"/>
      <c r="FC215" s="175"/>
      <c r="FD215" s="175"/>
      <c r="FE215" s="175"/>
      <c r="FF215" s="175"/>
      <c r="FG215" s="175"/>
      <c r="FH215" s="175"/>
      <c r="FI215" s="175"/>
      <c r="FJ215" s="175"/>
      <c r="FK215" s="175"/>
      <c r="FL215" s="175"/>
      <c r="FM215" s="175"/>
      <c r="FN215" s="175"/>
      <c r="FO215" s="175"/>
      <c r="FP215" s="175"/>
      <c r="FQ215" s="175"/>
      <c r="FR215" s="175"/>
      <c r="FS215" s="175"/>
      <c r="FT215" s="175"/>
      <c r="FU215" s="175"/>
      <c r="FV215" s="175"/>
      <c r="FW215" s="175"/>
      <c r="FX215" s="175"/>
      <c r="FY215" s="175"/>
      <c r="FZ215" s="175"/>
      <c r="GA215" s="175"/>
      <c r="GB215" s="175"/>
      <c r="GC215" s="175"/>
      <c r="GD215" s="175"/>
      <c r="GE215" s="175"/>
      <c r="GF215" s="175"/>
      <c r="GG215" s="175"/>
      <c r="GH215" s="175"/>
      <c r="GI215" s="175"/>
      <c r="GJ215" s="175"/>
      <c r="GK215" s="175"/>
      <c r="GL215" s="175"/>
      <c r="GM215" s="175"/>
      <c r="GN215" s="175"/>
      <c r="GO215" s="175"/>
      <c r="GP215" s="175"/>
      <c r="GQ215" s="175"/>
      <c r="GR215" s="175"/>
      <c r="GS215" s="175"/>
      <c r="GT215" s="175"/>
      <c r="GU215" s="175"/>
      <c r="GV215" s="175"/>
      <c r="GW215" s="175"/>
      <c r="GX215" s="175"/>
      <c r="GY215" s="175"/>
      <c r="GZ215" s="175"/>
      <c r="HA215" s="175"/>
      <c r="HB215" s="175"/>
      <c r="HC215" s="175"/>
      <c r="HD215" s="175"/>
      <c r="HE215" s="175"/>
      <c r="HF215" s="175"/>
      <c r="HG215" s="175"/>
      <c r="HH215" s="175"/>
      <c r="HI215" s="175"/>
      <c r="HJ215" s="175"/>
      <c r="HK215" s="175"/>
      <c r="HL215" s="175"/>
      <c r="HM215" s="175"/>
      <c r="HN215" s="175"/>
      <c r="HO215" s="175"/>
      <c r="HP215" s="175"/>
      <c r="HQ215" s="175"/>
      <c r="HR215" s="175"/>
      <c r="HS215" s="175"/>
      <c r="HT215" s="175"/>
      <c r="HU215" s="175"/>
      <c r="HV215" s="175"/>
      <c r="HW215" s="175"/>
      <c r="HX215" s="175"/>
      <c r="HY215" s="175"/>
      <c r="HZ215" s="175"/>
      <c r="IA215" s="175"/>
      <c r="IB215" s="175"/>
      <c r="IC215" s="175"/>
      <c r="ID215" s="175"/>
      <c r="IE215" s="175"/>
      <c r="IF215" s="175"/>
      <c r="IG215" s="175"/>
      <c r="IH215" s="175"/>
      <c r="II215" s="175"/>
      <c r="IJ215" s="175"/>
      <c r="IK215" s="175"/>
      <c r="IL215" s="175"/>
      <c r="IM215" s="175"/>
      <c r="IN215" s="175"/>
      <c r="IO215" s="175"/>
      <c r="IP215" s="175"/>
      <c r="IQ215" s="175"/>
      <c r="IR215" s="175"/>
      <c r="IS215" s="175"/>
      <c r="IT215" s="175"/>
      <c r="IU215" s="175"/>
      <c r="IV215" s="175"/>
      <c r="IW215" s="175"/>
      <c r="IX215" s="175"/>
      <c r="IY215" s="175"/>
      <c r="IZ215" s="175"/>
      <c r="JA215" s="175"/>
      <c r="JB215" s="175"/>
      <c r="JC215" s="175"/>
      <c r="JD215" s="175"/>
      <c r="JE215" s="175"/>
      <c r="JF215" s="175"/>
      <c r="JG215" s="175"/>
      <c r="JH215" s="175"/>
      <c r="JI215" s="175"/>
      <c r="JJ215" s="175"/>
      <c r="JK215" s="175"/>
      <c r="JL215" s="175"/>
      <c r="JM215" s="175"/>
      <c r="JN215" s="175"/>
      <c r="JO215" s="175"/>
      <c r="JP215" s="175"/>
      <c r="JQ215" s="175"/>
      <c r="JR215" s="175"/>
      <c r="JS215" s="175"/>
      <c r="JT215" s="175"/>
      <c r="JU215" s="175"/>
      <c r="JV215" s="175"/>
      <c r="JW215" s="175"/>
      <c r="JX215" s="175"/>
      <c r="JY215" s="175"/>
      <c r="JZ215" s="175"/>
      <c r="KA215" s="175"/>
      <c r="KB215" s="175"/>
      <c r="KC215" s="175"/>
      <c r="KD215" s="175"/>
      <c r="KE215" s="175"/>
      <c r="KF215" s="175"/>
      <c r="KG215" s="175"/>
      <c r="KH215" s="175"/>
      <c r="KI215" s="175"/>
      <c r="KJ215" s="175"/>
      <c r="KK215" s="175"/>
      <c r="KL215" s="175"/>
      <c r="KM215" s="175"/>
      <c r="KN215" s="175"/>
      <c r="KO215" s="175"/>
      <c r="KP215" s="175"/>
      <c r="KQ215" s="175"/>
      <c r="KR215" s="175"/>
      <c r="KS215" s="175"/>
      <c r="KT215" s="175"/>
      <c r="KU215" s="175"/>
      <c r="KV215" s="175"/>
      <c r="KW215" s="175"/>
      <c r="KX215" s="175"/>
      <c r="KY215" s="175"/>
      <c r="KZ215" s="175"/>
      <c r="LA215" s="175"/>
      <c r="LB215" s="175"/>
      <c r="LC215" s="175"/>
      <c r="LD215" s="175"/>
      <c r="LE215" s="175"/>
      <c r="LF215" s="175"/>
      <c r="LG215" s="175"/>
      <c r="LH215" s="175"/>
      <c r="LI215" s="175"/>
      <c r="LJ215" s="175"/>
      <c r="LK215" s="175"/>
      <c r="LL215" s="175"/>
      <c r="LM215" s="175"/>
      <c r="LN215" s="175"/>
      <c r="LO215" s="175"/>
      <c r="LP215" s="175"/>
      <c r="LQ215" s="175"/>
      <c r="LR215" s="175"/>
      <c r="LS215" s="175"/>
      <c r="LT215" s="175"/>
      <c r="LU215" s="175"/>
      <c r="LV215" s="175"/>
      <c r="LW215" s="175"/>
      <c r="LX215" s="175"/>
      <c r="LY215" s="175"/>
      <c r="LZ215" s="175"/>
      <c r="MA215" s="175"/>
      <c r="MB215" s="175"/>
      <c r="MC215" s="175"/>
      <c r="MD215" s="175"/>
      <c r="ME215" s="175"/>
      <c r="MF215" s="175"/>
      <c r="MG215" s="175"/>
      <c r="MH215" s="175"/>
      <c r="MI215" s="175"/>
      <c r="MJ215" s="175"/>
      <c r="MK215" s="175"/>
      <c r="ML215" s="175"/>
      <c r="MM215" s="175"/>
      <c r="MN215" s="175"/>
      <c r="MO215" s="175"/>
      <c r="MP215" s="175"/>
      <c r="MQ215" s="175"/>
      <c r="MR215" s="175"/>
      <c r="MS215" s="175"/>
      <c r="MT215" s="175"/>
      <c r="MU215" s="175"/>
      <c r="MV215" s="175"/>
      <c r="MW215" s="175"/>
      <c r="MX215" s="175"/>
      <c r="MY215" s="175"/>
      <c r="MZ215" s="175"/>
      <c r="NA215" s="175"/>
      <c r="NB215" s="175"/>
      <c r="NC215" s="175"/>
      <c r="ND215" s="175"/>
      <c r="NE215" s="175"/>
      <c r="NF215" s="175"/>
      <c r="NG215" s="175"/>
      <c r="NH215" s="175"/>
      <c r="NI215" s="175"/>
      <c r="NJ215" s="175"/>
      <c r="NK215" s="175"/>
      <c r="NL215" s="175"/>
      <c r="NM215" s="175"/>
      <c r="NN215" s="175"/>
      <c r="NO215" s="175"/>
      <c r="NP215" s="175"/>
      <c r="NQ215" s="175"/>
      <c r="NR215" s="175"/>
      <c r="NS215" s="175"/>
      <c r="NT215" s="175"/>
      <c r="NU215" s="175"/>
      <c r="NV215" s="175"/>
      <c r="NW215" s="175"/>
      <c r="NX215" s="175"/>
      <c r="NY215" s="175"/>
      <c r="NZ215" s="175"/>
      <c r="OA215" s="175"/>
      <c r="OB215" s="175"/>
      <c r="OC215" s="175"/>
      <c r="OD215" s="175"/>
      <c r="OE215" s="175"/>
      <c r="OF215" s="175"/>
      <c r="OG215" s="175"/>
      <c r="OH215" s="175"/>
      <c r="OI215" s="175"/>
      <c r="OJ215" s="175"/>
      <c r="OK215" s="175"/>
      <c r="OL215" s="175"/>
      <c r="OM215" s="175"/>
      <c r="ON215" s="175"/>
      <c r="OO215" s="175"/>
      <c r="OP215" s="175"/>
      <c r="OQ215" s="175"/>
      <c r="OR215" s="175"/>
      <c r="OS215" s="175"/>
      <c r="OT215" s="175"/>
      <c r="OU215" s="175"/>
      <c r="OV215" s="175"/>
      <c r="OW215" s="175"/>
      <c r="OX215" s="175"/>
      <c r="OY215" s="175"/>
      <c r="OZ215" s="175"/>
      <c r="PA215" s="175"/>
      <c r="PB215" s="175"/>
      <c r="PC215" s="175"/>
      <c r="PD215" s="175"/>
      <c r="PE215" s="175"/>
      <c r="PF215" s="175"/>
      <c r="PG215" s="175"/>
      <c r="PH215" s="175"/>
      <c r="PI215" s="175"/>
      <c r="PJ215" s="175"/>
      <c r="PK215" s="175"/>
      <c r="PL215" s="175"/>
      <c r="PM215" s="175"/>
      <c r="PN215" s="175"/>
      <c r="PO215" s="175"/>
      <c r="PP215" s="175"/>
      <c r="PQ215" s="175"/>
      <c r="PR215" s="175"/>
      <c r="PS215" s="175"/>
      <c r="PT215" s="175"/>
      <c r="PU215" s="175"/>
      <c r="PV215" s="175"/>
      <c r="PW215" s="175"/>
      <c r="PX215" s="175"/>
      <c r="PY215" s="175"/>
      <c r="PZ215" s="175"/>
      <c r="QA215" s="175"/>
      <c r="QB215" s="175"/>
      <c r="QC215" s="175"/>
      <c r="QD215" s="175"/>
      <c r="QE215" s="175"/>
      <c r="QF215" s="175"/>
      <c r="QG215" s="175"/>
      <c r="QH215" s="175"/>
      <c r="QI215" s="175"/>
      <c r="QJ215" s="175"/>
      <c r="QK215" s="175"/>
      <c r="QL215" s="175"/>
      <c r="QM215" s="175"/>
      <c r="QN215" s="175"/>
      <c r="QO215" s="175"/>
    </row>
    <row r="216" spans="122:457">
      <c r="DR216" s="175"/>
      <c r="DS216" s="175"/>
      <c r="DT216" s="175"/>
      <c r="DU216" s="175"/>
      <c r="DV216" s="175"/>
      <c r="DW216" s="175"/>
      <c r="DX216" s="175"/>
      <c r="DY216" s="175"/>
      <c r="DZ216" s="175"/>
      <c r="EA216" s="175"/>
      <c r="EB216" s="175"/>
      <c r="EC216" s="175"/>
      <c r="ED216" s="175"/>
      <c r="EE216" s="175"/>
      <c r="EF216" s="175"/>
      <c r="EG216" s="175"/>
      <c r="EH216" s="175"/>
      <c r="EI216" s="175"/>
      <c r="EJ216" s="175"/>
      <c r="EK216" s="175"/>
      <c r="EL216" s="175"/>
      <c r="EM216" s="175"/>
      <c r="EN216" s="175"/>
      <c r="EO216" s="175"/>
      <c r="EP216" s="175"/>
      <c r="EQ216" s="175"/>
      <c r="ER216" s="175"/>
      <c r="ES216" s="175"/>
      <c r="ET216" s="175"/>
      <c r="EU216" s="175"/>
      <c r="EV216" s="175"/>
      <c r="EW216" s="175"/>
      <c r="EX216" s="175"/>
      <c r="EY216" s="175"/>
      <c r="EZ216" s="175"/>
      <c r="FA216" s="175"/>
      <c r="FB216" s="175"/>
      <c r="FC216" s="175"/>
      <c r="FD216" s="175"/>
      <c r="FE216" s="175"/>
      <c r="FF216" s="175"/>
      <c r="FG216" s="175"/>
      <c r="FH216" s="175"/>
      <c r="FI216" s="175"/>
      <c r="FJ216" s="175"/>
      <c r="FK216" s="175"/>
      <c r="FL216" s="175"/>
      <c r="FM216" s="175"/>
      <c r="FN216" s="175"/>
      <c r="FO216" s="175"/>
      <c r="FP216" s="175"/>
      <c r="FQ216" s="175"/>
      <c r="FR216" s="175"/>
      <c r="FS216" s="175"/>
      <c r="FT216" s="175"/>
      <c r="FU216" s="175"/>
      <c r="FV216" s="175"/>
      <c r="FW216" s="175"/>
      <c r="FX216" s="175"/>
      <c r="FY216" s="175"/>
      <c r="FZ216" s="175"/>
      <c r="GA216" s="175"/>
      <c r="GB216" s="175"/>
      <c r="GC216" s="175"/>
      <c r="GD216" s="175"/>
      <c r="GE216" s="175"/>
      <c r="GF216" s="175"/>
      <c r="GG216" s="175"/>
      <c r="GH216" s="175"/>
      <c r="GI216" s="175"/>
      <c r="GJ216" s="175"/>
      <c r="GK216" s="175"/>
      <c r="GL216" s="175"/>
      <c r="GM216" s="175"/>
      <c r="GN216" s="175"/>
      <c r="GO216" s="175"/>
      <c r="GP216" s="175"/>
      <c r="GQ216" s="175"/>
      <c r="GR216" s="175"/>
      <c r="GS216" s="175"/>
      <c r="GT216" s="175"/>
      <c r="GU216" s="175"/>
      <c r="GV216" s="175"/>
      <c r="GW216" s="175"/>
      <c r="GX216" s="175"/>
      <c r="GY216" s="175"/>
      <c r="GZ216" s="175"/>
      <c r="HA216" s="175"/>
      <c r="HB216" s="175"/>
      <c r="HC216" s="175"/>
      <c r="HD216" s="175"/>
      <c r="HE216" s="175"/>
      <c r="HF216" s="175"/>
      <c r="HG216" s="175"/>
      <c r="HH216" s="175"/>
      <c r="HI216" s="175"/>
      <c r="HJ216" s="175"/>
      <c r="HK216" s="175"/>
      <c r="HL216" s="175"/>
      <c r="HM216" s="175"/>
      <c r="HN216" s="175"/>
      <c r="HO216" s="175"/>
      <c r="HP216" s="175"/>
      <c r="HQ216" s="175"/>
      <c r="HR216" s="175"/>
      <c r="HS216" s="175"/>
      <c r="HT216" s="175"/>
      <c r="HU216" s="175"/>
      <c r="HV216" s="175"/>
      <c r="HW216" s="175"/>
      <c r="HX216" s="175"/>
      <c r="HY216" s="175"/>
      <c r="HZ216" s="175"/>
      <c r="IA216" s="175"/>
      <c r="IB216" s="175"/>
      <c r="IC216" s="175"/>
      <c r="ID216" s="175"/>
      <c r="IE216" s="175"/>
      <c r="IF216" s="175"/>
      <c r="IG216" s="175"/>
      <c r="IH216" s="175"/>
      <c r="II216" s="175"/>
      <c r="IJ216" s="175"/>
      <c r="IK216" s="175"/>
      <c r="IL216" s="175"/>
      <c r="IM216" s="175"/>
      <c r="IN216" s="175"/>
      <c r="IO216" s="175"/>
      <c r="IP216" s="175"/>
      <c r="IQ216" s="175"/>
      <c r="IR216" s="175"/>
      <c r="IS216" s="175"/>
      <c r="IT216" s="175"/>
      <c r="IU216" s="175"/>
      <c r="IV216" s="175"/>
      <c r="IW216" s="175"/>
      <c r="IX216" s="175"/>
      <c r="IY216" s="175"/>
      <c r="IZ216" s="175"/>
      <c r="JA216" s="175"/>
      <c r="JB216" s="175"/>
      <c r="JC216" s="175"/>
      <c r="JD216" s="175"/>
      <c r="JE216" s="175"/>
      <c r="JF216" s="175"/>
      <c r="JG216" s="175"/>
      <c r="JH216" s="175"/>
      <c r="JI216" s="175"/>
      <c r="JJ216" s="175"/>
      <c r="JK216" s="175"/>
      <c r="JL216" s="175"/>
      <c r="JM216" s="175"/>
      <c r="JN216" s="175"/>
      <c r="JO216" s="175"/>
      <c r="JP216" s="175"/>
      <c r="JQ216" s="175"/>
      <c r="JR216" s="175"/>
      <c r="JS216" s="175"/>
      <c r="JT216" s="175"/>
      <c r="JU216" s="175"/>
      <c r="JV216" s="175"/>
      <c r="JW216" s="175"/>
      <c r="JX216" s="175"/>
      <c r="JY216" s="175"/>
      <c r="JZ216" s="175"/>
      <c r="KA216" s="175"/>
      <c r="KB216" s="175"/>
      <c r="KC216" s="175"/>
      <c r="KD216" s="175"/>
      <c r="KE216" s="175"/>
      <c r="KF216" s="175"/>
      <c r="KG216" s="175"/>
      <c r="KH216" s="175"/>
      <c r="KI216" s="175"/>
      <c r="KJ216" s="175"/>
      <c r="KK216" s="175"/>
      <c r="KL216" s="175"/>
      <c r="KM216" s="175"/>
      <c r="KN216" s="175"/>
      <c r="KO216" s="175"/>
      <c r="KP216" s="175"/>
      <c r="KQ216" s="175"/>
      <c r="KR216" s="175"/>
      <c r="KS216" s="175"/>
      <c r="KT216" s="175"/>
      <c r="KU216" s="175"/>
      <c r="KV216" s="175"/>
      <c r="KW216" s="175"/>
      <c r="KX216" s="175"/>
      <c r="KY216" s="175"/>
      <c r="KZ216" s="175"/>
      <c r="LA216" s="175"/>
      <c r="LB216" s="175"/>
      <c r="LC216" s="175"/>
      <c r="LD216" s="175"/>
      <c r="LE216" s="175"/>
      <c r="LF216" s="175"/>
      <c r="LG216" s="175"/>
      <c r="LH216" s="175"/>
      <c r="LI216" s="175"/>
      <c r="LJ216" s="175"/>
      <c r="LK216" s="175"/>
      <c r="LL216" s="175"/>
      <c r="LM216" s="175"/>
      <c r="LN216" s="175"/>
      <c r="LO216" s="175"/>
      <c r="LP216" s="175"/>
      <c r="LQ216" s="175"/>
      <c r="LR216" s="175"/>
      <c r="LS216" s="175"/>
      <c r="LT216" s="175"/>
      <c r="LU216" s="175"/>
      <c r="LV216" s="175"/>
      <c r="LW216" s="175"/>
      <c r="LX216" s="175"/>
      <c r="LY216" s="175"/>
      <c r="LZ216" s="175"/>
      <c r="MA216" s="175"/>
      <c r="MB216" s="175"/>
      <c r="MC216" s="175"/>
      <c r="MD216" s="175"/>
      <c r="ME216" s="175"/>
      <c r="MF216" s="175"/>
      <c r="MG216" s="175"/>
      <c r="MH216" s="175"/>
      <c r="MI216" s="175"/>
      <c r="MJ216" s="175"/>
      <c r="MK216" s="175"/>
      <c r="ML216" s="175"/>
      <c r="MM216" s="175"/>
      <c r="MN216" s="175"/>
      <c r="MO216" s="175"/>
      <c r="MP216" s="175"/>
      <c r="MQ216" s="175"/>
      <c r="MR216" s="175"/>
      <c r="MS216" s="175"/>
      <c r="MT216" s="175"/>
      <c r="MU216" s="175"/>
      <c r="MV216" s="175"/>
      <c r="MW216" s="175"/>
      <c r="MX216" s="175"/>
      <c r="MY216" s="175"/>
      <c r="MZ216" s="175"/>
      <c r="NA216" s="175"/>
      <c r="NB216" s="175"/>
      <c r="NC216" s="175"/>
      <c r="ND216" s="175"/>
      <c r="NE216" s="175"/>
      <c r="NF216" s="175"/>
      <c r="NG216" s="175"/>
      <c r="NH216" s="175"/>
      <c r="NI216" s="175"/>
      <c r="NJ216" s="175"/>
      <c r="NK216" s="175"/>
      <c r="NL216" s="175"/>
      <c r="NM216" s="175"/>
      <c r="NN216" s="175"/>
      <c r="NO216" s="175"/>
      <c r="NP216" s="175"/>
      <c r="NQ216" s="175"/>
      <c r="NR216" s="175"/>
      <c r="NS216" s="175"/>
      <c r="NT216" s="175"/>
      <c r="NU216" s="175"/>
      <c r="NV216" s="175"/>
      <c r="NW216" s="175"/>
      <c r="NX216" s="175"/>
      <c r="NY216" s="175"/>
      <c r="NZ216" s="175"/>
      <c r="OA216" s="175"/>
      <c r="OB216" s="175"/>
      <c r="OC216" s="175"/>
      <c r="OD216" s="175"/>
      <c r="OE216" s="175"/>
      <c r="OF216" s="175"/>
      <c r="OG216" s="175"/>
      <c r="OH216" s="175"/>
      <c r="OI216" s="175"/>
      <c r="OJ216" s="175"/>
      <c r="OK216" s="175"/>
      <c r="OL216" s="175"/>
      <c r="OM216" s="175"/>
      <c r="ON216" s="175"/>
      <c r="OO216" s="175"/>
      <c r="OP216" s="175"/>
      <c r="OQ216" s="175"/>
      <c r="OR216" s="175"/>
      <c r="OS216" s="175"/>
      <c r="OT216" s="175"/>
      <c r="OU216" s="175"/>
      <c r="OV216" s="175"/>
      <c r="OW216" s="175"/>
      <c r="OX216" s="175"/>
      <c r="OY216" s="175"/>
      <c r="OZ216" s="175"/>
      <c r="PA216" s="175"/>
      <c r="PB216" s="175"/>
      <c r="PC216" s="175"/>
      <c r="PD216" s="175"/>
      <c r="PE216" s="175"/>
      <c r="PF216" s="175"/>
      <c r="PG216" s="175"/>
      <c r="PH216" s="175"/>
      <c r="PI216" s="175"/>
      <c r="PJ216" s="175"/>
      <c r="PK216" s="175"/>
      <c r="PL216" s="175"/>
      <c r="PM216" s="175"/>
      <c r="PN216" s="175"/>
      <c r="PO216" s="175"/>
      <c r="PP216" s="175"/>
      <c r="PQ216" s="175"/>
      <c r="PR216" s="175"/>
      <c r="PS216" s="175"/>
      <c r="PT216" s="175"/>
      <c r="PU216" s="175"/>
      <c r="PV216" s="175"/>
      <c r="PW216" s="175"/>
      <c r="PX216" s="175"/>
      <c r="PY216" s="175"/>
      <c r="PZ216" s="175"/>
      <c r="QA216" s="175"/>
      <c r="QB216" s="175"/>
      <c r="QC216" s="175"/>
      <c r="QD216" s="175"/>
      <c r="QE216" s="175"/>
      <c r="QF216" s="175"/>
      <c r="QG216" s="175"/>
      <c r="QH216" s="175"/>
      <c r="QI216" s="175"/>
      <c r="QJ216" s="175"/>
      <c r="QK216" s="175"/>
      <c r="QL216" s="175"/>
      <c r="QM216" s="175"/>
      <c r="QN216" s="175"/>
      <c r="QO216" s="175"/>
    </row>
    <row r="217" spans="122:457">
      <c r="DR217" s="175"/>
      <c r="DS217" s="175"/>
      <c r="DT217" s="175"/>
      <c r="DU217" s="175"/>
      <c r="DV217" s="175"/>
      <c r="DW217" s="175"/>
      <c r="DX217" s="175"/>
      <c r="DY217" s="175"/>
      <c r="DZ217" s="175"/>
      <c r="EA217" s="175"/>
      <c r="EB217" s="175"/>
      <c r="EC217" s="175"/>
      <c r="ED217" s="175"/>
      <c r="EE217" s="175"/>
      <c r="EF217" s="175"/>
      <c r="EG217" s="175"/>
      <c r="EH217" s="175"/>
      <c r="EI217" s="175"/>
      <c r="EJ217" s="175"/>
      <c r="EK217" s="175"/>
      <c r="EL217" s="175"/>
      <c r="EM217" s="175"/>
      <c r="EN217" s="175"/>
      <c r="EO217" s="175"/>
      <c r="EP217" s="175"/>
      <c r="EQ217" s="175"/>
      <c r="ER217" s="175"/>
      <c r="ES217" s="175"/>
      <c r="ET217" s="175"/>
      <c r="EU217" s="175"/>
      <c r="EV217" s="175"/>
      <c r="EW217" s="175"/>
      <c r="EX217" s="175"/>
      <c r="EY217" s="175"/>
      <c r="EZ217" s="175"/>
      <c r="FA217" s="175"/>
      <c r="FB217" s="175"/>
      <c r="FC217" s="175"/>
      <c r="FD217" s="175"/>
      <c r="FE217" s="175"/>
      <c r="FF217" s="175"/>
      <c r="FG217" s="175"/>
      <c r="FH217" s="175"/>
      <c r="FI217" s="175"/>
      <c r="FJ217" s="175"/>
      <c r="FK217" s="175"/>
      <c r="FL217" s="175"/>
      <c r="FM217" s="175"/>
      <c r="FN217" s="175"/>
      <c r="FO217" s="175"/>
      <c r="FP217" s="175"/>
      <c r="FQ217" s="175"/>
      <c r="FR217" s="175"/>
      <c r="FS217" s="175"/>
      <c r="FT217" s="175"/>
      <c r="FU217" s="175"/>
      <c r="FV217" s="175"/>
      <c r="FW217" s="175"/>
      <c r="FX217" s="175"/>
      <c r="FY217" s="175"/>
      <c r="FZ217" s="175"/>
      <c r="GA217" s="175"/>
      <c r="GB217" s="175"/>
      <c r="GC217" s="175"/>
      <c r="GD217" s="175"/>
      <c r="GE217" s="175"/>
      <c r="GF217" s="175"/>
      <c r="GG217" s="175"/>
      <c r="GH217" s="175"/>
      <c r="GI217" s="175"/>
      <c r="GJ217" s="175"/>
      <c r="GK217" s="175"/>
      <c r="GL217" s="175"/>
      <c r="GM217" s="175"/>
      <c r="GN217" s="175"/>
      <c r="GO217" s="175"/>
      <c r="GP217" s="175"/>
      <c r="GQ217" s="175"/>
      <c r="GR217" s="175"/>
      <c r="GS217" s="175"/>
      <c r="GT217" s="175"/>
      <c r="GU217" s="175"/>
      <c r="GV217" s="175"/>
      <c r="GW217" s="175"/>
      <c r="GX217" s="175"/>
      <c r="GY217" s="175"/>
      <c r="GZ217" s="175"/>
      <c r="HA217" s="175"/>
      <c r="HB217" s="175"/>
      <c r="HC217" s="175"/>
      <c r="HD217" s="175"/>
      <c r="HE217" s="175"/>
      <c r="HF217" s="175"/>
      <c r="HG217" s="175"/>
      <c r="HH217" s="175"/>
      <c r="HI217" s="175"/>
      <c r="HJ217" s="175"/>
      <c r="HK217" s="175"/>
      <c r="HL217" s="175"/>
      <c r="HM217" s="175"/>
      <c r="HN217" s="175"/>
      <c r="HO217" s="175"/>
      <c r="HP217" s="175"/>
      <c r="HQ217" s="175"/>
      <c r="HR217" s="175"/>
      <c r="HS217" s="175"/>
      <c r="HT217" s="175"/>
      <c r="HU217" s="175"/>
      <c r="HV217" s="175"/>
      <c r="HW217" s="175"/>
      <c r="HX217" s="175"/>
      <c r="HY217" s="175"/>
      <c r="HZ217" s="175"/>
      <c r="IA217" s="175"/>
      <c r="IB217" s="175"/>
      <c r="IC217" s="175"/>
      <c r="ID217" s="175"/>
      <c r="IE217" s="175"/>
      <c r="IF217" s="175"/>
      <c r="IG217" s="175"/>
      <c r="IH217" s="175"/>
      <c r="II217" s="175"/>
      <c r="IJ217" s="175"/>
      <c r="IK217" s="175"/>
      <c r="IL217" s="175"/>
      <c r="IM217" s="175"/>
      <c r="IN217" s="175"/>
      <c r="IO217" s="175"/>
      <c r="IP217" s="175"/>
      <c r="IQ217" s="175"/>
      <c r="IR217" s="175"/>
      <c r="IS217" s="175"/>
      <c r="IT217" s="175"/>
      <c r="IU217" s="175"/>
      <c r="IV217" s="175"/>
      <c r="IW217" s="175"/>
      <c r="IX217" s="175"/>
      <c r="IY217" s="175"/>
      <c r="IZ217" s="175"/>
      <c r="JA217" s="175"/>
      <c r="JB217" s="175"/>
      <c r="JC217" s="175"/>
      <c r="JD217" s="175"/>
      <c r="JE217" s="175"/>
      <c r="JF217" s="175"/>
      <c r="JG217" s="175"/>
      <c r="JH217" s="175"/>
      <c r="JI217" s="175"/>
      <c r="JJ217" s="175"/>
      <c r="JK217" s="175"/>
      <c r="JL217" s="175"/>
      <c r="JM217" s="175"/>
      <c r="JN217" s="175"/>
      <c r="JO217" s="175"/>
      <c r="JP217" s="175"/>
      <c r="JQ217" s="175"/>
      <c r="JR217" s="175"/>
      <c r="JS217" s="175"/>
      <c r="JT217" s="175"/>
      <c r="JU217" s="175"/>
      <c r="JV217" s="175"/>
      <c r="JW217" s="175"/>
      <c r="JX217" s="175"/>
      <c r="JY217" s="175"/>
      <c r="JZ217" s="175"/>
      <c r="KA217" s="175"/>
      <c r="KB217" s="175"/>
      <c r="KC217" s="175"/>
      <c r="KD217" s="175"/>
      <c r="KE217" s="175"/>
      <c r="KF217" s="175"/>
      <c r="KG217" s="175"/>
      <c r="KH217" s="175"/>
      <c r="KI217" s="175"/>
      <c r="KJ217" s="175"/>
      <c r="KK217" s="175"/>
      <c r="KL217" s="175"/>
      <c r="KM217" s="175"/>
      <c r="KN217" s="175"/>
      <c r="KO217" s="175"/>
      <c r="KP217" s="175"/>
      <c r="KQ217" s="175"/>
      <c r="KR217" s="175"/>
      <c r="KS217" s="175"/>
      <c r="KT217" s="175"/>
      <c r="KU217" s="175"/>
      <c r="KV217" s="175"/>
      <c r="KW217" s="175"/>
      <c r="KX217" s="175"/>
      <c r="KY217" s="175"/>
      <c r="KZ217" s="175"/>
      <c r="LA217" s="175"/>
      <c r="LB217" s="175"/>
      <c r="LC217" s="175"/>
      <c r="LD217" s="175"/>
      <c r="LE217" s="175"/>
      <c r="LF217" s="175"/>
      <c r="LG217" s="175"/>
      <c r="LH217" s="175"/>
      <c r="LI217" s="175"/>
      <c r="LJ217" s="175"/>
      <c r="LK217" s="175"/>
      <c r="LL217" s="175"/>
      <c r="LM217" s="175"/>
      <c r="LN217" s="175"/>
      <c r="LO217" s="175"/>
      <c r="LP217" s="175"/>
      <c r="LQ217" s="175"/>
      <c r="LR217" s="175"/>
      <c r="LS217" s="175"/>
      <c r="LT217" s="175"/>
      <c r="LU217" s="175"/>
      <c r="LV217" s="175"/>
      <c r="LW217" s="175"/>
      <c r="LX217" s="175"/>
      <c r="LY217" s="175"/>
      <c r="LZ217" s="175"/>
      <c r="MA217" s="175"/>
      <c r="MB217" s="175"/>
      <c r="MC217" s="175"/>
      <c r="MD217" s="175"/>
      <c r="ME217" s="175"/>
      <c r="MF217" s="175"/>
      <c r="MG217" s="175"/>
      <c r="MH217" s="175"/>
      <c r="MI217" s="175"/>
      <c r="MJ217" s="175"/>
      <c r="MK217" s="175"/>
      <c r="ML217" s="175"/>
      <c r="MM217" s="175"/>
      <c r="MN217" s="175"/>
      <c r="MO217" s="175"/>
      <c r="MP217" s="175"/>
      <c r="MQ217" s="175"/>
      <c r="MR217" s="175"/>
      <c r="MS217" s="175"/>
      <c r="MT217" s="175"/>
      <c r="MU217" s="175"/>
      <c r="MV217" s="175"/>
      <c r="MW217" s="175"/>
      <c r="MX217" s="175"/>
      <c r="MY217" s="175"/>
      <c r="MZ217" s="175"/>
      <c r="NA217" s="175"/>
      <c r="NB217" s="175"/>
      <c r="NC217" s="175"/>
      <c r="ND217" s="175"/>
      <c r="NE217" s="175"/>
      <c r="NF217" s="175"/>
      <c r="NG217" s="175"/>
      <c r="NH217" s="175"/>
      <c r="NI217" s="175"/>
      <c r="NJ217" s="175"/>
      <c r="NK217" s="175"/>
      <c r="NL217" s="175"/>
      <c r="NM217" s="175"/>
      <c r="NN217" s="175"/>
      <c r="NO217" s="175"/>
      <c r="NP217" s="175"/>
      <c r="NQ217" s="175"/>
      <c r="NR217" s="175"/>
      <c r="NS217" s="175"/>
      <c r="NT217" s="175"/>
      <c r="NU217" s="175"/>
      <c r="NV217" s="175"/>
      <c r="NW217" s="175"/>
      <c r="NX217" s="175"/>
      <c r="NY217" s="175"/>
      <c r="NZ217" s="175"/>
      <c r="OA217" s="175"/>
      <c r="OB217" s="175"/>
      <c r="OC217" s="175"/>
      <c r="OD217" s="175"/>
      <c r="OE217" s="175"/>
      <c r="OF217" s="175"/>
      <c r="OG217" s="175"/>
      <c r="OH217" s="175"/>
      <c r="OI217" s="175"/>
      <c r="OJ217" s="175"/>
      <c r="OK217" s="175"/>
      <c r="OL217" s="175"/>
      <c r="OM217" s="175"/>
      <c r="ON217" s="175"/>
      <c r="OO217" s="175"/>
      <c r="OP217" s="175"/>
      <c r="OQ217" s="175"/>
      <c r="OR217" s="175"/>
      <c r="OS217" s="175"/>
      <c r="OT217" s="175"/>
      <c r="OU217" s="175"/>
      <c r="OV217" s="175"/>
      <c r="OW217" s="175"/>
      <c r="OX217" s="175"/>
      <c r="OY217" s="175"/>
      <c r="OZ217" s="175"/>
      <c r="PA217" s="175"/>
      <c r="PB217" s="175"/>
      <c r="PC217" s="175"/>
      <c r="PD217" s="175"/>
      <c r="PE217" s="175"/>
      <c r="PF217" s="175"/>
      <c r="PG217" s="175"/>
      <c r="PH217" s="175"/>
      <c r="PI217" s="175"/>
      <c r="PJ217" s="175"/>
      <c r="PK217" s="175"/>
      <c r="PL217" s="175"/>
      <c r="PM217" s="175"/>
      <c r="PN217" s="175"/>
      <c r="PO217" s="175"/>
      <c r="PP217" s="175"/>
      <c r="PQ217" s="175"/>
      <c r="PR217" s="175"/>
      <c r="PS217" s="175"/>
      <c r="PT217" s="175"/>
      <c r="PU217" s="175"/>
      <c r="PV217" s="175"/>
      <c r="PW217" s="175"/>
      <c r="PX217" s="175"/>
      <c r="PY217" s="175"/>
      <c r="PZ217" s="175"/>
      <c r="QA217" s="175"/>
      <c r="QB217" s="175"/>
      <c r="QC217" s="175"/>
      <c r="QD217" s="175"/>
      <c r="QE217" s="175"/>
      <c r="QF217" s="175"/>
      <c r="QG217" s="175"/>
      <c r="QH217" s="175"/>
      <c r="QI217" s="175"/>
      <c r="QJ217" s="175"/>
      <c r="QK217" s="175"/>
      <c r="QL217" s="175"/>
      <c r="QM217" s="175"/>
      <c r="QN217" s="175"/>
      <c r="QO217" s="175"/>
    </row>
    <row r="218" spans="122:457">
      <c r="DR218" s="175"/>
      <c r="DS218" s="175"/>
      <c r="DT218" s="175"/>
      <c r="DU218" s="175"/>
      <c r="DV218" s="175"/>
      <c r="DW218" s="175"/>
      <c r="DX218" s="175"/>
      <c r="DY218" s="175"/>
      <c r="DZ218" s="175"/>
      <c r="EA218" s="175"/>
      <c r="EB218" s="175"/>
      <c r="EC218" s="175"/>
      <c r="ED218" s="175"/>
      <c r="EE218" s="175"/>
      <c r="EF218" s="175"/>
      <c r="EG218" s="175"/>
      <c r="EH218" s="175"/>
      <c r="EI218" s="175"/>
      <c r="EJ218" s="175"/>
      <c r="EK218" s="175"/>
      <c r="EL218" s="175"/>
      <c r="EM218" s="175"/>
      <c r="EN218" s="175"/>
      <c r="EO218" s="175"/>
      <c r="EP218" s="175"/>
      <c r="EQ218" s="175"/>
      <c r="ER218" s="175"/>
      <c r="ES218" s="175"/>
      <c r="ET218" s="175"/>
      <c r="EU218" s="175"/>
      <c r="EV218" s="175"/>
      <c r="EW218" s="175"/>
      <c r="EX218" s="175"/>
      <c r="EY218" s="175"/>
      <c r="EZ218" s="175"/>
      <c r="FA218" s="175"/>
      <c r="FB218" s="175"/>
      <c r="FC218" s="175"/>
      <c r="FD218" s="175"/>
      <c r="FE218" s="175"/>
      <c r="FF218" s="175"/>
      <c r="FG218" s="175"/>
      <c r="FH218" s="175"/>
      <c r="FI218" s="175"/>
      <c r="FJ218" s="175"/>
      <c r="FK218" s="175"/>
      <c r="FL218" s="175"/>
      <c r="FM218" s="175"/>
      <c r="FN218" s="175"/>
      <c r="FO218" s="175"/>
      <c r="FP218" s="175"/>
      <c r="FQ218" s="175"/>
      <c r="FR218" s="175"/>
      <c r="FS218" s="175"/>
      <c r="FT218" s="175"/>
      <c r="FU218" s="175"/>
      <c r="FV218" s="175"/>
      <c r="FW218" s="175"/>
      <c r="FX218" s="175"/>
      <c r="FY218" s="175"/>
      <c r="FZ218" s="175"/>
      <c r="GA218" s="175"/>
      <c r="GB218" s="175"/>
      <c r="GC218" s="175"/>
      <c r="GD218" s="175"/>
      <c r="GE218" s="175"/>
      <c r="GF218" s="175"/>
      <c r="GG218" s="175"/>
      <c r="GH218" s="175"/>
      <c r="GI218" s="175"/>
      <c r="GJ218" s="175"/>
      <c r="GK218" s="175"/>
      <c r="GL218" s="175"/>
      <c r="GM218" s="175"/>
      <c r="GN218" s="175"/>
      <c r="GO218" s="175"/>
      <c r="GP218" s="175"/>
      <c r="GQ218" s="175"/>
      <c r="GR218" s="175"/>
      <c r="GS218" s="175"/>
      <c r="GT218" s="175"/>
      <c r="GU218" s="175"/>
      <c r="GV218" s="175"/>
      <c r="GW218" s="175"/>
      <c r="GX218" s="175"/>
      <c r="GY218" s="175"/>
      <c r="GZ218" s="175"/>
      <c r="HA218" s="175"/>
      <c r="HB218" s="175"/>
      <c r="HC218" s="175"/>
      <c r="HD218" s="175"/>
      <c r="HE218" s="175"/>
      <c r="HF218" s="175"/>
      <c r="HG218" s="175"/>
      <c r="HH218" s="175"/>
      <c r="HI218" s="175"/>
      <c r="HJ218" s="175"/>
      <c r="HK218" s="175"/>
      <c r="HL218" s="175"/>
      <c r="HM218" s="175"/>
      <c r="HN218" s="175"/>
      <c r="HO218" s="175"/>
      <c r="HP218" s="175"/>
      <c r="HQ218" s="175"/>
      <c r="HR218" s="175"/>
      <c r="HS218" s="175"/>
      <c r="HT218" s="175"/>
      <c r="HU218" s="175"/>
      <c r="HV218" s="175"/>
      <c r="HW218" s="175"/>
      <c r="HX218" s="175"/>
      <c r="HY218" s="175"/>
      <c r="HZ218" s="175"/>
      <c r="IA218" s="175"/>
      <c r="IB218" s="175"/>
      <c r="IC218" s="175"/>
      <c r="ID218" s="175"/>
      <c r="IE218" s="175"/>
      <c r="IF218" s="175"/>
      <c r="IG218" s="175"/>
      <c r="IH218" s="175"/>
      <c r="II218" s="175"/>
      <c r="IJ218" s="175"/>
      <c r="IK218" s="175"/>
      <c r="IL218" s="175"/>
      <c r="IM218" s="175"/>
      <c r="IN218" s="175"/>
      <c r="IO218" s="175"/>
      <c r="IP218" s="175"/>
      <c r="IQ218" s="175"/>
      <c r="IR218" s="175"/>
      <c r="IS218" s="175"/>
      <c r="IT218" s="175"/>
      <c r="IU218" s="175"/>
      <c r="IV218" s="175"/>
      <c r="IW218" s="175"/>
      <c r="IX218" s="175"/>
      <c r="IY218" s="175"/>
      <c r="IZ218" s="175"/>
      <c r="JA218" s="175"/>
      <c r="JB218" s="175"/>
      <c r="JC218" s="175"/>
      <c r="JD218" s="175"/>
      <c r="JE218" s="175"/>
      <c r="JF218" s="175"/>
      <c r="JG218" s="175"/>
      <c r="JH218" s="175"/>
      <c r="JI218" s="175"/>
      <c r="JJ218" s="175"/>
      <c r="JK218" s="175"/>
      <c r="JL218" s="175"/>
      <c r="JM218" s="175"/>
      <c r="JN218" s="175"/>
      <c r="JO218" s="175"/>
      <c r="JP218" s="175"/>
      <c r="JQ218" s="175"/>
      <c r="JR218" s="175"/>
      <c r="JS218" s="175"/>
      <c r="JT218" s="175"/>
      <c r="JU218" s="175"/>
      <c r="JV218" s="175"/>
      <c r="JW218" s="175"/>
      <c r="JX218" s="175"/>
      <c r="JY218" s="175"/>
      <c r="JZ218" s="175"/>
      <c r="KA218" s="175"/>
      <c r="KB218" s="175"/>
      <c r="KC218" s="175"/>
      <c r="KD218" s="175"/>
      <c r="KE218" s="175"/>
      <c r="KF218" s="175"/>
      <c r="KG218" s="175"/>
      <c r="KH218" s="175"/>
      <c r="KI218" s="175"/>
      <c r="KJ218" s="175"/>
      <c r="KK218" s="175"/>
      <c r="KL218" s="175"/>
      <c r="KM218" s="175"/>
      <c r="KN218" s="175"/>
      <c r="KO218" s="175"/>
      <c r="KP218" s="175"/>
      <c r="KQ218" s="175"/>
      <c r="KR218" s="175"/>
      <c r="KS218" s="175"/>
      <c r="KT218" s="175"/>
      <c r="KU218" s="175"/>
      <c r="KV218" s="175"/>
      <c r="KW218" s="175"/>
      <c r="KX218" s="175"/>
      <c r="KY218" s="175"/>
      <c r="KZ218" s="175"/>
      <c r="LA218" s="175"/>
      <c r="LB218" s="175"/>
      <c r="LC218" s="175"/>
      <c r="LD218" s="175"/>
      <c r="LE218" s="175"/>
      <c r="LF218" s="175"/>
      <c r="LG218" s="175"/>
      <c r="LH218" s="175"/>
      <c r="LI218" s="175"/>
      <c r="LJ218" s="175"/>
      <c r="LK218" s="175"/>
      <c r="LL218" s="175"/>
      <c r="LM218" s="175"/>
      <c r="LN218" s="175"/>
      <c r="LO218" s="175"/>
      <c r="LP218" s="175"/>
      <c r="LQ218" s="175"/>
      <c r="LR218" s="175"/>
      <c r="LS218" s="175"/>
      <c r="LT218" s="175"/>
      <c r="LU218" s="175"/>
      <c r="LV218" s="175"/>
      <c r="LW218" s="175"/>
      <c r="LX218" s="175"/>
      <c r="LY218" s="175"/>
      <c r="LZ218" s="175"/>
      <c r="MA218" s="175"/>
      <c r="MB218" s="175"/>
      <c r="MC218" s="175"/>
      <c r="MD218" s="175"/>
      <c r="ME218" s="175"/>
      <c r="MF218" s="175"/>
      <c r="MG218" s="175"/>
      <c r="MH218" s="175"/>
      <c r="MI218" s="175"/>
      <c r="MJ218" s="175"/>
      <c r="MK218" s="175"/>
      <c r="ML218" s="175"/>
      <c r="MM218" s="175"/>
      <c r="MN218" s="175"/>
      <c r="MO218" s="175"/>
      <c r="MP218" s="175"/>
      <c r="MQ218" s="175"/>
      <c r="MR218" s="175"/>
      <c r="MS218" s="175"/>
      <c r="MT218" s="175"/>
      <c r="MU218" s="175"/>
      <c r="MV218" s="175"/>
      <c r="MW218" s="175"/>
      <c r="MX218" s="175"/>
      <c r="MY218" s="175"/>
      <c r="MZ218" s="175"/>
      <c r="NA218" s="175"/>
      <c r="NB218" s="175"/>
      <c r="NC218" s="175"/>
      <c r="ND218" s="175"/>
      <c r="NE218" s="175"/>
      <c r="NF218" s="175"/>
      <c r="NG218" s="175"/>
      <c r="NH218" s="175"/>
      <c r="NI218" s="175"/>
      <c r="NJ218" s="175"/>
      <c r="NK218" s="175"/>
      <c r="NL218" s="175"/>
      <c r="NM218" s="175"/>
      <c r="NN218" s="175"/>
      <c r="NO218" s="175"/>
      <c r="NP218" s="175"/>
      <c r="NQ218" s="175"/>
      <c r="NR218" s="175"/>
      <c r="NS218" s="175"/>
      <c r="NT218" s="175"/>
      <c r="NU218" s="175"/>
      <c r="NV218" s="175"/>
      <c r="NW218" s="175"/>
      <c r="NX218" s="175"/>
      <c r="NY218" s="175"/>
      <c r="NZ218" s="175"/>
      <c r="OA218" s="175"/>
      <c r="OB218" s="175"/>
      <c r="OC218" s="175"/>
      <c r="OD218" s="175"/>
      <c r="OE218" s="175"/>
      <c r="OF218" s="175"/>
      <c r="OG218" s="175"/>
      <c r="OH218" s="175"/>
      <c r="OI218" s="175"/>
      <c r="OJ218" s="175"/>
      <c r="OK218" s="175"/>
      <c r="OL218" s="175"/>
      <c r="OM218" s="175"/>
      <c r="ON218" s="175"/>
      <c r="OO218" s="175"/>
      <c r="OP218" s="175"/>
      <c r="OQ218" s="175"/>
      <c r="OR218" s="175"/>
      <c r="OS218" s="175"/>
      <c r="OT218" s="175"/>
      <c r="OU218" s="175"/>
      <c r="OV218" s="175"/>
      <c r="OW218" s="175"/>
      <c r="OX218" s="175"/>
      <c r="OY218" s="175"/>
      <c r="OZ218" s="175"/>
      <c r="PA218" s="175"/>
      <c r="PB218" s="175"/>
      <c r="PC218" s="175"/>
      <c r="PD218" s="175"/>
      <c r="PE218" s="175"/>
      <c r="PF218" s="175"/>
      <c r="PG218" s="175"/>
      <c r="PH218" s="175"/>
      <c r="PI218" s="175"/>
      <c r="PJ218" s="175"/>
      <c r="PK218" s="175"/>
      <c r="PL218" s="175"/>
      <c r="PM218" s="175"/>
      <c r="PN218" s="175"/>
      <c r="PO218" s="175"/>
      <c r="PP218" s="175"/>
      <c r="PQ218" s="175"/>
      <c r="PR218" s="175"/>
      <c r="PS218" s="175"/>
      <c r="PT218" s="175"/>
      <c r="PU218" s="175"/>
      <c r="PV218" s="175"/>
      <c r="PW218" s="175"/>
      <c r="PX218" s="175"/>
      <c r="PY218" s="175"/>
      <c r="PZ218" s="175"/>
      <c r="QA218" s="175"/>
      <c r="QB218" s="175"/>
      <c r="QC218" s="175"/>
      <c r="QD218" s="175"/>
      <c r="QE218" s="175"/>
      <c r="QF218" s="175"/>
      <c r="QG218" s="175"/>
      <c r="QH218" s="175"/>
      <c r="QI218" s="175"/>
      <c r="QJ218" s="175"/>
      <c r="QK218" s="175"/>
      <c r="QL218" s="175"/>
      <c r="QM218" s="175"/>
      <c r="QN218" s="175"/>
      <c r="QO218" s="175"/>
    </row>
    <row r="219" spans="122:457">
      <c r="DR219" s="175"/>
      <c r="DS219" s="175"/>
      <c r="DT219" s="175"/>
      <c r="DU219" s="175"/>
      <c r="DV219" s="175"/>
      <c r="DW219" s="175"/>
      <c r="DX219" s="175"/>
      <c r="DY219" s="175"/>
      <c r="DZ219" s="175"/>
      <c r="EA219" s="175"/>
      <c r="EB219" s="175"/>
      <c r="EC219" s="175"/>
      <c r="ED219" s="175"/>
      <c r="EE219" s="175"/>
      <c r="EF219" s="175"/>
      <c r="EG219" s="175"/>
      <c r="EH219" s="175"/>
      <c r="EI219" s="175"/>
      <c r="EJ219" s="175"/>
      <c r="EK219" s="175"/>
      <c r="EL219" s="175"/>
      <c r="EM219" s="175"/>
      <c r="EN219" s="175"/>
      <c r="EO219" s="175"/>
      <c r="EP219" s="175"/>
      <c r="EQ219" s="175"/>
      <c r="ER219" s="175"/>
      <c r="ES219" s="175"/>
      <c r="ET219" s="175"/>
      <c r="EU219" s="175"/>
      <c r="EV219" s="175"/>
      <c r="EW219" s="175"/>
      <c r="EX219" s="175"/>
      <c r="EY219" s="175"/>
      <c r="EZ219" s="175"/>
      <c r="FA219" s="175"/>
      <c r="FB219" s="175"/>
      <c r="FC219" s="175"/>
      <c r="FD219" s="175"/>
      <c r="FE219" s="175"/>
      <c r="FF219" s="175"/>
      <c r="FG219" s="175"/>
      <c r="FH219" s="175"/>
      <c r="FI219" s="175"/>
      <c r="FJ219" s="175"/>
      <c r="FK219" s="175"/>
      <c r="FL219" s="175"/>
      <c r="FM219" s="175"/>
      <c r="FN219" s="175"/>
      <c r="FO219" s="175"/>
      <c r="FP219" s="175"/>
      <c r="FQ219" s="175"/>
      <c r="FR219" s="175"/>
      <c r="FS219" s="175"/>
      <c r="FT219" s="175"/>
      <c r="FU219" s="175"/>
      <c r="FV219" s="175"/>
      <c r="FW219" s="175"/>
      <c r="FX219" s="175"/>
      <c r="FY219" s="175"/>
      <c r="FZ219" s="175"/>
      <c r="GA219" s="175"/>
      <c r="GB219" s="175"/>
      <c r="GC219" s="175"/>
      <c r="GD219" s="175"/>
      <c r="GE219" s="175"/>
      <c r="GF219" s="175"/>
      <c r="GG219" s="175"/>
      <c r="GH219" s="175"/>
      <c r="GI219" s="175"/>
      <c r="GJ219" s="175"/>
      <c r="GK219" s="175"/>
      <c r="GL219" s="175"/>
      <c r="GM219" s="175"/>
      <c r="GN219" s="175"/>
      <c r="GO219" s="175"/>
      <c r="GP219" s="175"/>
      <c r="GQ219" s="175"/>
      <c r="GR219" s="175"/>
      <c r="GS219" s="175"/>
      <c r="GT219" s="175"/>
      <c r="GU219" s="175"/>
      <c r="GV219" s="175"/>
      <c r="GW219" s="175"/>
      <c r="GX219" s="175"/>
      <c r="GY219" s="175"/>
      <c r="GZ219" s="175"/>
      <c r="HA219" s="175"/>
      <c r="HB219" s="175"/>
      <c r="HC219" s="175"/>
      <c r="HD219" s="175"/>
      <c r="HE219" s="175"/>
      <c r="HF219" s="175"/>
      <c r="HG219" s="175"/>
      <c r="HH219" s="175"/>
      <c r="HI219" s="175"/>
      <c r="HJ219" s="175"/>
      <c r="HK219" s="175"/>
      <c r="HL219" s="175"/>
      <c r="HM219" s="175"/>
      <c r="HN219" s="175"/>
      <c r="HO219" s="175"/>
      <c r="HP219" s="175"/>
      <c r="HQ219" s="175"/>
      <c r="HR219" s="175"/>
      <c r="HS219" s="175"/>
      <c r="HT219" s="175"/>
      <c r="HU219" s="175"/>
      <c r="HV219" s="175"/>
      <c r="HW219" s="175"/>
      <c r="HX219" s="175"/>
      <c r="HY219" s="175"/>
      <c r="HZ219" s="175"/>
      <c r="IA219" s="175"/>
      <c r="IB219" s="175"/>
      <c r="IC219" s="175"/>
      <c r="ID219" s="175"/>
      <c r="IE219" s="175"/>
      <c r="IF219" s="175"/>
      <c r="IG219" s="175"/>
      <c r="IH219" s="175"/>
      <c r="II219" s="175"/>
      <c r="IJ219" s="175"/>
      <c r="IK219" s="175"/>
      <c r="IL219" s="175"/>
      <c r="IM219" s="175"/>
      <c r="IN219" s="175"/>
      <c r="IO219" s="175"/>
      <c r="IP219" s="175"/>
      <c r="IQ219" s="175"/>
      <c r="IR219" s="175"/>
      <c r="IS219" s="175"/>
      <c r="IT219" s="175"/>
      <c r="IU219" s="175"/>
      <c r="IV219" s="175"/>
      <c r="IW219" s="175"/>
      <c r="IX219" s="175"/>
      <c r="IY219" s="175"/>
      <c r="IZ219" s="175"/>
      <c r="JA219" s="175"/>
      <c r="JB219" s="175"/>
      <c r="JC219" s="175"/>
      <c r="JD219" s="175"/>
      <c r="JE219" s="175"/>
      <c r="JF219" s="175"/>
      <c r="JG219" s="175"/>
      <c r="JH219" s="175"/>
      <c r="JI219" s="175"/>
      <c r="JJ219" s="175"/>
      <c r="JK219" s="175"/>
      <c r="JL219" s="175"/>
      <c r="JM219" s="175"/>
      <c r="JN219" s="175"/>
      <c r="JO219" s="175"/>
      <c r="JP219" s="175"/>
      <c r="JQ219" s="175"/>
      <c r="JR219" s="175"/>
      <c r="JS219" s="175"/>
      <c r="JT219" s="175"/>
      <c r="JU219" s="175"/>
      <c r="JV219" s="175"/>
      <c r="JW219" s="175"/>
      <c r="JX219" s="175"/>
      <c r="JY219" s="175"/>
      <c r="JZ219" s="175"/>
      <c r="KA219" s="175"/>
      <c r="KB219" s="175"/>
      <c r="KC219" s="175"/>
      <c r="KD219" s="175"/>
      <c r="KE219" s="175"/>
      <c r="KF219" s="175"/>
      <c r="KG219" s="175"/>
      <c r="KH219" s="175"/>
      <c r="KI219" s="175"/>
      <c r="KJ219" s="175"/>
      <c r="KK219" s="175"/>
      <c r="KL219" s="175"/>
      <c r="KM219" s="175"/>
      <c r="KN219" s="175"/>
      <c r="KO219" s="175"/>
      <c r="KP219" s="175"/>
      <c r="KQ219" s="175"/>
      <c r="KR219" s="175"/>
      <c r="KS219" s="175"/>
      <c r="KT219" s="175"/>
      <c r="KU219" s="175"/>
      <c r="KV219" s="175"/>
      <c r="KW219" s="175"/>
      <c r="KX219" s="175"/>
      <c r="KY219" s="175"/>
      <c r="KZ219" s="175"/>
      <c r="LA219" s="175"/>
      <c r="LB219" s="175"/>
      <c r="LC219" s="175"/>
      <c r="LD219" s="175"/>
      <c r="LE219" s="175"/>
      <c r="LF219" s="175"/>
      <c r="LG219" s="175"/>
      <c r="LH219" s="175"/>
      <c r="LI219" s="175"/>
      <c r="LJ219" s="175"/>
      <c r="LK219" s="175"/>
      <c r="LL219" s="175"/>
      <c r="LM219" s="175"/>
      <c r="LN219" s="175"/>
      <c r="LO219" s="175"/>
      <c r="LP219" s="175"/>
      <c r="LQ219" s="175"/>
      <c r="LR219" s="175"/>
      <c r="LS219" s="175"/>
      <c r="LT219" s="175"/>
      <c r="LU219" s="175"/>
      <c r="LV219" s="175"/>
      <c r="LW219" s="175"/>
      <c r="LX219" s="175"/>
      <c r="LY219" s="175"/>
      <c r="LZ219" s="175"/>
      <c r="MA219" s="175"/>
      <c r="MB219" s="175"/>
      <c r="MC219" s="175"/>
      <c r="MD219" s="175"/>
      <c r="ME219" s="175"/>
      <c r="MF219" s="175"/>
      <c r="MG219" s="175"/>
      <c r="MH219" s="175"/>
      <c r="MI219" s="175"/>
      <c r="MJ219" s="175"/>
      <c r="MK219" s="175"/>
      <c r="ML219" s="175"/>
      <c r="MM219" s="175"/>
      <c r="MN219" s="175"/>
      <c r="MO219" s="175"/>
      <c r="MP219" s="175"/>
      <c r="MQ219" s="175"/>
      <c r="MR219" s="175"/>
      <c r="MS219" s="175"/>
      <c r="MT219" s="175"/>
      <c r="MU219" s="175"/>
      <c r="MV219" s="175"/>
      <c r="MW219" s="175"/>
      <c r="MX219" s="175"/>
      <c r="MY219" s="175"/>
      <c r="MZ219" s="175"/>
      <c r="NA219" s="175"/>
      <c r="NB219" s="175"/>
      <c r="NC219" s="175"/>
      <c r="ND219" s="175"/>
      <c r="NE219" s="175"/>
      <c r="NF219" s="175"/>
      <c r="NG219" s="175"/>
      <c r="NH219" s="175"/>
      <c r="NI219" s="175"/>
      <c r="NJ219" s="175"/>
      <c r="NK219" s="175"/>
      <c r="NL219" s="175"/>
      <c r="NM219" s="175"/>
      <c r="NN219" s="175"/>
      <c r="NO219" s="175"/>
      <c r="NP219" s="175"/>
      <c r="NQ219" s="175"/>
      <c r="NR219" s="175"/>
      <c r="NS219" s="175"/>
      <c r="NT219" s="175"/>
      <c r="NU219" s="175"/>
      <c r="NV219" s="175"/>
      <c r="NW219" s="175"/>
      <c r="NX219" s="175"/>
      <c r="NY219" s="175"/>
      <c r="NZ219" s="175"/>
      <c r="OA219" s="175"/>
      <c r="OB219" s="175"/>
      <c r="OC219" s="175"/>
      <c r="OD219" s="175"/>
      <c r="OE219" s="175"/>
      <c r="OF219" s="175"/>
      <c r="OG219" s="175"/>
      <c r="OH219" s="175"/>
      <c r="OI219" s="175"/>
      <c r="OJ219" s="175"/>
      <c r="OK219" s="175"/>
      <c r="OL219" s="175"/>
      <c r="OM219" s="175"/>
      <c r="ON219" s="175"/>
      <c r="OO219" s="175"/>
      <c r="OP219" s="175"/>
      <c r="OQ219" s="175"/>
      <c r="OR219" s="175"/>
      <c r="OS219" s="175"/>
      <c r="OT219" s="175"/>
      <c r="OU219" s="175"/>
      <c r="OV219" s="175"/>
      <c r="OW219" s="175"/>
      <c r="OX219" s="175"/>
      <c r="OY219" s="175"/>
      <c r="OZ219" s="175"/>
      <c r="PA219" s="175"/>
      <c r="PB219" s="175"/>
      <c r="PC219" s="175"/>
      <c r="PD219" s="175"/>
      <c r="PE219" s="175"/>
      <c r="PF219" s="175"/>
      <c r="PG219" s="175"/>
      <c r="PH219" s="175"/>
      <c r="PI219" s="175"/>
      <c r="PJ219" s="175"/>
      <c r="PK219" s="175"/>
      <c r="PL219" s="175"/>
      <c r="PM219" s="175"/>
      <c r="PN219" s="175"/>
      <c r="PO219" s="175"/>
      <c r="PP219" s="175"/>
      <c r="PQ219" s="175"/>
      <c r="PR219" s="175"/>
      <c r="PS219" s="175"/>
      <c r="PT219" s="175"/>
      <c r="PU219" s="175"/>
      <c r="PV219" s="175"/>
      <c r="PW219" s="175"/>
      <c r="PX219" s="175"/>
      <c r="PY219" s="175"/>
      <c r="PZ219" s="175"/>
      <c r="QA219" s="175"/>
      <c r="QB219" s="175"/>
      <c r="QC219" s="175"/>
      <c r="QD219" s="175"/>
      <c r="QE219" s="175"/>
      <c r="QF219" s="175"/>
      <c r="QG219" s="175"/>
      <c r="QH219" s="175"/>
      <c r="QI219" s="175"/>
      <c r="QJ219" s="175"/>
      <c r="QK219" s="175"/>
      <c r="QL219" s="175"/>
      <c r="QM219" s="175"/>
      <c r="QN219" s="175"/>
      <c r="QO219" s="175"/>
    </row>
    <row r="220" spans="122:457">
      <c r="DR220" s="175"/>
      <c r="DS220" s="175"/>
      <c r="DT220" s="175"/>
      <c r="DU220" s="175"/>
      <c r="DV220" s="175"/>
      <c r="DW220" s="175"/>
      <c r="DX220" s="175"/>
      <c r="DY220" s="175"/>
      <c r="DZ220" s="175"/>
      <c r="EA220" s="175"/>
      <c r="EB220" s="175"/>
      <c r="EC220" s="175"/>
      <c r="ED220" s="175"/>
      <c r="EE220" s="175"/>
      <c r="EF220" s="175"/>
      <c r="EG220" s="175"/>
      <c r="EH220" s="175"/>
      <c r="EI220" s="175"/>
      <c r="EJ220" s="175"/>
      <c r="EK220" s="175"/>
      <c r="EL220" s="175"/>
      <c r="EM220" s="175"/>
      <c r="EN220" s="175"/>
      <c r="EO220" s="175"/>
      <c r="EP220" s="175"/>
      <c r="EQ220" s="175"/>
      <c r="ER220" s="175"/>
      <c r="ES220" s="175"/>
      <c r="ET220" s="175"/>
      <c r="EU220" s="175"/>
      <c r="EV220" s="175"/>
      <c r="EW220" s="175"/>
      <c r="EX220" s="175"/>
      <c r="EY220" s="175"/>
      <c r="EZ220" s="175"/>
      <c r="FA220" s="175"/>
      <c r="FB220" s="175"/>
      <c r="FC220" s="175"/>
      <c r="FD220" s="175"/>
      <c r="FE220" s="175"/>
      <c r="FF220" s="175"/>
      <c r="FG220" s="175"/>
      <c r="FH220" s="175"/>
      <c r="FI220" s="175"/>
      <c r="FJ220" s="175"/>
      <c r="FK220" s="175"/>
      <c r="FL220" s="175"/>
      <c r="FM220" s="175"/>
      <c r="FN220" s="175"/>
      <c r="FO220" s="175"/>
      <c r="FP220" s="175"/>
      <c r="FQ220" s="175"/>
      <c r="FR220" s="175"/>
      <c r="FS220" s="175"/>
      <c r="FT220" s="175"/>
      <c r="FU220" s="175"/>
      <c r="FV220" s="175"/>
      <c r="FW220" s="175"/>
      <c r="FX220" s="175"/>
      <c r="FY220" s="175"/>
      <c r="FZ220" s="175"/>
      <c r="GA220" s="175"/>
      <c r="GB220" s="175"/>
      <c r="GC220" s="175"/>
      <c r="GD220" s="175"/>
      <c r="GE220" s="175"/>
      <c r="GF220" s="175"/>
      <c r="GG220" s="175"/>
      <c r="GH220" s="175"/>
      <c r="GI220" s="175"/>
      <c r="GJ220" s="175"/>
      <c r="GK220" s="175"/>
      <c r="GL220" s="175"/>
      <c r="GM220" s="175"/>
      <c r="GN220" s="175"/>
      <c r="GO220" s="175"/>
      <c r="GP220" s="175"/>
      <c r="GQ220" s="175"/>
      <c r="GR220" s="175"/>
      <c r="GS220" s="175"/>
      <c r="GT220" s="175"/>
      <c r="GU220" s="175"/>
      <c r="GV220" s="175"/>
      <c r="GW220" s="175"/>
      <c r="GX220" s="175"/>
      <c r="GY220" s="175"/>
      <c r="GZ220" s="175"/>
      <c r="HA220" s="175"/>
      <c r="HB220" s="175"/>
      <c r="HC220" s="175"/>
      <c r="HD220" s="175"/>
      <c r="HE220" s="175"/>
      <c r="HF220" s="175"/>
      <c r="HG220" s="175"/>
      <c r="HH220" s="175"/>
      <c r="HI220" s="175"/>
      <c r="HJ220" s="175"/>
      <c r="HK220" s="175"/>
      <c r="HL220" s="175"/>
      <c r="HM220" s="175"/>
      <c r="HN220" s="175"/>
      <c r="HO220" s="175"/>
      <c r="HP220" s="175"/>
      <c r="HQ220" s="175"/>
      <c r="HR220" s="175"/>
      <c r="HS220" s="175"/>
      <c r="HT220" s="175"/>
      <c r="HU220" s="175"/>
      <c r="HV220" s="175"/>
      <c r="HW220" s="175"/>
      <c r="HX220" s="175"/>
      <c r="HY220" s="175"/>
      <c r="HZ220" s="175"/>
      <c r="IA220" s="175"/>
      <c r="IB220" s="175"/>
      <c r="IC220" s="175"/>
      <c r="ID220" s="175"/>
      <c r="IE220" s="175"/>
      <c r="IF220" s="175"/>
      <c r="IG220" s="175"/>
      <c r="IH220" s="175"/>
      <c r="II220" s="175"/>
      <c r="IJ220" s="175"/>
      <c r="IK220" s="175"/>
      <c r="IL220" s="175"/>
      <c r="IM220" s="175"/>
      <c r="IN220" s="175"/>
      <c r="IO220" s="175"/>
      <c r="IP220" s="175"/>
      <c r="IQ220" s="175"/>
      <c r="IR220" s="175"/>
      <c r="IS220" s="175"/>
      <c r="IT220" s="175"/>
      <c r="IU220" s="175"/>
      <c r="IV220" s="175"/>
      <c r="IW220" s="175"/>
      <c r="IX220" s="175"/>
      <c r="IY220" s="175"/>
      <c r="IZ220" s="175"/>
      <c r="JA220" s="175"/>
      <c r="JB220" s="175"/>
      <c r="JC220" s="175"/>
      <c r="JD220" s="175"/>
      <c r="JE220" s="175"/>
      <c r="JF220" s="175"/>
      <c r="JG220" s="175"/>
      <c r="JH220" s="175"/>
      <c r="JI220" s="175"/>
      <c r="JJ220" s="175"/>
      <c r="JK220" s="175"/>
      <c r="JL220" s="175"/>
      <c r="JM220" s="175"/>
      <c r="JN220" s="175"/>
      <c r="JO220" s="175"/>
      <c r="JP220" s="175"/>
      <c r="JQ220" s="175"/>
      <c r="JR220" s="175"/>
      <c r="JS220" s="175"/>
      <c r="JT220" s="175"/>
      <c r="JU220" s="175"/>
      <c r="JV220" s="175"/>
      <c r="JW220" s="175"/>
      <c r="JX220" s="175"/>
      <c r="JY220" s="175"/>
      <c r="JZ220" s="175"/>
      <c r="KA220" s="175"/>
      <c r="KB220" s="175"/>
      <c r="KC220" s="175"/>
      <c r="KD220" s="175"/>
      <c r="KE220" s="175"/>
      <c r="KF220" s="175"/>
      <c r="KG220" s="175"/>
      <c r="KH220" s="175"/>
      <c r="KI220" s="175"/>
      <c r="KJ220" s="175"/>
      <c r="KK220" s="175"/>
      <c r="KL220" s="175"/>
      <c r="KM220" s="175"/>
      <c r="KN220" s="175"/>
      <c r="KO220" s="175"/>
      <c r="KP220" s="175"/>
      <c r="KQ220" s="175"/>
      <c r="KR220" s="175"/>
      <c r="KS220" s="175"/>
      <c r="KT220" s="175"/>
      <c r="KU220" s="175"/>
      <c r="KV220" s="175"/>
      <c r="KW220" s="175"/>
      <c r="KX220" s="175"/>
      <c r="KY220" s="175"/>
      <c r="KZ220" s="175"/>
      <c r="LA220" s="175"/>
      <c r="LB220" s="175"/>
      <c r="LC220" s="175"/>
      <c r="LD220" s="175"/>
      <c r="LE220" s="175"/>
      <c r="LF220" s="175"/>
      <c r="LG220" s="175"/>
      <c r="LH220" s="175"/>
      <c r="LI220" s="175"/>
      <c r="LJ220" s="175"/>
      <c r="LK220" s="175"/>
      <c r="LL220" s="175"/>
      <c r="LM220" s="175"/>
      <c r="LN220" s="175"/>
      <c r="LO220" s="175"/>
      <c r="LP220" s="175"/>
      <c r="LQ220" s="175"/>
      <c r="LR220" s="175"/>
      <c r="LS220" s="175"/>
      <c r="LT220" s="175"/>
      <c r="LU220" s="175"/>
      <c r="LV220" s="175"/>
      <c r="LW220" s="175"/>
      <c r="LX220" s="175"/>
      <c r="LY220" s="175"/>
      <c r="LZ220" s="175"/>
      <c r="MA220" s="175"/>
      <c r="MB220" s="175"/>
      <c r="MC220" s="175"/>
      <c r="MD220" s="175"/>
      <c r="ME220" s="175"/>
      <c r="MF220" s="175"/>
      <c r="MG220" s="175"/>
      <c r="MH220" s="175"/>
      <c r="MI220" s="175"/>
      <c r="MJ220" s="175"/>
      <c r="MK220" s="175"/>
      <c r="ML220" s="175"/>
      <c r="MM220" s="175"/>
      <c r="MN220" s="175"/>
      <c r="MO220" s="175"/>
      <c r="MP220" s="175"/>
      <c r="MQ220" s="175"/>
      <c r="MR220" s="175"/>
      <c r="MS220" s="175"/>
      <c r="MT220" s="175"/>
      <c r="MU220" s="175"/>
      <c r="MV220" s="175"/>
      <c r="MW220" s="175"/>
      <c r="MX220" s="175"/>
      <c r="MY220" s="175"/>
      <c r="MZ220" s="175"/>
      <c r="NA220" s="175"/>
      <c r="NB220" s="175"/>
      <c r="NC220" s="175"/>
      <c r="ND220" s="175"/>
      <c r="NE220" s="175"/>
      <c r="NF220" s="175"/>
      <c r="NG220" s="175"/>
      <c r="NH220" s="175"/>
      <c r="NI220" s="175"/>
      <c r="NJ220" s="175"/>
      <c r="NK220" s="175"/>
      <c r="NL220" s="175"/>
      <c r="NM220" s="175"/>
      <c r="NN220" s="175"/>
      <c r="NO220" s="175"/>
      <c r="NP220" s="175"/>
      <c r="NQ220" s="175"/>
      <c r="NR220" s="175"/>
      <c r="NS220" s="175"/>
      <c r="NT220" s="175"/>
      <c r="NU220" s="175"/>
      <c r="NV220" s="175"/>
      <c r="NW220" s="175"/>
      <c r="NX220" s="175"/>
      <c r="NY220" s="175"/>
      <c r="NZ220" s="175"/>
      <c r="OA220" s="175"/>
      <c r="OB220" s="175"/>
      <c r="OC220" s="175"/>
      <c r="OD220" s="175"/>
      <c r="OE220" s="175"/>
      <c r="OF220" s="175"/>
      <c r="OG220" s="175"/>
      <c r="OH220" s="175"/>
      <c r="OI220" s="175"/>
      <c r="OJ220" s="175"/>
      <c r="OK220" s="175"/>
      <c r="OL220" s="175"/>
      <c r="OM220" s="175"/>
      <c r="ON220" s="175"/>
      <c r="OO220" s="175"/>
      <c r="OP220" s="175"/>
      <c r="OQ220" s="175"/>
      <c r="OR220" s="175"/>
      <c r="OS220" s="175"/>
      <c r="OT220" s="175"/>
      <c r="OU220" s="175"/>
      <c r="OV220" s="175"/>
      <c r="OW220" s="175"/>
      <c r="OX220" s="175"/>
      <c r="OY220" s="175"/>
      <c r="OZ220" s="175"/>
      <c r="PA220" s="175"/>
      <c r="PB220" s="175"/>
      <c r="PC220" s="175"/>
      <c r="PD220" s="175"/>
      <c r="PE220" s="175"/>
      <c r="PF220" s="175"/>
      <c r="PG220" s="175"/>
      <c r="PH220" s="175"/>
      <c r="PI220" s="175"/>
      <c r="PJ220" s="175"/>
      <c r="PK220" s="175"/>
      <c r="PL220" s="175"/>
      <c r="PM220" s="175"/>
      <c r="PN220" s="175"/>
      <c r="PO220" s="175"/>
      <c r="PP220" s="175"/>
      <c r="PQ220" s="175"/>
      <c r="PR220" s="175"/>
      <c r="PS220" s="175"/>
      <c r="PT220" s="175"/>
      <c r="PU220" s="175"/>
      <c r="PV220" s="175"/>
      <c r="PW220" s="175"/>
      <c r="PX220" s="175"/>
      <c r="PY220" s="175"/>
      <c r="PZ220" s="175"/>
      <c r="QA220" s="175"/>
      <c r="QB220" s="175"/>
      <c r="QC220" s="175"/>
      <c r="QD220" s="175"/>
      <c r="QE220" s="175"/>
      <c r="QF220" s="175"/>
      <c r="QG220" s="175"/>
      <c r="QH220" s="175"/>
      <c r="QI220" s="175"/>
      <c r="QJ220" s="175"/>
      <c r="QK220" s="175"/>
      <c r="QL220" s="175"/>
      <c r="QM220" s="175"/>
      <c r="QN220" s="175"/>
      <c r="QO220" s="175"/>
    </row>
    <row r="221" spans="122:457">
      <c r="DR221" s="175"/>
      <c r="DS221" s="175"/>
      <c r="DT221" s="175"/>
      <c r="DU221" s="175"/>
      <c r="DV221" s="175"/>
      <c r="DW221" s="175"/>
      <c r="DX221" s="175"/>
      <c r="DY221" s="175"/>
      <c r="DZ221" s="175"/>
      <c r="EA221" s="175"/>
      <c r="EB221" s="175"/>
      <c r="EC221" s="175"/>
      <c r="ED221" s="175"/>
      <c r="EE221" s="175"/>
      <c r="EF221" s="175"/>
      <c r="EG221" s="175"/>
      <c r="EH221" s="175"/>
      <c r="EI221" s="175"/>
      <c r="EJ221" s="175"/>
      <c r="EK221" s="175"/>
      <c r="EL221" s="175"/>
      <c r="EM221" s="175"/>
      <c r="EN221" s="175"/>
      <c r="EO221" s="175"/>
      <c r="EP221" s="175"/>
      <c r="EQ221" s="175"/>
      <c r="ER221" s="175"/>
      <c r="ES221" s="175"/>
      <c r="ET221" s="175"/>
      <c r="EU221" s="175"/>
      <c r="EV221" s="175"/>
      <c r="EW221" s="175"/>
      <c r="EX221" s="175"/>
      <c r="EY221" s="175"/>
      <c r="EZ221" s="175"/>
      <c r="FA221" s="175"/>
      <c r="FB221" s="175"/>
      <c r="FC221" s="175"/>
      <c r="FD221" s="175"/>
      <c r="FE221" s="175"/>
      <c r="FF221" s="175"/>
      <c r="FG221" s="175"/>
      <c r="FH221" s="175"/>
      <c r="FI221" s="175"/>
      <c r="FJ221" s="175"/>
      <c r="FK221" s="175"/>
      <c r="FL221" s="175"/>
      <c r="FM221" s="175"/>
      <c r="FN221" s="175"/>
      <c r="FO221" s="175"/>
      <c r="FP221" s="175"/>
      <c r="FQ221" s="175"/>
      <c r="FR221" s="175"/>
      <c r="FS221" s="175"/>
      <c r="FT221" s="175"/>
      <c r="FU221" s="175"/>
      <c r="FV221" s="175"/>
      <c r="FW221" s="175"/>
      <c r="FX221" s="175"/>
      <c r="FY221" s="175"/>
      <c r="FZ221" s="175"/>
      <c r="GA221" s="175"/>
      <c r="GB221" s="175"/>
      <c r="GC221" s="175"/>
      <c r="GD221" s="175"/>
      <c r="GE221" s="175"/>
      <c r="GF221" s="175"/>
      <c r="GG221" s="175"/>
      <c r="GH221" s="175"/>
      <c r="GI221" s="175"/>
      <c r="GJ221" s="175"/>
      <c r="GK221" s="175"/>
      <c r="GL221" s="175"/>
      <c r="GM221" s="175"/>
      <c r="GN221" s="175"/>
      <c r="GO221" s="175"/>
      <c r="GP221" s="175"/>
      <c r="GQ221" s="175"/>
      <c r="GR221" s="175"/>
      <c r="GS221" s="175"/>
      <c r="GT221" s="175"/>
      <c r="GU221" s="175"/>
      <c r="GV221" s="175"/>
      <c r="GW221" s="175"/>
      <c r="GX221" s="175"/>
      <c r="GY221" s="175"/>
      <c r="GZ221" s="175"/>
      <c r="HA221" s="175"/>
      <c r="HB221" s="175"/>
      <c r="HC221" s="175"/>
      <c r="HD221" s="175"/>
      <c r="HE221" s="175"/>
      <c r="HF221" s="175"/>
      <c r="HG221" s="175"/>
      <c r="HH221" s="175"/>
      <c r="HI221" s="175"/>
      <c r="HJ221" s="175"/>
      <c r="HK221" s="175"/>
      <c r="HL221" s="175"/>
      <c r="HM221" s="175"/>
      <c r="HN221" s="175"/>
      <c r="HO221" s="175"/>
      <c r="HP221" s="175"/>
      <c r="HQ221" s="175"/>
      <c r="HR221" s="175"/>
      <c r="HS221" s="175"/>
      <c r="HT221" s="175"/>
      <c r="HU221" s="175"/>
      <c r="HV221" s="175"/>
      <c r="HW221" s="175"/>
      <c r="HX221" s="175"/>
      <c r="HY221" s="175"/>
      <c r="HZ221" s="175"/>
      <c r="IA221" s="175"/>
      <c r="IB221" s="175"/>
      <c r="IC221" s="175"/>
      <c r="ID221" s="175"/>
      <c r="IE221" s="175"/>
      <c r="IF221" s="175"/>
      <c r="IG221" s="175"/>
      <c r="IH221" s="175"/>
      <c r="II221" s="175"/>
      <c r="IJ221" s="175"/>
      <c r="IK221" s="175"/>
      <c r="IL221" s="175"/>
      <c r="IM221" s="175"/>
      <c r="IN221" s="175"/>
      <c r="IO221" s="175"/>
      <c r="IP221" s="175"/>
      <c r="IQ221" s="175"/>
      <c r="IR221" s="175"/>
      <c r="IS221" s="175"/>
      <c r="IT221" s="175"/>
      <c r="IU221" s="175"/>
      <c r="IV221" s="175"/>
      <c r="IW221" s="175"/>
      <c r="IX221" s="175"/>
      <c r="IY221" s="175"/>
      <c r="IZ221" s="175"/>
      <c r="JA221" s="175"/>
      <c r="JB221" s="175"/>
      <c r="JC221" s="175"/>
      <c r="JD221" s="175"/>
      <c r="JE221" s="175"/>
      <c r="JF221" s="175"/>
      <c r="JG221" s="175"/>
      <c r="JH221" s="175"/>
      <c r="JI221" s="175"/>
      <c r="JJ221" s="175"/>
      <c r="JK221" s="175"/>
      <c r="JL221" s="175"/>
      <c r="JM221" s="175"/>
      <c r="JN221" s="175"/>
      <c r="JO221" s="175"/>
      <c r="JP221" s="175"/>
      <c r="JQ221" s="175"/>
      <c r="JR221" s="175"/>
      <c r="JS221" s="175"/>
      <c r="JT221" s="175"/>
      <c r="JU221" s="175"/>
      <c r="JV221" s="175"/>
      <c r="JW221" s="175"/>
      <c r="JX221" s="175"/>
      <c r="JY221" s="175"/>
      <c r="JZ221" s="175"/>
      <c r="KA221" s="175"/>
      <c r="KB221" s="175"/>
      <c r="KC221" s="175"/>
      <c r="KD221" s="175"/>
      <c r="KE221" s="175"/>
      <c r="KF221" s="175"/>
      <c r="KG221" s="175"/>
      <c r="KH221" s="175"/>
      <c r="KI221" s="175"/>
      <c r="KJ221" s="175"/>
      <c r="KK221" s="175"/>
      <c r="KL221" s="175"/>
      <c r="KM221" s="175"/>
      <c r="KN221" s="175"/>
      <c r="KO221" s="175"/>
      <c r="KP221" s="175"/>
      <c r="KQ221" s="175"/>
      <c r="KR221" s="175"/>
      <c r="KS221" s="175"/>
      <c r="KT221" s="175"/>
      <c r="KU221" s="175"/>
      <c r="KV221" s="175"/>
      <c r="KW221" s="175"/>
      <c r="KX221" s="175"/>
      <c r="KY221" s="175"/>
      <c r="KZ221" s="175"/>
      <c r="LA221" s="175"/>
      <c r="LB221" s="175"/>
      <c r="LC221" s="175"/>
      <c r="LD221" s="175"/>
      <c r="LE221" s="175"/>
      <c r="LF221" s="175"/>
      <c r="LG221" s="175"/>
      <c r="LH221" s="175"/>
      <c r="LI221" s="175"/>
      <c r="LJ221" s="175"/>
      <c r="LK221" s="175"/>
      <c r="LL221" s="175"/>
      <c r="LM221" s="175"/>
      <c r="LN221" s="175"/>
      <c r="LO221" s="175"/>
      <c r="LP221" s="175"/>
      <c r="LQ221" s="175"/>
      <c r="LR221" s="175"/>
      <c r="LS221" s="175"/>
      <c r="LT221" s="175"/>
      <c r="LU221" s="175"/>
      <c r="LV221" s="175"/>
      <c r="LW221" s="175"/>
      <c r="LX221" s="175"/>
      <c r="LY221" s="175"/>
      <c r="LZ221" s="175"/>
      <c r="MA221" s="175"/>
      <c r="MB221" s="175"/>
      <c r="MC221" s="175"/>
      <c r="MD221" s="175"/>
      <c r="ME221" s="175"/>
      <c r="MF221" s="175"/>
      <c r="MG221" s="175"/>
      <c r="MH221" s="175"/>
      <c r="MI221" s="175"/>
      <c r="MJ221" s="175"/>
      <c r="MK221" s="175"/>
      <c r="ML221" s="175"/>
      <c r="MM221" s="175"/>
      <c r="MN221" s="175"/>
      <c r="MO221" s="175"/>
      <c r="MP221" s="175"/>
      <c r="MQ221" s="175"/>
      <c r="MR221" s="175"/>
      <c r="MS221" s="175"/>
      <c r="MT221" s="175"/>
      <c r="MU221" s="175"/>
      <c r="MV221" s="175"/>
      <c r="MW221" s="175"/>
      <c r="MX221" s="175"/>
      <c r="MY221" s="175"/>
      <c r="MZ221" s="175"/>
      <c r="NA221" s="175"/>
      <c r="NB221" s="175"/>
      <c r="NC221" s="175"/>
      <c r="ND221" s="175"/>
      <c r="NE221" s="175"/>
      <c r="NF221" s="175"/>
      <c r="NG221" s="175"/>
      <c r="NH221" s="175"/>
      <c r="NI221" s="175"/>
      <c r="NJ221" s="175"/>
      <c r="NK221" s="175"/>
      <c r="NL221" s="175"/>
      <c r="NM221" s="175"/>
      <c r="NN221" s="175"/>
      <c r="NO221" s="175"/>
      <c r="NP221" s="175"/>
      <c r="NQ221" s="175"/>
      <c r="NR221" s="175"/>
      <c r="NS221" s="175"/>
      <c r="NT221" s="175"/>
      <c r="NU221" s="175"/>
      <c r="NV221" s="175"/>
      <c r="NW221" s="175"/>
      <c r="NX221" s="175"/>
      <c r="NY221" s="175"/>
      <c r="NZ221" s="175"/>
      <c r="OA221" s="175"/>
      <c r="OB221" s="175"/>
      <c r="OC221" s="175"/>
      <c r="OD221" s="175"/>
      <c r="OE221" s="175"/>
      <c r="OF221" s="175"/>
      <c r="OG221" s="175"/>
      <c r="OH221" s="175"/>
      <c r="OI221" s="175"/>
      <c r="OJ221" s="175"/>
      <c r="OK221" s="175"/>
      <c r="OL221" s="175"/>
      <c r="OM221" s="175"/>
      <c r="ON221" s="175"/>
      <c r="OO221" s="175"/>
      <c r="OP221" s="175"/>
      <c r="OQ221" s="175"/>
      <c r="OR221" s="175"/>
      <c r="OS221" s="175"/>
      <c r="OT221" s="175"/>
      <c r="OU221" s="175"/>
      <c r="OV221" s="175"/>
      <c r="OW221" s="175"/>
      <c r="OX221" s="175"/>
      <c r="OY221" s="175"/>
      <c r="OZ221" s="175"/>
      <c r="PA221" s="175"/>
      <c r="PB221" s="175"/>
      <c r="PC221" s="175"/>
      <c r="PD221" s="175"/>
      <c r="PE221" s="175"/>
      <c r="PF221" s="175"/>
      <c r="PG221" s="175"/>
      <c r="PH221" s="175"/>
      <c r="PI221" s="175"/>
      <c r="PJ221" s="175"/>
      <c r="PK221" s="175"/>
      <c r="PL221" s="175"/>
      <c r="PM221" s="175"/>
      <c r="PN221" s="175"/>
      <c r="PO221" s="175"/>
      <c r="PP221" s="175"/>
      <c r="PQ221" s="175"/>
      <c r="PR221" s="175"/>
      <c r="PS221" s="175"/>
      <c r="PT221" s="175"/>
      <c r="PU221" s="175"/>
      <c r="PV221" s="175"/>
      <c r="PW221" s="175"/>
      <c r="PX221" s="175"/>
      <c r="PY221" s="175"/>
      <c r="PZ221" s="175"/>
      <c r="QA221" s="175"/>
      <c r="QB221" s="175"/>
      <c r="QC221" s="175"/>
      <c r="QD221" s="175"/>
      <c r="QE221" s="175"/>
      <c r="QF221" s="175"/>
      <c r="QG221" s="175"/>
      <c r="QH221" s="175"/>
      <c r="QI221" s="175"/>
      <c r="QJ221" s="175"/>
      <c r="QK221" s="175"/>
      <c r="QL221" s="175"/>
      <c r="QM221" s="175"/>
      <c r="QN221" s="175"/>
      <c r="QO221" s="175"/>
    </row>
    <row r="222" spans="122:457">
      <c r="DR222" s="175"/>
      <c r="DS222" s="175"/>
      <c r="DT222" s="175"/>
      <c r="DU222" s="175"/>
      <c r="DV222" s="175"/>
      <c r="DW222" s="175"/>
      <c r="DX222" s="175"/>
      <c r="DY222" s="175"/>
      <c r="DZ222" s="175"/>
      <c r="EA222" s="175"/>
      <c r="EB222" s="175"/>
      <c r="EC222" s="175"/>
      <c r="ED222" s="175"/>
      <c r="EE222" s="175"/>
      <c r="EF222" s="175"/>
      <c r="EG222" s="175"/>
      <c r="EH222" s="175"/>
      <c r="EI222" s="175"/>
      <c r="EJ222" s="175"/>
      <c r="EK222" s="175"/>
      <c r="EL222" s="175"/>
      <c r="EM222" s="175"/>
      <c r="EN222" s="175"/>
      <c r="EO222" s="175"/>
      <c r="EP222" s="175"/>
      <c r="EQ222" s="175"/>
      <c r="ER222" s="175"/>
      <c r="ES222" s="175"/>
      <c r="ET222" s="175"/>
      <c r="EU222" s="175"/>
      <c r="EV222" s="175"/>
      <c r="EW222" s="175"/>
      <c r="EX222" s="175"/>
      <c r="EY222" s="175"/>
      <c r="EZ222" s="175"/>
      <c r="FA222" s="175"/>
      <c r="FB222" s="175"/>
      <c r="FC222" s="175"/>
      <c r="FD222" s="175"/>
      <c r="FE222" s="175"/>
      <c r="FF222" s="175"/>
      <c r="FG222" s="175"/>
      <c r="FH222" s="175"/>
      <c r="FI222" s="175"/>
      <c r="FJ222" s="175"/>
      <c r="FK222" s="175"/>
      <c r="FL222" s="175"/>
      <c r="FM222" s="175"/>
      <c r="FN222" s="175"/>
      <c r="FO222" s="175"/>
      <c r="FP222" s="175"/>
      <c r="FQ222" s="175"/>
      <c r="FR222" s="175"/>
      <c r="FS222" s="175"/>
      <c r="FT222" s="175"/>
      <c r="FU222" s="175"/>
      <c r="FV222" s="175"/>
      <c r="FW222" s="175"/>
      <c r="FX222" s="175"/>
      <c r="FY222" s="175"/>
      <c r="FZ222" s="175"/>
      <c r="GA222" s="175"/>
      <c r="GB222" s="175"/>
      <c r="GC222" s="175"/>
      <c r="GD222" s="175"/>
      <c r="GE222" s="175"/>
      <c r="GF222" s="175"/>
      <c r="GG222" s="175"/>
      <c r="GH222" s="175"/>
      <c r="GI222" s="175"/>
      <c r="GJ222" s="175"/>
      <c r="GK222" s="175"/>
      <c r="GL222" s="175"/>
      <c r="GM222" s="175"/>
      <c r="GN222" s="175"/>
      <c r="GO222" s="175"/>
      <c r="GP222" s="175"/>
      <c r="GQ222" s="175"/>
      <c r="GR222" s="175"/>
      <c r="GS222" s="175"/>
      <c r="GT222" s="175"/>
      <c r="GU222" s="175"/>
      <c r="GV222" s="175"/>
      <c r="GW222" s="175"/>
      <c r="GX222" s="175"/>
      <c r="GY222" s="175"/>
      <c r="GZ222" s="175"/>
      <c r="HA222" s="175"/>
      <c r="HB222" s="175"/>
      <c r="HC222" s="175"/>
      <c r="HD222" s="175"/>
      <c r="HE222" s="175"/>
      <c r="HF222" s="175"/>
      <c r="HG222" s="175"/>
      <c r="HH222" s="175"/>
      <c r="HI222" s="175"/>
      <c r="HJ222" s="175"/>
      <c r="HK222" s="175"/>
      <c r="HL222" s="175"/>
      <c r="HM222" s="175"/>
      <c r="HN222" s="175"/>
      <c r="HO222" s="175"/>
      <c r="HP222" s="175"/>
      <c r="HQ222" s="175"/>
      <c r="HR222" s="175"/>
      <c r="HS222" s="175"/>
      <c r="HT222" s="175"/>
      <c r="HU222" s="175"/>
      <c r="HV222" s="175"/>
      <c r="HW222" s="175"/>
      <c r="HX222" s="175"/>
      <c r="HY222" s="175"/>
      <c r="HZ222" s="175"/>
      <c r="IA222" s="175"/>
      <c r="IB222" s="175"/>
      <c r="IC222" s="175"/>
      <c r="ID222" s="175"/>
      <c r="IE222" s="175"/>
      <c r="IF222" s="175"/>
      <c r="IG222" s="175"/>
      <c r="IH222" s="175"/>
      <c r="II222" s="175"/>
      <c r="IJ222" s="175"/>
      <c r="IK222" s="175"/>
      <c r="IL222" s="175"/>
      <c r="IM222" s="175"/>
      <c r="IN222" s="175"/>
      <c r="IO222" s="175"/>
      <c r="IP222" s="175"/>
      <c r="IQ222" s="175"/>
      <c r="IR222" s="175"/>
      <c r="IS222" s="175"/>
      <c r="IT222" s="175"/>
      <c r="IU222" s="175"/>
      <c r="IV222" s="175"/>
      <c r="IW222" s="175"/>
      <c r="IX222" s="175"/>
      <c r="IY222" s="175"/>
      <c r="IZ222" s="175"/>
      <c r="JA222" s="175"/>
      <c r="JB222" s="175"/>
      <c r="JC222" s="175"/>
      <c r="JD222" s="175"/>
      <c r="JE222" s="175"/>
      <c r="JF222" s="175"/>
      <c r="JG222" s="175"/>
      <c r="JH222" s="175"/>
      <c r="JI222" s="175"/>
      <c r="JJ222" s="175"/>
      <c r="JK222" s="175"/>
      <c r="JL222" s="175"/>
      <c r="JM222" s="175"/>
      <c r="JN222" s="175"/>
      <c r="JO222" s="175"/>
      <c r="JP222" s="175"/>
      <c r="JQ222" s="175"/>
      <c r="JR222" s="175"/>
      <c r="JS222" s="175"/>
      <c r="JT222" s="175"/>
      <c r="JU222" s="175"/>
      <c r="JV222" s="175"/>
      <c r="JW222" s="175"/>
      <c r="JX222" s="175"/>
      <c r="JY222" s="175"/>
      <c r="JZ222" s="175"/>
      <c r="KA222" s="175"/>
      <c r="KB222" s="175"/>
      <c r="KC222" s="175"/>
      <c r="KD222" s="175"/>
      <c r="KE222" s="175"/>
      <c r="KF222" s="175"/>
      <c r="KG222" s="175"/>
      <c r="KH222" s="175"/>
      <c r="KI222" s="175"/>
      <c r="KJ222" s="175"/>
      <c r="KK222" s="175"/>
      <c r="KL222" s="175"/>
      <c r="KM222" s="175"/>
      <c r="KN222" s="175"/>
      <c r="KO222" s="175"/>
      <c r="KP222" s="175"/>
      <c r="KQ222" s="175"/>
      <c r="KR222" s="175"/>
      <c r="KS222" s="175"/>
      <c r="KT222" s="175"/>
      <c r="KU222" s="175"/>
      <c r="KV222" s="175"/>
      <c r="KW222" s="175"/>
      <c r="KX222" s="175"/>
      <c r="KY222" s="175"/>
      <c r="KZ222" s="175"/>
      <c r="LA222" s="175"/>
      <c r="LB222" s="175"/>
      <c r="LC222" s="175"/>
      <c r="LD222" s="175"/>
      <c r="LE222" s="175"/>
      <c r="LF222" s="175"/>
      <c r="LG222" s="175"/>
      <c r="LH222" s="175"/>
      <c r="LI222" s="175"/>
      <c r="LJ222" s="175"/>
      <c r="LK222" s="175"/>
      <c r="LL222" s="175"/>
      <c r="LM222" s="175"/>
      <c r="LN222" s="175"/>
      <c r="LO222" s="175"/>
      <c r="LP222" s="175"/>
      <c r="LQ222" s="175"/>
      <c r="LR222" s="175"/>
      <c r="LS222" s="175"/>
      <c r="LT222" s="175"/>
      <c r="LU222" s="175"/>
      <c r="LV222" s="175"/>
      <c r="LW222" s="175"/>
      <c r="LX222" s="175"/>
      <c r="LY222" s="175"/>
      <c r="LZ222" s="175"/>
      <c r="MA222" s="175"/>
      <c r="MB222" s="175"/>
      <c r="MC222" s="175"/>
      <c r="MD222" s="175"/>
      <c r="ME222" s="175"/>
      <c r="MF222" s="175"/>
      <c r="MG222" s="175"/>
      <c r="MH222" s="175"/>
      <c r="MI222" s="175"/>
      <c r="MJ222" s="175"/>
      <c r="MK222" s="175"/>
      <c r="ML222" s="175"/>
      <c r="MM222" s="175"/>
      <c r="MN222" s="175"/>
      <c r="MO222" s="175"/>
      <c r="MP222" s="175"/>
      <c r="MQ222" s="175"/>
      <c r="MR222" s="175"/>
      <c r="MS222" s="175"/>
      <c r="MT222" s="175"/>
      <c r="MU222" s="175"/>
      <c r="MV222" s="175"/>
      <c r="MW222" s="175"/>
      <c r="MX222" s="175"/>
      <c r="MY222" s="175"/>
      <c r="MZ222" s="175"/>
      <c r="NA222" s="175"/>
      <c r="NB222" s="175"/>
      <c r="NC222" s="175"/>
      <c r="ND222" s="175"/>
      <c r="NE222" s="175"/>
      <c r="NF222" s="175"/>
      <c r="NG222" s="175"/>
      <c r="NH222" s="175"/>
      <c r="NI222" s="175"/>
      <c r="NJ222" s="175"/>
      <c r="NK222" s="175"/>
      <c r="NL222" s="175"/>
      <c r="NM222" s="175"/>
      <c r="NN222" s="175"/>
      <c r="NO222" s="175"/>
      <c r="NP222" s="175"/>
      <c r="NQ222" s="175"/>
      <c r="NR222" s="175"/>
      <c r="NS222" s="175"/>
      <c r="NT222" s="175"/>
      <c r="NU222" s="175"/>
      <c r="NV222" s="175"/>
      <c r="NW222" s="175"/>
      <c r="NX222" s="175"/>
      <c r="NY222" s="175"/>
      <c r="NZ222" s="175"/>
      <c r="OA222" s="175"/>
      <c r="OB222" s="175"/>
      <c r="OC222" s="175"/>
      <c r="OD222" s="175"/>
      <c r="OE222" s="175"/>
      <c r="OF222" s="175"/>
      <c r="OG222" s="175"/>
      <c r="OH222" s="175"/>
      <c r="OI222" s="175"/>
      <c r="OJ222" s="175"/>
      <c r="OK222" s="175"/>
      <c r="OL222" s="175"/>
      <c r="OM222" s="175"/>
      <c r="ON222" s="175"/>
      <c r="OO222" s="175"/>
      <c r="OP222" s="175"/>
      <c r="OQ222" s="175"/>
      <c r="OR222" s="175"/>
      <c r="OS222" s="175"/>
      <c r="OT222" s="175"/>
      <c r="OU222" s="175"/>
      <c r="OV222" s="175"/>
      <c r="OW222" s="175"/>
      <c r="OX222" s="175"/>
      <c r="OY222" s="175"/>
      <c r="OZ222" s="175"/>
      <c r="PA222" s="175"/>
      <c r="PB222" s="175"/>
      <c r="PC222" s="175"/>
      <c r="PD222" s="175"/>
      <c r="PE222" s="175"/>
      <c r="PF222" s="175"/>
      <c r="PG222" s="175"/>
      <c r="PH222" s="175"/>
      <c r="PI222" s="175"/>
      <c r="PJ222" s="175"/>
      <c r="PK222" s="175"/>
      <c r="PL222" s="175"/>
      <c r="PM222" s="175"/>
      <c r="PN222" s="175"/>
      <c r="PO222" s="175"/>
      <c r="PP222" s="175"/>
      <c r="PQ222" s="175"/>
      <c r="PR222" s="175"/>
      <c r="PS222" s="175"/>
      <c r="PT222" s="175"/>
      <c r="PU222" s="175"/>
      <c r="PV222" s="175"/>
      <c r="PW222" s="175"/>
      <c r="PX222" s="175"/>
      <c r="PY222" s="175"/>
      <c r="PZ222" s="175"/>
      <c r="QA222" s="175"/>
      <c r="QB222" s="175"/>
      <c r="QC222" s="175"/>
      <c r="QD222" s="175"/>
      <c r="QE222" s="175"/>
      <c r="QF222" s="175"/>
      <c r="QG222" s="175"/>
      <c r="QH222" s="175"/>
      <c r="QI222" s="175"/>
      <c r="QJ222" s="175"/>
      <c r="QK222" s="175"/>
      <c r="QL222" s="175"/>
      <c r="QM222" s="175"/>
      <c r="QN222" s="175"/>
      <c r="QO222" s="175"/>
    </row>
    <row r="223" spans="122:457">
      <c r="DR223" s="175"/>
      <c r="DS223" s="175"/>
      <c r="DT223" s="175"/>
      <c r="DU223" s="175"/>
      <c r="DV223" s="175"/>
      <c r="DW223" s="175"/>
      <c r="DX223" s="175"/>
      <c r="DY223" s="175"/>
      <c r="DZ223" s="175"/>
      <c r="EA223" s="175"/>
      <c r="EB223" s="175"/>
      <c r="EC223" s="175"/>
      <c r="ED223" s="175"/>
      <c r="EE223" s="175"/>
      <c r="EF223" s="175"/>
      <c r="EG223" s="175"/>
      <c r="EH223" s="175"/>
      <c r="EI223" s="175"/>
      <c r="EJ223" s="175"/>
      <c r="EK223" s="175"/>
      <c r="EL223" s="175"/>
      <c r="EM223" s="175"/>
      <c r="EN223" s="175"/>
      <c r="EO223" s="175"/>
      <c r="EP223" s="175"/>
      <c r="EQ223" s="175"/>
      <c r="ER223" s="175"/>
      <c r="ES223" s="175"/>
      <c r="ET223" s="175"/>
      <c r="EU223" s="175"/>
      <c r="EV223" s="175"/>
      <c r="EW223" s="175"/>
      <c r="EX223" s="175"/>
      <c r="EY223" s="175"/>
      <c r="EZ223" s="175"/>
      <c r="FA223" s="175"/>
      <c r="FB223" s="175"/>
      <c r="FC223" s="175"/>
      <c r="FD223" s="175"/>
      <c r="FE223" s="175"/>
      <c r="FF223" s="175"/>
      <c r="FG223" s="175"/>
      <c r="FH223" s="175"/>
      <c r="FI223" s="175"/>
      <c r="FJ223" s="175"/>
      <c r="FK223" s="175"/>
      <c r="FL223" s="175"/>
      <c r="FM223" s="175"/>
      <c r="FN223" s="175"/>
      <c r="FO223" s="175"/>
      <c r="FP223" s="175"/>
      <c r="FQ223" s="175"/>
      <c r="FR223" s="175"/>
      <c r="FS223" s="175"/>
      <c r="FT223" s="175"/>
      <c r="FU223" s="175"/>
      <c r="FV223" s="175"/>
      <c r="FW223" s="175"/>
      <c r="FX223" s="175"/>
      <c r="FY223" s="175"/>
      <c r="FZ223" s="175"/>
      <c r="GA223" s="175"/>
      <c r="GB223" s="175"/>
      <c r="GC223" s="175"/>
      <c r="GD223" s="175"/>
      <c r="GE223" s="175"/>
      <c r="GF223" s="175"/>
      <c r="GG223" s="175"/>
      <c r="GH223" s="175"/>
      <c r="GI223" s="175"/>
      <c r="GJ223" s="175"/>
      <c r="GK223" s="175"/>
      <c r="GL223" s="175"/>
      <c r="GM223" s="175"/>
      <c r="GN223" s="175"/>
      <c r="GO223" s="175"/>
      <c r="GP223" s="175"/>
      <c r="GQ223" s="175"/>
      <c r="GR223" s="175"/>
      <c r="GS223" s="175"/>
      <c r="GT223" s="175"/>
      <c r="GU223" s="175"/>
      <c r="GV223" s="175"/>
      <c r="GW223" s="175"/>
      <c r="GX223" s="175"/>
      <c r="GY223" s="175"/>
      <c r="GZ223" s="175"/>
      <c r="HA223" s="175"/>
      <c r="HB223" s="175"/>
      <c r="HC223" s="175"/>
      <c r="HD223" s="175"/>
      <c r="HE223" s="175"/>
      <c r="HF223" s="175"/>
      <c r="HG223" s="175"/>
      <c r="HH223" s="175"/>
      <c r="HI223" s="175"/>
      <c r="HJ223" s="175"/>
      <c r="HK223" s="175"/>
      <c r="HL223" s="175"/>
      <c r="HM223" s="175"/>
      <c r="HN223" s="175"/>
      <c r="HO223" s="175"/>
      <c r="HP223" s="175"/>
      <c r="HQ223" s="175"/>
      <c r="HR223" s="175"/>
      <c r="HS223" s="175"/>
      <c r="HT223" s="175"/>
      <c r="HU223" s="175"/>
      <c r="HV223" s="175"/>
      <c r="HW223" s="175"/>
      <c r="HX223" s="175"/>
      <c r="HY223" s="175"/>
      <c r="HZ223" s="175"/>
      <c r="IA223" s="175"/>
      <c r="IB223" s="175"/>
      <c r="IC223" s="175"/>
      <c r="ID223" s="175"/>
      <c r="IE223" s="175"/>
      <c r="IF223" s="175"/>
      <c r="IG223" s="175"/>
      <c r="IH223" s="175"/>
      <c r="II223" s="175"/>
      <c r="IJ223" s="175"/>
      <c r="IK223" s="175"/>
      <c r="IL223" s="175"/>
      <c r="IM223" s="175"/>
      <c r="IN223" s="175"/>
      <c r="IO223" s="175"/>
      <c r="IP223" s="175"/>
      <c r="IQ223" s="175"/>
      <c r="IR223" s="175"/>
      <c r="IS223" s="175"/>
      <c r="IT223" s="175"/>
      <c r="IU223" s="175"/>
      <c r="IV223" s="175"/>
      <c r="IW223" s="175"/>
      <c r="IX223" s="175"/>
      <c r="IY223" s="175"/>
      <c r="IZ223" s="175"/>
      <c r="JA223" s="175"/>
      <c r="JB223" s="175"/>
      <c r="JC223" s="175"/>
      <c r="JD223" s="175"/>
      <c r="JE223" s="175"/>
      <c r="JF223" s="175"/>
      <c r="JG223" s="175"/>
      <c r="JH223" s="175"/>
      <c r="JI223" s="175"/>
      <c r="JJ223" s="175"/>
      <c r="JK223" s="175"/>
      <c r="JL223" s="175"/>
      <c r="JM223" s="175"/>
      <c r="JN223" s="175"/>
      <c r="JO223" s="175"/>
      <c r="JP223" s="175"/>
      <c r="JQ223" s="175"/>
      <c r="JR223" s="175"/>
      <c r="JS223" s="175"/>
      <c r="JT223" s="175"/>
      <c r="JU223" s="175"/>
      <c r="JV223" s="175"/>
      <c r="JW223" s="175"/>
      <c r="JX223" s="175"/>
      <c r="JY223" s="175"/>
      <c r="JZ223" s="175"/>
      <c r="KA223" s="175"/>
      <c r="KB223" s="175"/>
      <c r="KC223" s="175"/>
      <c r="KD223" s="175"/>
      <c r="KE223" s="175"/>
      <c r="KF223" s="175"/>
      <c r="KG223" s="175"/>
      <c r="KH223" s="175"/>
      <c r="KI223" s="175"/>
      <c r="KJ223" s="175"/>
      <c r="KK223" s="175"/>
      <c r="KL223" s="175"/>
      <c r="KM223" s="175"/>
      <c r="KN223" s="175"/>
      <c r="KO223" s="175"/>
      <c r="KP223" s="175"/>
      <c r="KQ223" s="175"/>
      <c r="KR223" s="175"/>
      <c r="KS223" s="175"/>
      <c r="KT223" s="175"/>
      <c r="KU223" s="175"/>
      <c r="KV223" s="175"/>
      <c r="KW223" s="175"/>
      <c r="KX223" s="175"/>
      <c r="KY223" s="175"/>
      <c r="KZ223" s="175"/>
      <c r="LA223" s="175"/>
      <c r="LB223" s="175"/>
      <c r="LC223" s="175"/>
      <c r="LD223" s="175"/>
      <c r="LE223" s="175"/>
      <c r="LF223" s="175"/>
      <c r="LG223" s="175"/>
      <c r="LH223" s="175"/>
      <c r="LI223" s="175"/>
      <c r="LJ223" s="175"/>
      <c r="LK223" s="175"/>
      <c r="LL223" s="175"/>
      <c r="LM223" s="175"/>
      <c r="LN223" s="175"/>
      <c r="LO223" s="175"/>
      <c r="LP223" s="175"/>
      <c r="LQ223" s="175"/>
      <c r="LR223" s="175"/>
      <c r="LS223" s="175"/>
      <c r="LT223" s="175"/>
      <c r="LU223" s="175"/>
      <c r="LV223" s="175"/>
      <c r="LW223" s="175"/>
      <c r="LX223" s="175"/>
      <c r="LY223" s="175"/>
      <c r="LZ223" s="175"/>
      <c r="MA223" s="175"/>
      <c r="MB223" s="175"/>
      <c r="MC223" s="175"/>
      <c r="MD223" s="175"/>
      <c r="ME223" s="175"/>
      <c r="MF223" s="175"/>
      <c r="MG223" s="175"/>
      <c r="MH223" s="175"/>
      <c r="MI223" s="175"/>
      <c r="MJ223" s="175"/>
      <c r="MK223" s="175"/>
      <c r="ML223" s="175"/>
      <c r="MM223" s="175"/>
      <c r="MN223" s="175"/>
      <c r="MO223" s="175"/>
      <c r="MP223" s="175"/>
      <c r="MQ223" s="175"/>
      <c r="MR223" s="175"/>
      <c r="MS223" s="175"/>
      <c r="MT223" s="175"/>
      <c r="MU223" s="175"/>
      <c r="MV223" s="175"/>
      <c r="MW223" s="175"/>
      <c r="MX223" s="175"/>
      <c r="MY223" s="175"/>
      <c r="MZ223" s="175"/>
      <c r="NA223" s="175"/>
      <c r="NB223" s="175"/>
      <c r="NC223" s="175"/>
      <c r="ND223" s="175"/>
      <c r="NE223" s="175"/>
      <c r="NF223" s="175"/>
      <c r="NG223" s="175"/>
      <c r="NH223" s="175"/>
      <c r="NI223" s="175"/>
      <c r="NJ223" s="175"/>
      <c r="NK223" s="175"/>
      <c r="NL223" s="175"/>
      <c r="NM223" s="175"/>
      <c r="NN223" s="175"/>
      <c r="NO223" s="175"/>
      <c r="NP223" s="175"/>
      <c r="NQ223" s="175"/>
      <c r="NR223" s="175"/>
      <c r="NS223" s="175"/>
      <c r="NT223" s="175"/>
      <c r="NU223" s="175"/>
      <c r="NV223" s="175"/>
      <c r="NW223" s="175"/>
      <c r="NX223" s="175"/>
      <c r="NY223" s="175"/>
      <c r="NZ223" s="175"/>
      <c r="OA223" s="175"/>
      <c r="OB223" s="175"/>
      <c r="OC223" s="175"/>
      <c r="OD223" s="175"/>
      <c r="OE223" s="175"/>
      <c r="OF223" s="175"/>
      <c r="OG223" s="175"/>
      <c r="OH223" s="175"/>
      <c r="OI223" s="175"/>
      <c r="OJ223" s="175"/>
      <c r="OK223" s="175"/>
      <c r="OL223" s="175"/>
      <c r="OM223" s="175"/>
      <c r="ON223" s="175"/>
      <c r="OO223" s="175"/>
      <c r="OP223" s="175"/>
      <c r="OQ223" s="175"/>
      <c r="OR223" s="175"/>
      <c r="OS223" s="175"/>
      <c r="OT223" s="175"/>
      <c r="OU223" s="175"/>
      <c r="OV223" s="175"/>
      <c r="OW223" s="175"/>
      <c r="OX223" s="175"/>
      <c r="OY223" s="175"/>
      <c r="OZ223" s="175"/>
      <c r="PA223" s="175"/>
      <c r="PB223" s="175"/>
      <c r="PC223" s="175"/>
      <c r="PD223" s="175"/>
      <c r="PE223" s="175"/>
      <c r="PF223" s="175"/>
      <c r="PG223" s="175"/>
      <c r="PH223" s="175"/>
      <c r="PI223" s="175"/>
      <c r="PJ223" s="175"/>
      <c r="PK223" s="175"/>
      <c r="PL223" s="175"/>
      <c r="PM223" s="175"/>
      <c r="PN223" s="175"/>
      <c r="PO223" s="175"/>
      <c r="PP223" s="175"/>
      <c r="PQ223" s="175"/>
      <c r="PR223" s="175"/>
      <c r="PS223" s="175"/>
      <c r="PT223" s="175"/>
      <c r="PU223" s="175"/>
      <c r="PV223" s="175"/>
      <c r="PW223" s="175"/>
      <c r="PX223" s="175"/>
      <c r="PY223" s="175"/>
      <c r="PZ223" s="175"/>
      <c r="QA223" s="175"/>
      <c r="QB223" s="175"/>
      <c r="QC223" s="175"/>
      <c r="QD223" s="175"/>
      <c r="QE223" s="175"/>
      <c r="QF223" s="175"/>
      <c r="QG223" s="175"/>
      <c r="QH223" s="175"/>
      <c r="QI223" s="175"/>
      <c r="QJ223" s="175"/>
      <c r="QK223" s="175"/>
      <c r="QL223" s="175"/>
      <c r="QM223" s="175"/>
      <c r="QN223" s="175"/>
      <c r="QO223" s="175"/>
    </row>
    <row r="224" spans="122:457">
      <c r="DR224" s="175"/>
      <c r="DS224" s="175"/>
      <c r="DT224" s="175"/>
      <c r="DU224" s="175"/>
      <c r="DV224" s="175"/>
      <c r="DW224" s="175"/>
      <c r="DX224" s="175"/>
      <c r="DY224" s="175"/>
      <c r="DZ224" s="175"/>
      <c r="EA224" s="175"/>
      <c r="EB224" s="175"/>
      <c r="EC224" s="175"/>
      <c r="ED224" s="175"/>
      <c r="EE224" s="175"/>
      <c r="EF224" s="175"/>
      <c r="EG224" s="175"/>
      <c r="EH224" s="175"/>
      <c r="EI224" s="175"/>
      <c r="EJ224" s="175"/>
      <c r="EK224" s="175"/>
      <c r="EL224" s="175"/>
      <c r="EM224" s="175"/>
      <c r="EN224" s="175"/>
      <c r="EO224" s="175"/>
      <c r="EP224" s="175"/>
      <c r="EQ224" s="175"/>
      <c r="ER224" s="175"/>
      <c r="ES224" s="175"/>
      <c r="ET224" s="175"/>
      <c r="EU224" s="175"/>
      <c r="EV224" s="175"/>
      <c r="EW224" s="175"/>
      <c r="EX224" s="175"/>
      <c r="EY224" s="175"/>
      <c r="EZ224" s="175"/>
      <c r="FA224" s="175"/>
      <c r="FB224" s="175"/>
      <c r="FC224" s="175"/>
      <c r="FD224" s="175"/>
      <c r="FE224" s="175"/>
      <c r="FF224" s="175"/>
      <c r="FG224" s="175"/>
      <c r="FH224" s="175"/>
      <c r="FI224" s="175"/>
      <c r="FJ224" s="175"/>
      <c r="FK224" s="175"/>
      <c r="FL224" s="175"/>
      <c r="FM224" s="175"/>
      <c r="FN224" s="175"/>
      <c r="FO224" s="175"/>
      <c r="FP224" s="175"/>
      <c r="FQ224" s="175"/>
      <c r="FR224" s="175"/>
      <c r="FS224" s="175"/>
      <c r="FT224" s="175"/>
      <c r="FU224" s="175"/>
      <c r="FV224" s="175"/>
      <c r="FW224" s="175"/>
      <c r="FX224" s="175"/>
      <c r="FY224" s="175"/>
      <c r="FZ224" s="175"/>
      <c r="GA224" s="175"/>
      <c r="GB224" s="175"/>
      <c r="GC224" s="175"/>
      <c r="GD224" s="175"/>
      <c r="GE224" s="175"/>
      <c r="GF224" s="175"/>
      <c r="GG224" s="175"/>
      <c r="GH224" s="175"/>
      <c r="GI224" s="175"/>
      <c r="GJ224" s="175"/>
      <c r="GK224" s="175"/>
      <c r="GL224" s="175"/>
      <c r="GM224" s="175"/>
      <c r="GN224" s="175"/>
      <c r="GO224" s="175"/>
      <c r="GP224" s="175"/>
      <c r="GQ224" s="175"/>
      <c r="GR224" s="175"/>
      <c r="GS224" s="175"/>
      <c r="GT224" s="175"/>
      <c r="GU224" s="175"/>
      <c r="GV224" s="175"/>
      <c r="GW224" s="175"/>
      <c r="GX224" s="175"/>
      <c r="GY224" s="175"/>
      <c r="GZ224" s="175"/>
      <c r="HA224" s="175"/>
      <c r="HB224" s="175"/>
      <c r="HC224" s="175"/>
      <c r="HD224" s="175"/>
      <c r="HE224" s="175"/>
      <c r="HF224" s="175"/>
      <c r="HG224" s="175"/>
      <c r="HH224" s="175"/>
      <c r="HI224" s="175"/>
      <c r="HJ224" s="175"/>
      <c r="HK224" s="175"/>
      <c r="HL224" s="175"/>
      <c r="HM224" s="175"/>
      <c r="HN224" s="175"/>
      <c r="HO224" s="175"/>
      <c r="HP224" s="175"/>
      <c r="HQ224" s="175"/>
      <c r="HR224" s="175"/>
      <c r="HS224" s="175"/>
      <c r="HT224" s="175"/>
      <c r="HU224" s="175"/>
      <c r="HV224" s="175"/>
      <c r="HW224" s="175"/>
      <c r="HX224" s="175"/>
      <c r="HY224" s="175"/>
      <c r="HZ224" s="175"/>
      <c r="IA224" s="175"/>
      <c r="IB224" s="175"/>
      <c r="IC224" s="175"/>
      <c r="ID224" s="175"/>
      <c r="IE224" s="175"/>
      <c r="IF224" s="175"/>
      <c r="IG224" s="175"/>
      <c r="IH224" s="175"/>
      <c r="II224" s="175"/>
      <c r="IJ224" s="175"/>
      <c r="IK224" s="175"/>
      <c r="IL224" s="175"/>
      <c r="IM224" s="175"/>
      <c r="IN224" s="175"/>
      <c r="IO224" s="175"/>
      <c r="IP224" s="175"/>
      <c r="IQ224" s="175"/>
      <c r="IR224" s="175"/>
      <c r="IS224" s="175"/>
      <c r="IT224" s="175"/>
      <c r="IU224" s="175"/>
      <c r="IV224" s="175"/>
      <c r="IW224" s="175"/>
      <c r="IX224" s="175"/>
      <c r="IY224" s="175"/>
      <c r="IZ224" s="175"/>
      <c r="JA224" s="175"/>
      <c r="JB224" s="175"/>
      <c r="JC224" s="175"/>
      <c r="JD224" s="175"/>
      <c r="JE224" s="175"/>
      <c r="JF224" s="175"/>
      <c r="JG224" s="175"/>
      <c r="JH224" s="175"/>
      <c r="JI224" s="175"/>
      <c r="JJ224" s="175"/>
      <c r="JK224" s="175"/>
      <c r="JL224" s="175"/>
      <c r="JM224" s="175"/>
      <c r="JN224" s="175"/>
      <c r="JO224" s="175"/>
      <c r="JP224" s="175"/>
      <c r="JQ224" s="175"/>
      <c r="JR224" s="175"/>
      <c r="JS224" s="175"/>
      <c r="JT224" s="175"/>
      <c r="JU224" s="175"/>
      <c r="JV224" s="175"/>
      <c r="JW224" s="175"/>
      <c r="JX224" s="175"/>
      <c r="JY224" s="175"/>
      <c r="JZ224" s="175"/>
      <c r="KA224" s="175"/>
      <c r="KB224" s="175"/>
      <c r="KC224" s="175"/>
      <c r="KD224" s="175"/>
      <c r="KE224" s="175"/>
      <c r="KF224" s="175"/>
      <c r="KG224" s="175"/>
      <c r="KH224" s="175"/>
      <c r="KI224" s="175"/>
      <c r="KJ224" s="175"/>
      <c r="KK224" s="175"/>
      <c r="KL224" s="175"/>
      <c r="KM224" s="175"/>
      <c r="KN224" s="175"/>
      <c r="KO224" s="175"/>
      <c r="KP224" s="175"/>
      <c r="KQ224" s="175"/>
      <c r="KR224" s="175"/>
      <c r="KS224" s="175"/>
      <c r="KT224" s="175"/>
      <c r="KU224" s="175"/>
      <c r="KV224" s="175"/>
      <c r="KW224" s="175"/>
      <c r="KX224" s="175"/>
      <c r="KY224" s="175"/>
      <c r="KZ224" s="175"/>
      <c r="LA224" s="175"/>
      <c r="LB224" s="175"/>
      <c r="LC224" s="175"/>
      <c r="LD224" s="175"/>
      <c r="LE224" s="175"/>
      <c r="LF224" s="175"/>
      <c r="LG224" s="175"/>
      <c r="LH224" s="175"/>
      <c r="LI224" s="175"/>
      <c r="LJ224" s="175"/>
      <c r="LK224" s="175"/>
      <c r="LL224" s="175"/>
      <c r="LM224" s="175"/>
      <c r="LN224" s="175"/>
      <c r="LO224" s="175"/>
      <c r="LP224" s="175"/>
      <c r="LQ224" s="175"/>
      <c r="LR224" s="175"/>
      <c r="LS224" s="175"/>
      <c r="LT224" s="175"/>
      <c r="LU224" s="175"/>
      <c r="LV224" s="175"/>
      <c r="LW224" s="175"/>
      <c r="LX224" s="175"/>
      <c r="LY224" s="175"/>
      <c r="LZ224" s="175"/>
      <c r="MA224" s="175"/>
      <c r="MB224" s="175"/>
      <c r="MC224" s="175"/>
      <c r="MD224" s="175"/>
      <c r="ME224" s="175"/>
      <c r="MF224" s="175"/>
      <c r="MG224" s="175"/>
      <c r="MH224" s="175"/>
      <c r="MI224" s="175"/>
      <c r="MJ224" s="175"/>
      <c r="MK224" s="175"/>
      <c r="ML224" s="175"/>
      <c r="MM224" s="175"/>
      <c r="MN224" s="175"/>
      <c r="MO224" s="175"/>
      <c r="MP224" s="175"/>
      <c r="MQ224" s="175"/>
      <c r="MR224" s="175"/>
      <c r="MS224" s="175"/>
      <c r="MT224" s="175"/>
      <c r="MU224" s="175"/>
      <c r="MV224" s="175"/>
      <c r="MW224" s="175"/>
      <c r="MX224" s="175"/>
      <c r="MY224" s="175"/>
      <c r="MZ224" s="175"/>
      <c r="NA224" s="175"/>
      <c r="NB224" s="175"/>
      <c r="NC224" s="175"/>
      <c r="ND224" s="175"/>
      <c r="NE224" s="175"/>
      <c r="NF224" s="175"/>
      <c r="NG224" s="175"/>
      <c r="NH224" s="175"/>
      <c r="NI224" s="175"/>
      <c r="NJ224" s="175"/>
      <c r="NK224" s="175"/>
      <c r="NL224" s="175"/>
      <c r="NM224" s="175"/>
      <c r="NN224" s="175"/>
      <c r="NO224" s="175"/>
      <c r="NP224" s="175"/>
      <c r="NQ224" s="175"/>
      <c r="NR224" s="175"/>
      <c r="NS224" s="175"/>
      <c r="NT224" s="175"/>
      <c r="NU224" s="175"/>
      <c r="NV224" s="175"/>
      <c r="NW224" s="175"/>
      <c r="NX224" s="175"/>
      <c r="NY224" s="175"/>
      <c r="NZ224" s="175"/>
      <c r="OA224" s="175"/>
      <c r="OB224" s="175"/>
      <c r="OC224" s="175"/>
      <c r="OD224" s="175"/>
      <c r="OE224" s="175"/>
      <c r="OF224" s="175"/>
      <c r="OG224" s="175"/>
      <c r="OH224" s="175"/>
      <c r="OI224" s="175"/>
      <c r="OJ224" s="175"/>
      <c r="OK224" s="175"/>
      <c r="OL224" s="175"/>
      <c r="OM224" s="175"/>
      <c r="ON224" s="175"/>
      <c r="OO224" s="175"/>
      <c r="OP224" s="175"/>
      <c r="OQ224" s="175"/>
      <c r="OR224" s="175"/>
      <c r="OS224" s="175"/>
      <c r="OT224" s="175"/>
      <c r="OU224" s="175"/>
      <c r="OV224" s="175"/>
      <c r="OW224" s="175"/>
      <c r="OX224" s="175"/>
      <c r="OY224" s="175"/>
      <c r="OZ224" s="175"/>
      <c r="PA224" s="175"/>
      <c r="PB224" s="175"/>
      <c r="PC224" s="175"/>
      <c r="PD224" s="175"/>
      <c r="PE224" s="175"/>
      <c r="PF224" s="175"/>
      <c r="PG224" s="175"/>
      <c r="PH224" s="175"/>
      <c r="PI224" s="175"/>
      <c r="PJ224" s="175"/>
      <c r="PK224" s="175"/>
      <c r="PL224" s="175"/>
      <c r="PM224" s="175"/>
      <c r="PN224" s="175"/>
      <c r="PO224" s="175"/>
      <c r="PP224" s="175"/>
      <c r="PQ224" s="175"/>
      <c r="PR224" s="175"/>
      <c r="PS224" s="175"/>
      <c r="PT224" s="175"/>
      <c r="PU224" s="175"/>
      <c r="PV224" s="175"/>
      <c r="PW224" s="175"/>
      <c r="PX224" s="175"/>
      <c r="PY224" s="175"/>
      <c r="PZ224" s="175"/>
      <c r="QA224" s="175"/>
      <c r="QB224" s="175"/>
      <c r="QC224" s="175"/>
      <c r="QD224" s="175"/>
      <c r="QE224" s="175"/>
      <c r="QF224" s="175"/>
      <c r="QG224" s="175"/>
      <c r="QH224" s="175"/>
      <c r="QI224" s="175"/>
      <c r="QJ224" s="175"/>
      <c r="QK224" s="175"/>
      <c r="QL224" s="175"/>
      <c r="QM224" s="175"/>
      <c r="QN224" s="175"/>
      <c r="QO224" s="175"/>
    </row>
    <row r="225" spans="122:457">
      <c r="DR225" s="175"/>
      <c r="DS225" s="175"/>
      <c r="DT225" s="175"/>
      <c r="DU225" s="175"/>
      <c r="DV225" s="175"/>
      <c r="DW225" s="175"/>
      <c r="DX225" s="175"/>
      <c r="DY225" s="175"/>
      <c r="DZ225" s="175"/>
      <c r="EA225" s="175"/>
      <c r="EB225" s="175"/>
      <c r="EC225" s="175"/>
      <c r="ED225" s="175"/>
      <c r="EE225" s="175"/>
      <c r="EF225" s="175"/>
      <c r="EG225" s="175"/>
      <c r="EH225" s="175"/>
      <c r="EI225" s="175"/>
      <c r="EJ225" s="175"/>
      <c r="EK225" s="175"/>
      <c r="EL225" s="175"/>
      <c r="EM225" s="175"/>
      <c r="EN225" s="175"/>
      <c r="EO225" s="175"/>
      <c r="EP225" s="175"/>
      <c r="EQ225" s="175"/>
      <c r="ER225" s="175"/>
      <c r="ES225" s="175"/>
      <c r="ET225" s="175"/>
      <c r="EU225" s="175"/>
      <c r="EV225" s="175"/>
      <c r="EW225" s="175"/>
      <c r="EX225" s="175"/>
      <c r="EY225" s="175"/>
      <c r="EZ225" s="175"/>
      <c r="FA225" s="175"/>
      <c r="FB225" s="175"/>
      <c r="FC225" s="175"/>
      <c r="FD225" s="175"/>
      <c r="FE225" s="175"/>
      <c r="FF225" s="175"/>
      <c r="FG225" s="175"/>
      <c r="FH225" s="175"/>
      <c r="FI225" s="175"/>
      <c r="FJ225" s="175"/>
      <c r="FK225" s="175"/>
      <c r="FL225" s="175"/>
      <c r="FM225" s="175"/>
      <c r="FN225" s="175"/>
      <c r="FO225" s="175"/>
      <c r="FP225" s="175"/>
      <c r="FQ225" s="175"/>
      <c r="FR225" s="175"/>
      <c r="FS225" s="175"/>
      <c r="FT225" s="175"/>
      <c r="FU225" s="175"/>
      <c r="FV225" s="175"/>
      <c r="FW225" s="175"/>
      <c r="FX225" s="175"/>
      <c r="FY225" s="175"/>
      <c r="FZ225" s="175"/>
      <c r="GA225" s="175"/>
      <c r="GB225" s="175"/>
      <c r="GC225" s="175"/>
      <c r="GD225" s="175"/>
      <c r="GE225" s="175"/>
      <c r="GF225" s="175"/>
      <c r="GG225" s="175"/>
      <c r="GH225" s="175"/>
      <c r="GI225" s="175"/>
      <c r="GJ225" s="175"/>
      <c r="GK225" s="175"/>
      <c r="GL225" s="175"/>
      <c r="GM225" s="175"/>
      <c r="GN225" s="175"/>
      <c r="GO225" s="175"/>
      <c r="GP225" s="175"/>
      <c r="GQ225" s="175"/>
      <c r="GR225" s="175"/>
      <c r="GS225" s="175"/>
      <c r="GT225" s="175"/>
      <c r="GU225" s="175"/>
      <c r="GV225" s="175"/>
      <c r="GW225" s="175"/>
      <c r="GX225" s="175"/>
      <c r="GY225" s="175"/>
      <c r="GZ225" s="175"/>
      <c r="HA225" s="175"/>
      <c r="HB225" s="175"/>
      <c r="HC225" s="175"/>
      <c r="HD225" s="175"/>
      <c r="HE225" s="175"/>
      <c r="HF225" s="175"/>
      <c r="HG225" s="175"/>
      <c r="HH225" s="175"/>
      <c r="HI225" s="175"/>
      <c r="HJ225" s="175"/>
      <c r="HK225" s="175"/>
      <c r="HL225" s="175"/>
      <c r="HM225" s="175"/>
      <c r="HN225" s="175"/>
      <c r="HO225" s="175"/>
      <c r="HP225" s="175"/>
      <c r="HQ225" s="175"/>
      <c r="HR225" s="175"/>
      <c r="HS225" s="175"/>
      <c r="HT225" s="175"/>
      <c r="HU225" s="175"/>
      <c r="HV225" s="175"/>
      <c r="HW225" s="175"/>
      <c r="HX225" s="175"/>
      <c r="HY225" s="175"/>
      <c r="HZ225" s="175"/>
      <c r="IA225" s="175"/>
      <c r="IB225" s="175"/>
      <c r="IC225" s="175"/>
      <c r="ID225" s="175"/>
      <c r="IE225" s="175"/>
      <c r="IF225" s="175"/>
      <c r="IG225" s="175"/>
      <c r="IH225" s="175"/>
      <c r="II225" s="175"/>
      <c r="IJ225" s="175"/>
      <c r="IK225" s="175"/>
      <c r="IL225" s="175"/>
      <c r="IM225" s="175"/>
      <c r="IN225" s="175"/>
      <c r="IO225" s="175"/>
      <c r="IP225" s="175"/>
      <c r="IQ225" s="175"/>
      <c r="IR225" s="175"/>
      <c r="IS225" s="175"/>
      <c r="IT225" s="175"/>
      <c r="IU225" s="175"/>
      <c r="IV225" s="175"/>
      <c r="IW225" s="175"/>
      <c r="IX225" s="175"/>
      <c r="IY225" s="175"/>
      <c r="IZ225" s="175"/>
      <c r="JA225" s="175"/>
      <c r="JB225" s="175"/>
      <c r="JC225" s="175"/>
      <c r="JD225" s="175"/>
      <c r="JE225" s="175"/>
      <c r="JF225" s="175"/>
      <c r="JG225" s="175"/>
      <c r="JH225" s="175"/>
      <c r="JI225" s="175"/>
      <c r="JJ225" s="175"/>
      <c r="JK225" s="175"/>
      <c r="JL225" s="175"/>
      <c r="JM225" s="175"/>
      <c r="JN225" s="175"/>
      <c r="JO225" s="175"/>
      <c r="JP225" s="175"/>
      <c r="JQ225" s="175"/>
      <c r="JR225" s="175"/>
      <c r="JS225" s="175"/>
      <c r="JT225" s="175"/>
      <c r="JU225" s="175"/>
      <c r="JV225" s="175"/>
      <c r="JW225" s="175"/>
      <c r="JX225" s="175"/>
      <c r="JY225" s="175"/>
      <c r="JZ225" s="175"/>
      <c r="KA225" s="175"/>
      <c r="KB225" s="175"/>
      <c r="KC225" s="175"/>
      <c r="KD225" s="175"/>
      <c r="KE225" s="175"/>
      <c r="KF225" s="175"/>
      <c r="KG225" s="175"/>
      <c r="KH225" s="175"/>
      <c r="KI225" s="175"/>
      <c r="KJ225" s="175"/>
      <c r="KK225" s="175"/>
      <c r="KL225" s="175"/>
      <c r="KM225" s="175"/>
      <c r="KN225" s="175"/>
      <c r="KO225" s="175"/>
      <c r="KP225" s="175"/>
      <c r="KQ225" s="175"/>
      <c r="KR225" s="175"/>
      <c r="KS225" s="175"/>
      <c r="KT225" s="175"/>
      <c r="KU225" s="175"/>
      <c r="KV225" s="175"/>
      <c r="KW225" s="175"/>
      <c r="KX225" s="175"/>
      <c r="KY225" s="175"/>
      <c r="KZ225" s="175"/>
      <c r="LA225" s="175"/>
      <c r="LB225" s="175"/>
      <c r="LC225" s="175"/>
      <c r="LD225" s="175"/>
      <c r="LE225" s="175"/>
      <c r="LF225" s="175"/>
      <c r="LG225" s="175"/>
      <c r="LH225" s="175"/>
      <c r="LI225" s="175"/>
      <c r="LJ225" s="175"/>
      <c r="LK225" s="175"/>
      <c r="LL225" s="175"/>
      <c r="LM225" s="175"/>
      <c r="LN225" s="175"/>
      <c r="LO225" s="175"/>
      <c r="LP225" s="175"/>
      <c r="LQ225" s="175"/>
      <c r="LR225" s="175"/>
      <c r="LS225" s="175"/>
      <c r="LT225" s="175"/>
      <c r="LU225" s="175"/>
      <c r="LV225" s="175"/>
      <c r="LW225" s="175"/>
      <c r="LX225" s="175"/>
      <c r="LY225" s="175"/>
      <c r="LZ225" s="175"/>
      <c r="MA225" s="175"/>
      <c r="MB225" s="175"/>
      <c r="MC225" s="175"/>
      <c r="MD225" s="175"/>
      <c r="ME225" s="175"/>
      <c r="MF225" s="175"/>
      <c r="MG225" s="175"/>
      <c r="MH225" s="175"/>
      <c r="MI225" s="175"/>
      <c r="MJ225" s="175"/>
      <c r="MK225" s="175"/>
      <c r="ML225" s="175"/>
      <c r="MM225" s="175"/>
      <c r="MN225" s="175"/>
      <c r="MO225" s="175"/>
      <c r="MP225" s="175"/>
      <c r="MQ225" s="175"/>
      <c r="MR225" s="175"/>
      <c r="MS225" s="175"/>
      <c r="MT225" s="175"/>
      <c r="MU225" s="175"/>
      <c r="MV225" s="175"/>
      <c r="MW225" s="175"/>
      <c r="MX225" s="175"/>
      <c r="MY225" s="175"/>
      <c r="MZ225" s="175"/>
      <c r="NA225" s="175"/>
      <c r="NB225" s="175"/>
      <c r="NC225" s="175"/>
      <c r="ND225" s="175"/>
      <c r="NE225" s="175"/>
      <c r="NF225" s="175"/>
      <c r="NG225" s="175"/>
      <c r="NH225" s="175"/>
      <c r="NI225" s="175"/>
      <c r="NJ225" s="175"/>
      <c r="NK225" s="175"/>
      <c r="NL225" s="175"/>
      <c r="NM225" s="175"/>
      <c r="NN225" s="175"/>
      <c r="NO225" s="175"/>
      <c r="NP225" s="175"/>
      <c r="NQ225" s="175"/>
      <c r="NR225" s="175"/>
      <c r="NS225" s="175"/>
      <c r="NT225" s="175"/>
      <c r="NU225" s="175"/>
      <c r="NV225" s="175"/>
      <c r="NW225" s="175"/>
      <c r="NX225" s="175"/>
      <c r="NY225" s="175"/>
      <c r="NZ225" s="175"/>
      <c r="OA225" s="175"/>
      <c r="OB225" s="175"/>
      <c r="OC225" s="175"/>
      <c r="OD225" s="175"/>
      <c r="OE225" s="175"/>
      <c r="OF225" s="175"/>
      <c r="OG225" s="175"/>
      <c r="OH225" s="175"/>
      <c r="OI225" s="175"/>
      <c r="OJ225" s="175"/>
      <c r="OK225" s="175"/>
      <c r="OL225" s="175"/>
      <c r="OM225" s="175"/>
      <c r="ON225" s="175"/>
      <c r="OO225" s="175"/>
      <c r="OP225" s="175"/>
      <c r="OQ225" s="175"/>
      <c r="OR225" s="175"/>
      <c r="OS225" s="175"/>
      <c r="OT225" s="175"/>
      <c r="OU225" s="175"/>
      <c r="OV225" s="175"/>
      <c r="OW225" s="175"/>
      <c r="OX225" s="175"/>
      <c r="OY225" s="175"/>
      <c r="OZ225" s="175"/>
      <c r="PA225" s="175"/>
      <c r="PB225" s="175"/>
      <c r="PC225" s="175"/>
      <c r="PD225" s="175"/>
      <c r="PE225" s="175"/>
      <c r="PF225" s="175"/>
      <c r="PG225" s="175"/>
      <c r="PH225" s="175"/>
      <c r="PI225" s="175"/>
      <c r="PJ225" s="175"/>
      <c r="PK225" s="175"/>
      <c r="PL225" s="175"/>
      <c r="PM225" s="175"/>
      <c r="PN225" s="175"/>
      <c r="PO225" s="175"/>
      <c r="PP225" s="175"/>
      <c r="PQ225" s="175"/>
      <c r="PR225" s="175"/>
      <c r="PS225" s="175"/>
      <c r="PT225" s="175"/>
      <c r="PU225" s="175"/>
      <c r="PV225" s="175"/>
      <c r="PW225" s="175"/>
      <c r="PX225" s="175"/>
      <c r="PY225" s="175"/>
      <c r="PZ225" s="175"/>
      <c r="QA225" s="175"/>
      <c r="QB225" s="175"/>
      <c r="QC225" s="175"/>
      <c r="QD225" s="175"/>
      <c r="QE225" s="175"/>
      <c r="QF225" s="175"/>
      <c r="QG225" s="175"/>
      <c r="QH225" s="175"/>
      <c r="QI225" s="175"/>
      <c r="QJ225" s="175"/>
      <c r="QK225" s="175"/>
      <c r="QL225" s="175"/>
      <c r="QM225" s="175"/>
      <c r="QN225" s="175"/>
      <c r="QO225" s="175"/>
    </row>
    <row r="226" spans="122:457">
      <c r="DR226" s="175"/>
      <c r="DS226" s="175"/>
      <c r="DT226" s="175"/>
      <c r="DU226" s="175"/>
      <c r="DV226" s="175"/>
      <c r="DW226" s="175"/>
      <c r="DX226" s="175"/>
      <c r="DY226" s="175"/>
      <c r="DZ226" s="175"/>
      <c r="EA226" s="175"/>
      <c r="EB226" s="175"/>
      <c r="EC226" s="175"/>
      <c r="ED226" s="175"/>
      <c r="EE226" s="175"/>
      <c r="EF226" s="175"/>
      <c r="EG226" s="175"/>
      <c r="EH226" s="175"/>
      <c r="EI226" s="175"/>
      <c r="EJ226" s="175"/>
      <c r="EK226" s="175"/>
      <c r="EL226" s="175"/>
      <c r="EM226" s="175"/>
      <c r="EN226" s="175"/>
      <c r="EO226" s="175"/>
      <c r="EP226" s="175"/>
      <c r="EQ226" s="175"/>
      <c r="ER226" s="175"/>
      <c r="ES226" s="175"/>
      <c r="ET226" s="175"/>
      <c r="EU226" s="175"/>
      <c r="EV226" s="175"/>
      <c r="EW226" s="175"/>
      <c r="EX226" s="175"/>
      <c r="EY226" s="175"/>
      <c r="EZ226" s="175"/>
      <c r="FA226" s="175"/>
      <c r="FB226" s="175"/>
      <c r="FC226" s="175"/>
      <c r="FD226" s="175"/>
      <c r="FE226" s="175"/>
      <c r="FF226" s="175"/>
      <c r="FG226" s="175"/>
      <c r="FH226" s="175"/>
      <c r="FI226" s="175"/>
      <c r="FJ226" s="175"/>
      <c r="FK226" s="175"/>
      <c r="FL226" s="175"/>
      <c r="FM226" s="175"/>
      <c r="FN226" s="175"/>
      <c r="FO226" s="175"/>
      <c r="FP226" s="175"/>
      <c r="FQ226" s="175"/>
      <c r="FR226" s="175"/>
      <c r="FS226" s="175"/>
      <c r="FT226" s="175"/>
      <c r="FU226" s="175"/>
      <c r="FV226" s="175"/>
      <c r="FW226" s="175"/>
      <c r="FX226" s="175"/>
      <c r="FY226" s="175"/>
      <c r="FZ226" s="175"/>
      <c r="GA226" s="175"/>
      <c r="GB226" s="175"/>
      <c r="GC226" s="175"/>
      <c r="GD226" s="175"/>
      <c r="GE226" s="175"/>
      <c r="GF226" s="175"/>
      <c r="GG226" s="175"/>
      <c r="GH226" s="175"/>
      <c r="GI226" s="175"/>
      <c r="GJ226" s="175"/>
      <c r="GK226" s="175"/>
      <c r="GL226" s="175"/>
      <c r="GM226" s="175"/>
      <c r="GN226" s="175"/>
      <c r="GO226" s="175"/>
      <c r="GP226" s="175"/>
      <c r="GQ226" s="175"/>
      <c r="GR226" s="175"/>
      <c r="GS226" s="175"/>
      <c r="GT226" s="175"/>
      <c r="GU226" s="175"/>
      <c r="GV226" s="175"/>
      <c r="GW226" s="175"/>
      <c r="GX226" s="175"/>
      <c r="GY226" s="175"/>
      <c r="GZ226" s="175"/>
      <c r="HA226" s="175"/>
      <c r="HB226" s="175"/>
      <c r="HC226" s="175"/>
      <c r="HD226" s="175"/>
      <c r="HE226" s="175"/>
      <c r="HF226" s="175"/>
      <c r="HG226" s="175"/>
      <c r="HH226" s="175"/>
      <c r="HI226" s="175"/>
      <c r="HJ226" s="175"/>
      <c r="HK226" s="175"/>
      <c r="HL226" s="175"/>
      <c r="HM226" s="175"/>
      <c r="HN226" s="175"/>
      <c r="HO226" s="175"/>
      <c r="HP226" s="175"/>
      <c r="HQ226" s="175"/>
      <c r="HR226" s="175"/>
      <c r="HS226" s="175"/>
      <c r="HT226" s="175"/>
      <c r="HU226" s="175"/>
      <c r="HV226" s="175"/>
      <c r="HW226" s="175"/>
      <c r="HX226" s="175"/>
      <c r="HY226" s="175"/>
      <c r="HZ226" s="175"/>
      <c r="IA226" s="175"/>
      <c r="IB226" s="175"/>
      <c r="IC226" s="175"/>
      <c r="ID226" s="175"/>
      <c r="IE226" s="175"/>
      <c r="IF226" s="175"/>
      <c r="IG226" s="175"/>
      <c r="IH226" s="175"/>
      <c r="II226" s="175"/>
      <c r="IJ226" s="175"/>
      <c r="IK226" s="175"/>
      <c r="IL226" s="175"/>
      <c r="IM226" s="175"/>
      <c r="IN226" s="175"/>
      <c r="IO226" s="175"/>
      <c r="IP226" s="175"/>
      <c r="IQ226" s="175"/>
      <c r="IR226" s="175"/>
      <c r="IS226" s="175"/>
      <c r="IT226" s="175"/>
      <c r="IU226" s="175"/>
      <c r="IV226" s="175"/>
      <c r="IW226" s="175"/>
      <c r="IX226" s="175"/>
      <c r="IY226" s="175"/>
      <c r="IZ226" s="175"/>
      <c r="JA226" s="175"/>
      <c r="JB226" s="175"/>
      <c r="JC226" s="175"/>
      <c r="JD226" s="175"/>
      <c r="JE226" s="175"/>
      <c r="JF226" s="175"/>
      <c r="JG226" s="175"/>
      <c r="JH226" s="175"/>
      <c r="JI226" s="175"/>
      <c r="JJ226" s="175"/>
      <c r="JK226" s="175"/>
      <c r="JL226" s="175"/>
      <c r="JM226" s="175"/>
      <c r="JN226" s="175"/>
      <c r="JO226" s="175"/>
      <c r="JP226" s="175"/>
      <c r="JQ226" s="175"/>
      <c r="JR226" s="175"/>
      <c r="JS226" s="175"/>
      <c r="JT226" s="175"/>
      <c r="JU226" s="175"/>
      <c r="JV226" s="175"/>
      <c r="JW226" s="175"/>
      <c r="JX226" s="175"/>
      <c r="JY226" s="175"/>
      <c r="JZ226" s="175"/>
      <c r="KA226" s="175"/>
      <c r="KB226" s="175"/>
      <c r="KC226" s="175"/>
      <c r="KD226" s="175"/>
      <c r="KE226" s="175"/>
      <c r="KF226" s="175"/>
      <c r="KG226" s="175"/>
      <c r="KH226" s="175"/>
      <c r="KI226" s="175"/>
      <c r="KJ226" s="175"/>
      <c r="KK226" s="175"/>
      <c r="KL226" s="175"/>
      <c r="KM226" s="175"/>
      <c r="KN226" s="175"/>
      <c r="KO226" s="175"/>
      <c r="KP226" s="175"/>
      <c r="KQ226" s="175"/>
      <c r="KR226" s="175"/>
      <c r="KS226" s="175"/>
      <c r="KT226" s="175"/>
      <c r="KU226" s="175"/>
      <c r="KV226" s="175"/>
      <c r="KW226" s="175"/>
      <c r="KX226" s="175"/>
      <c r="KY226" s="175"/>
      <c r="KZ226" s="175"/>
      <c r="LA226" s="175"/>
      <c r="LB226" s="175"/>
      <c r="LC226" s="175"/>
      <c r="LD226" s="175"/>
      <c r="LE226" s="175"/>
      <c r="LF226" s="175"/>
      <c r="LG226" s="175"/>
      <c r="LH226" s="175"/>
      <c r="LI226" s="175"/>
      <c r="LJ226" s="175"/>
      <c r="LK226" s="175"/>
      <c r="LL226" s="175"/>
      <c r="LM226" s="175"/>
      <c r="LN226" s="175"/>
      <c r="LO226" s="175"/>
      <c r="LP226" s="175"/>
      <c r="LQ226" s="175"/>
      <c r="LR226" s="175"/>
      <c r="LS226" s="175"/>
      <c r="LT226" s="175"/>
      <c r="LU226" s="175"/>
      <c r="LV226" s="175"/>
      <c r="LW226" s="175"/>
      <c r="LX226" s="175"/>
      <c r="LY226" s="175"/>
      <c r="LZ226" s="175"/>
      <c r="MA226" s="175"/>
      <c r="MB226" s="175"/>
      <c r="MC226" s="175"/>
      <c r="MD226" s="175"/>
      <c r="ME226" s="175"/>
      <c r="MF226" s="175"/>
      <c r="MG226" s="175"/>
      <c r="MH226" s="175"/>
      <c r="MI226" s="175"/>
      <c r="MJ226" s="175"/>
      <c r="MK226" s="175"/>
      <c r="ML226" s="175"/>
      <c r="MM226" s="175"/>
      <c r="MN226" s="175"/>
      <c r="MO226" s="175"/>
      <c r="MP226" s="175"/>
      <c r="MQ226" s="175"/>
      <c r="MR226" s="175"/>
      <c r="MS226" s="175"/>
      <c r="MT226" s="175"/>
      <c r="MU226" s="175"/>
      <c r="MV226" s="175"/>
      <c r="MW226" s="175"/>
      <c r="MX226" s="175"/>
      <c r="MY226" s="175"/>
      <c r="MZ226" s="175"/>
      <c r="NA226" s="175"/>
      <c r="NB226" s="175"/>
      <c r="NC226" s="175"/>
      <c r="ND226" s="175"/>
      <c r="NE226" s="175"/>
      <c r="NF226" s="175"/>
      <c r="NG226" s="175"/>
      <c r="NH226" s="175"/>
      <c r="NI226" s="175"/>
      <c r="NJ226" s="175"/>
      <c r="NK226" s="175"/>
      <c r="NL226" s="175"/>
      <c r="NM226" s="175"/>
      <c r="NN226" s="175"/>
      <c r="NO226" s="175"/>
      <c r="NP226" s="175"/>
      <c r="NQ226" s="175"/>
      <c r="NR226" s="175"/>
      <c r="NS226" s="175"/>
      <c r="NT226" s="175"/>
      <c r="NU226" s="175"/>
      <c r="NV226" s="175"/>
      <c r="NW226" s="175"/>
      <c r="NX226" s="175"/>
      <c r="NY226" s="175"/>
      <c r="NZ226" s="175"/>
      <c r="OA226" s="175"/>
      <c r="OB226" s="175"/>
      <c r="OC226" s="175"/>
      <c r="OD226" s="175"/>
      <c r="OE226" s="175"/>
      <c r="OF226" s="175"/>
      <c r="OG226" s="175"/>
      <c r="OH226" s="175"/>
      <c r="OI226" s="175"/>
      <c r="OJ226" s="175"/>
      <c r="OK226" s="175"/>
      <c r="OL226" s="175"/>
      <c r="OM226" s="175"/>
      <c r="ON226" s="175"/>
      <c r="OO226" s="175"/>
      <c r="OP226" s="175"/>
      <c r="OQ226" s="175"/>
      <c r="OR226" s="175"/>
      <c r="OS226" s="175"/>
      <c r="OT226" s="175"/>
      <c r="OU226" s="175"/>
      <c r="OV226" s="175"/>
      <c r="OW226" s="175"/>
      <c r="OX226" s="175"/>
      <c r="OY226" s="175"/>
      <c r="OZ226" s="175"/>
      <c r="PA226" s="175"/>
      <c r="PB226" s="175"/>
      <c r="PC226" s="175"/>
      <c r="PD226" s="175"/>
      <c r="PE226" s="175"/>
      <c r="PF226" s="175"/>
      <c r="PG226" s="175"/>
      <c r="PH226" s="175"/>
      <c r="PI226" s="175"/>
      <c r="PJ226" s="175"/>
      <c r="PK226" s="175"/>
      <c r="PL226" s="175"/>
      <c r="PM226" s="175"/>
      <c r="PN226" s="175"/>
      <c r="PO226" s="175"/>
      <c r="PP226" s="175"/>
      <c r="PQ226" s="175"/>
      <c r="PR226" s="175"/>
      <c r="PS226" s="175"/>
      <c r="PT226" s="175"/>
      <c r="PU226" s="175"/>
      <c r="PV226" s="175"/>
      <c r="PW226" s="175"/>
      <c r="PX226" s="175"/>
      <c r="PY226" s="175"/>
      <c r="PZ226" s="175"/>
      <c r="QA226" s="175"/>
      <c r="QB226" s="175"/>
      <c r="QC226" s="175"/>
      <c r="QD226" s="175"/>
      <c r="QE226" s="175"/>
      <c r="QF226" s="175"/>
      <c r="QG226" s="175"/>
      <c r="QH226" s="175"/>
      <c r="QI226" s="175"/>
      <c r="QJ226" s="175"/>
      <c r="QK226" s="175"/>
      <c r="QL226" s="175"/>
      <c r="QM226" s="175"/>
      <c r="QN226" s="175"/>
      <c r="QO226" s="175"/>
    </row>
    <row r="227" spans="122:457">
      <c r="DR227" s="175"/>
      <c r="DS227" s="175"/>
      <c r="DT227" s="175"/>
      <c r="DU227" s="175"/>
      <c r="DV227" s="175"/>
      <c r="DW227" s="175"/>
      <c r="DX227" s="175"/>
      <c r="DY227" s="175"/>
      <c r="DZ227" s="175"/>
      <c r="EA227" s="175"/>
      <c r="EB227" s="175"/>
      <c r="EC227" s="175"/>
      <c r="ED227" s="175"/>
      <c r="EE227" s="175"/>
      <c r="EF227" s="175"/>
      <c r="EG227" s="175"/>
      <c r="EH227" s="175"/>
      <c r="EI227" s="175"/>
      <c r="EJ227" s="175"/>
      <c r="EK227" s="175"/>
      <c r="EL227" s="175"/>
      <c r="EM227" s="175"/>
      <c r="EN227" s="175"/>
      <c r="EO227" s="175"/>
      <c r="EP227" s="175"/>
      <c r="EQ227" s="175"/>
      <c r="ER227" s="175"/>
      <c r="ES227" s="175"/>
      <c r="ET227" s="175"/>
      <c r="EU227" s="175"/>
      <c r="EV227" s="175"/>
      <c r="EW227" s="175"/>
      <c r="EX227" s="175"/>
      <c r="EY227" s="175"/>
      <c r="EZ227" s="175"/>
      <c r="FA227" s="175"/>
      <c r="FB227" s="175"/>
      <c r="FC227" s="175"/>
      <c r="FD227" s="175"/>
      <c r="FE227" s="175"/>
      <c r="FF227" s="175"/>
      <c r="FG227" s="175"/>
      <c r="FH227" s="175"/>
      <c r="FI227" s="175"/>
      <c r="FJ227" s="175"/>
      <c r="FK227" s="175"/>
      <c r="FL227" s="175"/>
      <c r="FM227" s="175"/>
      <c r="FN227" s="175"/>
      <c r="FO227" s="175"/>
      <c r="FP227" s="175"/>
      <c r="FQ227" s="175"/>
      <c r="FR227" s="175"/>
      <c r="FS227" s="175"/>
      <c r="FT227" s="175"/>
      <c r="FU227" s="175"/>
      <c r="FV227" s="175"/>
      <c r="FW227" s="175"/>
      <c r="FX227" s="175"/>
      <c r="FY227" s="175"/>
      <c r="FZ227" s="175"/>
      <c r="GA227" s="175"/>
      <c r="GB227" s="175"/>
      <c r="GC227" s="175"/>
      <c r="GD227" s="175"/>
      <c r="GE227" s="175"/>
      <c r="GF227" s="175"/>
      <c r="GG227" s="175"/>
      <c r="GH227" s="175"/>
      <c r="GI227" s="175"/>
      <c r="GJ227" s="175"/>
      <c r="GK227" s="175"/>
      <c r="GL227" s="175"/>
      <c r="GM227" s="175"/>
      <c r="GN227" s="175"/>
      <c r="GO227" s="175"/>
      <c r="GP227" s="175"/>
      <c r="GQ227" s="175"/>
      <c r="GR227" s="175"/>
      <c r="GS227" s="175"/>
      <c r="GT227" s="175"/>
      <c r="GU227" s="175"/>
      <c r="GV227" s="175"/>
      <c r="GW227" s="175"/>
      <c r="GX227" s="175"/>
      <c r="GY227" s="175"/>
      <c r="GZ227" s="175"/>
      <c r="HA227" s="175"/>
      <c r="HB227" s="175"/>
      <c r="HC227" s="175"/>
      <c r="HD227" s="175"/>
      <c r="HE227" s="175"/>
      <c r="HF227" s="175"/>
      <c r="HG227" s="175"/>
      <c r="HH227" s="175"/>
      <c r="HI227" s="175"/>
      <c r="HJ227" s="175"/>
      <c r="HK227" s="175"/>
      <c r="HL227" s="175"/>
      <c r="HM227" s="175"/>
      <c r="HN227" s="175"/>
      <c r="HO227" s="175"/>
      <c r="HP227" s="175"/>
      <c r="HQ227" s="175"/>
      <c r="HR227" s="175"/>
      <c r="HS227" s="175"/>
      <c r="HT227" s="175"/>
      <c r="HU227" s="175"/>
      <c r="HV227" s="175"/>
      <c r="HW227" s="175"/>
      <c r="HX227" s="175"/>
      <c r="HY227" s="175"/>
      <c r="HZ227" s="175"/>
      <c r="IA227" s="175"/>
      <c r="IB227" s="175"/>
      <c r="IC227" s="175"/>
      <c r="ID227" s="175"/>
      <c r="IE227" s="175"/>
      <c r="IF227" s="175"/>
      <c r="IG227" s="175"/>
      <c r="IH227" s="175"/>
      <c r="II227" s="175"/>
      <c r="IJ227" s="175"/>
      <c r="IK227" s="175"/>
      <c r="IL227" s="175"/>
      <c r="IM227" s="175"/>
      <c r="IN227" s="175"/>
      <c r="IO227" s="175"/>
      <c r="IP227" s="175"/>
      <c r="IQ227" s="175"/>
      <c r="IR227" s="175"/>
      <c r="IS227" s="175"/>
      <c r="IT227" s="175"/>
      <c r="IU227" s="175"/>
      <c r="IV227" s="175"/>
      <c r="IW227" s="175"/>
      <c r="IX227" s="175"/>
      <c r="IY227" s="175"/>
      <c r="IZ227" s="175"/>
      <c r="JA227" s="175"/>
      <c r="JB227" s="175"/>
      <c r="JC227" s="175"/>
      <c r="JD227" s="175"/>
      <c r="JE227" s="175"/>
      <c r="JF227" s="175"/>
      <c r="JG227" s="175"/>
      <c r="JH227" s="175"/>
      <c r="JI227" s="175"/>
      <c r="JJ227" s="175"/>
      <c r="JK227" s="175"/>
      <c r="JL227" s="175"/>
      <c r="JM227" s="175"/>
      <c r="JN227" s="175"/>
      <c r="JO227" s="175"/>
      <c r="JP227" s="175"/>
      <c r="JQ227" s="175"/>
      <c r="JR227" s="175"/>
      <c r="JS227" s="175"/>
      <c r="JT227" s="175"/>
      <c r="JU227" s="175"/>
      <c r="JV227" s="175"/>
      <c r="JW227" s="175"/>
      <c r="JX227" s="175"/>
      <c r="JY227" s="175"/>
      <c r="JZ227" s="175"/>
      <c r="KA227" s="175"/>
      <c r="KB227" s="175"/>
      <c r="KC227" s="175"/>
      <c r="KD227" s="175"/>
      <c r="KE227" s="175"/>
      <c r="KF227" s="175"/>
      <c r="KG227" s="175"/>
      <c r="KH227" s="175"/>
      <c r="KI227" s="175"/>
      <c r="KJ227" s="175"/>
      <c r="KK227" s="175"/>
      <c r="KL227" s="175"/>
      <c r="KM227" s="175"/>
      <c r="KN227" s="175"/>
      <c r="KO227" s="175"/>
      <c r="KP227" s="175"/>
      <c r="KQ227" s="175"/>
      <c r="KR227" s="175"/>
      <c r="KS227" s="175"/>
      <c r="KT227" s="175"/>
      <c r="KU227" s="175"/>
      <c r="KV227" s="175"/>
      <c r="KW227" s="175"/>
      <c r="KX227" s="175"/>
      <c r="KY227" s="175"/>
      <c r="KZ227" s="175"/>
      <c r="LA227" s="175"/>
      <c r="LB227" s="175"/>
      <c r="LC227" s="175"/>
      <c r="LD227" s="175"/>
      <c r="LE227" s="175"/>
      <c r="LF227" s="175"/>
      <c r="LG227" s="175"/>
      <c r="LH227" s="175"/>
      <c r="LI227" s="175"/>
      <c r="LJ227" s="175"/>
      <c r="LK227" s="175"/>
      <c r="LL227" s="175"/>
      <c r="LM227" s="175"/>
      <c r="LN227" s="175"/>
      <c r="LO227" s="175"/>
      <c r="LP227" s="175"/>
      <c r="LQ227" s="175"/>
      <c r="LR227" s="175"/>
      <c r="LS227" s="175"/>
      <c r="LT227" s="175"/>
      <c r="LU227" s="175"/>
      <c r="LV227" s="175"/>
      <c r="LW227" s="175"/>
      <c r="LX227" s="175"/>
      <c r="LY227" s="175"/>
      <c r="LZ227" s="175"/>
      <c r="MA227" s="175"/>
      <c r="MB227" s="175"/>
      <c r="MC227" s="175"/>
      <c r="MD227" s="175"/>
      <c r="ME227" s="175"/>
      <c r="MF227" s="175"/>
      <c r="MG227" s="175"/>
      <c r="MH227" s="175"/>
      <c r="MI227" s="175"/>
      <c r="MJ227" s="175"/>
      <c r="MK227" s="175"/>
      <c r="ML227" s="175"/>
      <c r="MM227" s="175"/>
      <c r="MN227" s="175"/>
      <c r="MO227" s="175"/>
      <c r="MP227" s="175"/>
      <c r="MQ227" s="175"/>
      <c r="MR227" s="175"/>
      <c r="MS227" s="175"/>
      <c r="MT227" s="175"/>
      <c r="MU227" s="175"/>
      <c r="MV227" s="175"/>
      <c r="MW227" s="175"/>
      <c r="MX227" s="175"/>
      <c r="MY227" s="175"/>
      <c r="MZ227" s="175"/>
      <c r="NA227" s="175"/>
      <c r="NB227" s="175"/>
      <c r="NC227" s="175"/>
      <c r="ND227" s="175"/>
      <c r="NE227" s="175"/>
      <c r="NF227" s="175"/>
      <c r="NG227" s="175"/>
      <c r="NH227" s="175"/>
      <c r="NI227" s="175"/>
      <c r="NJ227" s="175"/>
      <c r="NK227" s="175"/>
      <c r="NL227" s="175"/>
      <c r="NM227" s="175"/>
      <c r="NN227" s="175"/>
      <c r="NO227" s="175"/>
      <c r="NP227" s="175"/>
      <c r="NQ227" s="175"/>
      <c r="NR227" s="175"/>
      <c r="NS227" s="175"/>
      <c r="NT227" s="175"/>
      <c r="NU227" s="175"/>
      <c r="NV227" s="175"/>
      <c r="NW227" s="175"/>
      <c r="NX227" s="175"/>
      <c r="NY227" s="175"/>
      <c r="NZ227" s="175"/>
      <c r="OA227" s="175"/>
      <c r="OB227" s="175"/>
      <c r="OC227" s="175"/>
      <c r="OD227" s="175"/>
      <c r="OE227" s="175"/>
      <c r="OF227" s="175"/>
      <c r="OG227" s="175"/>
      <c r="OH227" s="175"/>
      <c r="OI227" s="175"/>
      <c r="OJ227" s="175"/>
      <c r="OK227" s="175"/>
      <c r="OL227" s="175"/>
      <c r="OM227" s="175"/>
      <c r="ON227" s="175"/>
      <c r="OO227" s="175"/>
      <c r="OP227" s="175"/>
      <c r="OQ227" s="175"/>
      <c r="OR227" s="175"/>
      <c r="OS227" s="175"/>
      <c r="OT227" s="175"/>
      <c r="OU227" s="175"/>
      <c r="OV227" s="175"/>
      <c r="OW227" s="175"/>
      <c r="OX227" s="175"/>
      <c r="OY227" s="175"/>
      <c r="OZ227" s="175"/>
      <c r="PA227" s="175"/>
      <c r="PB227" s="175"/>
      <c r="PC227" s="175"/>
      <c r="PD227" s="175"/>
      <c r="PE227" s="175"/>
      <c r="PF227" s="175"/>
      <c r="PG227" s="175"/>
      <c r="PH227" s="175"/>
      <c r="PI227" s="175"/>
      <c r="PJ227" s="175"/>
      <c r="PK227" s="175"/>
      <c r="PL227" s="175"/>
      <c r="PM227" s="175"/>
      <c r="PN227" s="175"/>
      <c r="PO227" s="175"/>
      <c r="PP227" s="175"/>
      <c r="PQ227" s="175"/>
      <c r="PR227" s="175"/>
      <c r="PS227" s="175"/>
      <c r="PT227" s="175"/>
      <c r="PU227" s="175"/>
      <c r="PV227" s="175"/>
      <c r="PW227" s="175"/>
      <c r="PX227" s="175"/>
      <c r="PY227" s="175"/>
      <c r="PZ227" s="175"/>
      <c r="QA227" s="175"/>
      <c r="QB227" s="175"/>
      <c r="QC227" s="175"/>
      <c r="QD227" s="175"/>
      <c r="QE227" s="175"/>
      <c r="QF227" s="175"/>
      <c r="QG227" s="175"/>
      <c r="QH227" s="175"/>
      <c r="QI227" s="175"/>
      <c r="QJ227" s="175"/>
      <c r="QK227" s="175"/>
      <c r="QL227" s="175"/>
      <c r="QM227" s="175"/>
      <c r="QN227" s="175"/>
      <c r="QO227" s="175"/>
    </row>
    <row r="228" spans="122:457">
      <c r="DR228" s="175"/>
      <c r="DS228" s="175"/>
      <c r="DT228" s="175"/>
      <c r="DU228" s="175"/>
      <c r="DV228" s="175"/>
      <c r="DW228" s="175"/>
      <c r="DX228" s="175"/>
      <c r="DY228" s="175"/>
      <c r="DZ228" s="175"/>
      <c r="EA228" s="175"/>
      <c r="EB228" s="175"/>
      <c r="EC228" s="175"/>
      <c r="ED228" s="175"/>
      <c r="EE228" s="175"/>
      <c r="EF228" s="175"/>
      <c r="EG228" s="175"/>
      <c r="EH228" s="175"/>
      <c r="EI228" s="175"/>
      <c r="EJ228" s="175"/>
      <c r="EK228" s="175"/>
      <c r="EL228" s="175"/>
      <c r="EM228" s="175"/>
      <c r="EN228" s="175"/>
      <c r="EO228" s="175"/>
      <c r="EP228" s="175"/>
      <c r="EQ228" s="175"/>
      <c r="ER228" s="175"/>
      <c r="ES228" s="175"/>
      <c r="ET228" s="175"/>
      <c r="EU228" s="175"/>
      <c r="EV228" s="175"/>
      <c r="EW228" s="175"/>
      <c r="EX228" s="175"/>
      <c r="EY228" s="175"/>
      <c r="EZ228" s="175"/>
      <c r="FA228" s="175"/>
      <c r="FB228" s="175"/>
      <c r="FC228" s="175"/>
      <c r="FD228" s="175"/>
      <c r="FE228" s="175"/>
      <c r="FF228" s="175"/>
      <c r="FG228" s="175"/>
      <c r="FH228" s="175"/>
      <c r="FI228" s="175"/>
      <c r="FJ228" s="175"/>
      <c r="FK228" s="175"/>
      <c r="FL228" s="175"/>
      <c r="FM228" s="175"/>
      <c r="FN228" s="175"/>
      <c r="FO228" s="175"/>
      <c r="FP228" s="175"/>
      <c r="FQ228" s="175"/>
      <c r="FR228" s="175"/>
      <c r="FS228" s="175"/>
      <c r="FT228" s="175"/>
      <c r="FU228" s="175"/>
      <c r="FV228" s="175"/>
      <c r="FW228" s="175"/>
      <c r="FX228" s="175"/>
      <c r="FY228" s="175"/>
      <c r="FZ228" s="175"/>
      <c r="GA228" s="175"/>
      <c r="GB228" s="175"/>
      <c r="GC228" s="175"/>
      <c r="GD228" s="175"/>
      <c r="GE228" s="175"/>
      <c r="GF228" s="175"/>
      <c r="GG228" s="175"/>
      <c r="GH228" s="175"/>
      <c r="GI228" s="175"/>
      <c r="GJ228" s="175"/>
      <c r="GK228" s="175"/>
      <c r="GL228" s="175"/>
      <c r="GM228" s="175"/>
      <c r="GN228" s="175"/>
      <c r="GO228" s="175"/>
      <c r="GP228" s="175"/>
      <c r="GQ228" s="175"/>
      <c r="GR228" s="175"/>
      <c r="GS228" s="175"/>
      <c r="GT228" s="175"/>
      <c r="GU228" s="175"/>
      <c r="GV228" s="175"/>
      <c r="GW228" s="175"/>
      <c r="GX228" s="175"/>
      <c r="GY228" s="175"/>
      <c r="GZ228" s="175"/>
      <c r="HA228" s="175"/>
      <c r="HB228" s="175"/>
      <c r="HC228" s="175"/>
      <c r="HD228" s="175"/>
      <c r="HE228" s="175"/>
      <c r="HF228" s="175"/>
      <c r="HG228" s="175"/>
      <c r="HH228" s="175"/>
      <c r="HI228" s="175"/>
      <c r="HJ228" s="175"/>
      <c r="HK228" s="175"/>
      <c r="HL228" s="175"/>
      <c r="HM228" s="175"/>
      <c r="HN228" s="175"/>
      <c r="HO228" s="175"/>
      <c r="HP228" s="175"/>
      <c r="HQ228" s="175"/>
      <c r="HR228" s="175"/>
      <c r="HS228" s="175"/>
      <c r="HT228" s="175"/>
      <c r="HU228" s="175"/>
      <c r="HV228" s="175"/>
      <c r="HW228" s="175"/>
      <c r="HX228" s="175"/>
      <c r="HY228" s="175"/>
      <c r="HZ228" s="175"/>
      <c r="IA228" s="175"/>
      <c r="IB228" s="175"/>
      <c r="IC228" s="175"/>
      <c r="ID228" s="175"/>
      <c r="IE228" s="175"/>
      <c r="IF228" s="175"/>
      <c r="IG228" s="175"/>
      <c r="IH228" s="175"/>
      <c r="II228" s="175"/>
      <c r="IJ228" s="175"/>
      <c r="IK228" s="175"/>
      <c r="IL228" s="175"/>
      <c r="IM228" s="175"/>
      <c r="IN228" s="175"/>
      <c r="IO228" s="175"/>
      <c r="IP228" s="175"/>
      <c r="IQ228" s="175"/>
      <c r="IR228" s="175"/>
      <c r="IS228" s="175"/>
      <c r="IT228" s="175"/>
      <c r="IU228" s="175"/>
      <c r="IV228" s="175"/>
      <c r="IW228" s="175"/>
      <c r="IX228" s="175"/>
      <c r="IY228" s="175"/>
      <c r="IZ228" s="175"/>
      <c r="JA228" s="175"/>
      <c r="JB228" s="175"/>
      <c r="JC228" s="175"/>
      <c r="JD228" s="175"/>
      <c r="JE228" s="175"/>
      <c r="JF228" s="175"/>
      <c r="JG228" s="175"/>
      <c r="JH228" s="175"/>
      <c r="JI228" s="175"/>
      <c r="JJ228" s="175"/>
      <c r="JK228" s="175"/>
      <c r="JL228" s="175"/>
      <c r="JM228" s="175"/>
      <c r="JN228" s="175"/>
      <c r="JO228" s="175"/>
      <c r="JP228" s="175"/>
      <c r="JQ228" s="175"/>
      <c r="JR228" s="175"/>
      <c r="JS228" s="175"/>
      <c r="JT228" s="175"/>
      <c r="JU228" s="175"/>
      <c r="JV228" s="175"/>
      <c r="JW228" s="175"/>
      <c r="JX228" s="175"/>
      <c r="JY228" s="175"/>
      <c r="JZ228" s="175"/>
      <c r="KA228" s="175"/>
      <c r="KB228" s="175"/>
      <c r="KC228" s="175"/>
      <c r="KD228" s="175"/>
      <c r="KE228" s="175"/>
      <c r="KF228" s="175"/>
      <c r="KG228" s="175"/>
      <c r="KH228" s="175"/>
      <c r="KI228" s="175"/>
      <c r="KJ228" s="175"/>
      <c r="KK228" s="175"/>
      <c r="KL228" s="175"/>
      <c r="KM228" s="175"/>
      <c r="KN228" s="175"/>
      <c r="KO228" s="175"/>
      <c r="KP228" s="175"/>
      <c r="KQ228" s="175"/>
      <c r="KR228" s="175"/>
      <c r="KS228" s="175"/>
      <c r="KT228" s="175"/>
      <c r="KU228" s="175"/>
      <c r="KV228" s="175"/>
      <c r="KW228" s="175"/>
      <c r="KX228" s="175"/>
      <c r="KY228" s="175"/>
      <c r="KZ228" s="175"/>
      <c r="LA228" s="175"/>
      <c r="LB228" s="175"/>
      <c r="LC228" s="175"/>
      <c r="LD228" s="175"/>
      <c r="LE228" s="175"/>
      <c r="LF228" s="175"/>
      <c r="LG228" s="175"/>
      <c r="LH228" s="175"/>
      <c r="LI228" s="175"/>
      <c r="LJ228" s="175"/>
      <c r="LK228" s="175"/>
      <c r="LL228" s="175"/>
      <c r="LM228" s="175"/>
      <c r="LN228" s="175"/>
      <c r="LO228" s="175"/>
      <c r="LP228" s="175"/>
      <c r="LQ228" s="175"/>
      <c r="LR228" s="175"/>
      <c r="LS228" s="175"/>
      <c r="LT228" s="175"/>
      <c r="LU228" s="175"/>
      <c r="LV228" s="175"/>
      <c r="LW228" s="175"/>
      <c r="LX228" s="175"/>
      <c r="LY228" s="175"/>
      <c r="LZ228" s="175"/>
      <c r="MA228" s="175"/>
      <c r="MB228" s="175"/>
      <c r="MC228" s="175"/>
      <c r="MD228" s="175"/>
      <c r="ME228" s="175"/>
      <c r="MF228" s="175"/>
      <c r="MG228" s="175"/>
      <c r="MH228" s="175"/>
      <c r="MI228" s="175"/>
      <c r="MJ228" s="175"/>
      <c r="MK228" s="175"/>
      <c r="ML228" s="175"/>
      <c r="MM228" s="175"/>
      <c r="MN228" s="175"/>
      <c r="MO228" s="175"/>
      <c r="MP228" s="175"/>
      <c r="MQ228" s="175"/>
      <c r="MR228" s="175"/>
      <c r="MS228" s="175"/>
      <c r="MT228" s="175"/>
      <c r="MU228" s="175"/>
      <c r="MV228" s="175"/>
      <c r="MW228" s="175"/>
      <c r="MX228" s="175"/>
      <c r="MY228" s="175"/>
      <c r="MZ228" s="175"/>
      <c r="NA228" s="175"/>
      <c r="NB228" s="175"/>
      <c r="NC228" s="175"/>
      <c r="ND228" s="175"/>
      <c r="NE228" s="175"/>
      <c r="NF228" s="175"/>
      <c r="NG228" s="175"/>
      <c r="NH228" s="175"/>
      <c r="NI228" s="175"/>
      <c r="NJ228" s="175"/>
      <c r="NK228" s="175"/>
      <c r="NL228" s="175"/>
      <c r="NM228" s="175"/>
      <c r="NN228" s="175"/>
      <c r="NO228" s="175"/>
      <c r="NP228" s="175"/>
      <c r="NQ228" s="175"/>
      <c r="NR228" s="175"/>
      <c r="NS228" s="175"/>
      <c r="NT228" s="175"/>
      <c r="NU228" s="175"/>
      <c r="NV228" s="175"/>
      <c r="NW228" s="175"/>
      <c r="NX228" s="175"/>
      <c r="NY228" s="175"/>
      <c r="NZ228" s="175"/>
      <c r="OA228" s="175"/>
      <c r="OB228" s="175"/>
      <c r="OC228" s="175"/>
      <c r="OD228" s="175"/>
      <c r="OE228" s="175"/>
      <c r="OF228" s="175"/>
      <c r="OG228" s="175"/>
      <c r="OH228" s="175"/>
      <c r="OI228" s="175"/>
      <c r="OJ228" s="175"/>
      <c r="OK228" s="175"/>
      <c r="OL228" s="175"/>
      <c r="OM228" s="175"/>
      <c r="ON228" s="175"/>
      <c r="OO228" s="175"/>
      <c r="OP228" s="175"/>
      <c r="OQ228" s="175"/>
      <c r="OR228" s="175"/>
      <c r="OS228" s="175"/>
      <c r="OT228" s="175"/>
      <c r="OU228" s="175"/>
      <c r="OV228" s="175"/>
      <c r="OW228" s="175"/>
      <c r="OX228" s="175"/>
      <c r="OY228" s="175"/>
      <c r="OZ228" s="175"/>
      <c r="PA228" s="175"/>
      <c r="PB228" s="175"/>
      <c r="PC228" s="175"/>
      <c r="PD228" s="175"/>
      <c r="PE228" s="175"/>
      <c r="PF228" s="175"/>
      <c r="PG228" s="175"/>
      <c r="PH228" s="175"/>
      <c r="PI228" s="175"/>
      <c r="PJ228" s="175"/>
      <c r="PK228" s="175"/>
      <c r="PL228" s="175"/>
      <c r="PM228" s="175"/>
      <c r="PN228" s="175"/>
      <c r="PO228" s="175"/>
      <c r="PP228" s="175"/>
      <c r="PQ228" s="175"/>
      <c r="PR228" s="175"/>
      <c r="PS228" s="175"/>
      <c r="PT228" s="175"/>
      <c r="PU228" s="175"/>
      <c r="PV228" s="175"/>
      <c r="PW228" s="175"/>
      <c r="PX228" s="175"/>
      <c r="PY228" s="175"/>
      <c r="PZ228" s="175"/>
      <c r="QA228" s="175"/>
      <c r="QB228" s="175"/>
      <c r="QC228" s="175"/>
      <c r="QD228" s="175"/>
      <c r="QE228" s="175"/>
      <c r="QF228" s="175"/>
      <c r="QG228" s="175"/>
      <c r="QH228" s="175"/>
      <c r="QI228" s="175"/>
      <c r="QJ228" s="175"/>
      <c r="QK228" s="175"/>
      <c r="QL228" s="175"/>
      <c r="QM228" s="175"/>
      <c r="QN228" s="175"/>
      <c r="QO228" s="175"/>
    </row>
    <row r="229" spans="122:457">
      <c r="DR229" s="175"/>
      <c r="DS229" s="175"/>
      <c r="DT229" s="175"/>
      <c r="DU229" s="175"/>
      <c r="DV229" s="175"/>
      <c r="DW229" s="175"/>
      <c r="DX229" s="175"/>
      <c r="DY229" s="175"/>
      <c r="DZ229" s="175"/>
      <c r="EA229" s="175"/>
      <c r="EB229" s="175"/>
      <c r="EC229" s="175"/>
      <c r="ED229" s="175"/>
      <c r="EE229" s="175"/>
      <c r="EF229" s="175"/>
      <c r="EG229" s="175"/>
      <c r="EH229" s="175"/>
      <c r="EI229" s="175"/>
      <c r="EJ229" s="175"/>
      <c r="EK229" s="175"/>
      <c r="EL229" s="175"/>
      <c r="EM229" s="175"/>
      <c r="EN229" s="175"/>
      <c r="EO229" s="175"/>
      <c r="EP229" s="175"/>
      <c r="EQ229" s="175"/>
      <c r="ER229" s="175"/>
      <c r="ES229" s="175"/>
      <c r="ET229" s="175"/>
      <c r="EU229" s="175"/>
      <c r="EV229" s="175"/>
      <c r="EW229" s="175"/>
      <c r="EX229" s="175"/>
      <c r="EY229" s="175"/>
      <c r="EZ229" s="175"/>
      <c r="FA229" s="175"/>
      <c r="FB229" s="175"/>
      <c r="FC229" s="175"/>
      <c r="FD229" s="175"/>
      <c r="FE229" s="175"/>
      <c r="FF229" s="175"/>
      <c r="FG229" s="175"/>
      <c r="FH229" s="175"/>
      <c r="FI229" s="175"/>
      <c r="FJ229" s="175"/>
      <c r="FK229" s="175"/>
      <c r="FL229" s="175"/>
      <c r="FM229" s="175"/>
      <c r="FN229" s="175"/>
      <c r="FO229" s="175"/>
      <c r="FP229" s="175"/>
      <c r="FQ229" s="175"/>
      <c r="FR229" s="175"/>
      <c r="FS229" s="175"/>
      <c r="FT229" s="175"/>
      <c r="FU229" s="175"/>
      <c r="FV229" s="175"/>
      <c r="FW229" s="175"/>
      <c r="FX229" s="175"/>
      <c r="FY229" s="175"/>
      <c r="FZ229" s="175"/>
      <c r="GA229" s="175"/>
      <c r="GB229" s="175"/>
      <c r="GC229" s="175"/>
      <c r="GD229" s="175"/>
      <c r="GE229" s="175"/>
      <c r="GF229" s="175"/>
      <c r="GG229" s="175"/>
      <c r="GH229" s="175"/>
      <c r="GI229" s="175"/>
      <c r="GJ229" s="175"/>
      <c r="GK229" s="175"/>
      <c r="GL229" s="175"/>
      <c r="GM229" s="175"/>
      <c r="GN229" s="175"/>
      <c r="GO229" s="175"/>
      <c r="GP229" s="175"/>
      <c r="GQ229" s="175"/>
      <c r="GR229" s="175"/>
      <c r="GS229" s="175"/>
      <c r="GT229" s="175"/>
      <c r="GU229" s="175"/>
      <c r="GV229" s="175"/>
      <c r="GW229" s="175"/>
      <c r="GX229" s="175"/>
      <c r="GY229" s="175"/>
      <c r="GZ229" s="175"/>
      <c r="HA229" s="175"/>
      <c r="HB229" s="175"/>
      <c r="HC229" s="175"/>
      <c r="HD229" s="175"/>
      <c r="HE229" s="175"/>
      <c r="HF229" s="175"/>
      <c r="HG229" s="175"/>
      <c r="HH229" s="175"/>
      <c r="HI229" s="175"/>
      <c r="HJ229" s="175"/>
      <c r="HK229" s="175"/>
      <c r="HL229" s="175"/>
      <c r="HM229" s="175"/>
      <c r="HN229" s="175"/>
      <c r="HO229" s="175"/>
      <c r="HP229" s="175"/>
      <c r="HQ229" s="175"/>
      <c r="HR229" s="175"/>
      <c r="HS229" s="175"/>
      <c r="HT229" s="175"/>
      <c r="HU229" s="175"/>
      <c r="HV229" s="175"/>
      <c r="HW229" s="175"/>
      <c r="HX229" s="175"/>
      <c r="HY229" s="175"/>
      <c r="HZ229" s="175"/>
      <c r="IA229" s="175"/>
      <c r="IB229" s="175"/>
      <c r="IC229" s="175"/>
      <c r="ID229" s="175"/>
      <c r="IE229" s="175"/>
      <c r="IF229" s="175"/>
      <c r="IG229" s="175"/>
      <c r="IH229" s="175"/>
      <c r="II229" s="175"/>
      <c r="IJ229" s="175"/>
      <c r="IK229" s="175"/>
      <c r="IL229" s="175"/>
      <c r="IM229" s="175"/>
      <c r="IN229" s="175"/>
      <c r="IO229" s="175"/>
      <c r="IP229" s="175"/>
      <c r="IQ229" s="175"/>
      <c r="IR229" s="175"/>
      <c r="IS229" s="175"/>
      <c r="IT229" s="175"/>
      <c r="IU229" s="175"/>
      <c r="IV229" s="175"/>
      <c r="IW229" s="175"/>
      <c r="IX229" s="175"/>
      <c r="IY229" s="175"/>
      <c r="IZ229" s="175"/>
      <c r="JA229" s="175"/>
      <c r="JB229" s="175"/>
      <c r="JC229" s="175"/>
      <c r="JD229" s="175"/>
      <c r="JE229" s="175"/>
      <c r="JF229" s="175"/>
      <c r="JG229" s="175"/>
      <c r="JH229" s="175"/>
      <c r="JI229" s="175"/>
      <c r="JJ229" s="175"/>
      <c r="JK229" s="175"/>
      <c r="JL229" s="175"/>
      <c r="JM229" s="175"/>
      <c r="JN229" s="175"/>
      <c r="JO229" s="175"/>
      <c r="JP229" s="175"/>
      <c r="JQ229" s="175"/>
      <c r="JR229" s="175"/>
      <c r="JS229" s="175"/>
      <c r="JT229" s="175"/>
      <c r="JU229" s="175"/>
      <c r="JV229" s="175"/>
      <c r="JW229" s="175"/>
      <c r="JX229" s="175"/>
      <c r="JY229" s="175"/>
      <c r="JZ229" s="175"/>
      <c r="KA229" s="175"/>
      <c r="KB229" s="175"/>
      <c r="KC229" s="175"/>
      <c r="KD229" s="175"/>
      <c r="KE229" s="175"/>
      <c r="KF229" s="175"/>
      <c r="KG229" s="175"/>
      <c r="KH229" s="175"/>
      <c r="KI229" s="175"/>
      <c r="KJ229" s="175"/>
      <c r="KK229" s="175"/>
      <c r="KL229" s="175"/>
      <c r="KM229" s="175"/>
      <c r="KN229" s="175"/>
      <c r="KO229" s="175"/>
      <c r="KP229" s="175"/>
      <c r="KQ229" s="175"/>
      <c r="KR229" s="175"/>
      <c r="KS229" s="175"/>
      <c r="KT229" s="175"/>
      <c r="KU229" s="175"/>
      <c r="KV229" s="175"/>
      <c r="KW229" s="175"/>
      <c r="KX229" s="175"/>
      <c r="KY229" s="175"/>
      <c r="KZ229" s="175"/>
      <c r="LA229" s="175"/>
      <c r="LB229" s="175"/>
      <c r="LC229" s="175"/>
      <c r="LD229" s="175"/>
      <c r="LE229" s="175"/>
      <c r="LF229" s="175"/>
      <c r="LG229" s="175"/>
      <c r="LH229" s="175"/>
      <c r="LI229" s="175"/>
      <c r="LJ229" s="175"/>
      <c r="LK229" s="175"/>
      <c r="LL229" s="175"/>
      <c r="LM229" s="175"/>
      <c r="LN229" s="175"/>
      <c r="LO229" s="175"/>
      <c r="LP229" s="175"/>
      <c r="LQ229" s="175"/>
      <c r="LR229" s="175"/>
      <c r="LS229" s="175"/>
      <c r="LT229" s="175"/>
      <c r="LU229" s="175"/>
      <c r="LV229" s="175"/>
      <c r="LW229" s="175"/>
      <c r="LX229" s="175"/>
      <c r="LY229" s="175"/>
      <c r="LZ229" s="175"/>
      <c r="MA229" s="175"/>
      <c r="MB229" s="175"/>
      <c r="MC229" s="175"/>
      <c r="MD229" s="175"/>
      <c r="ME229" s="175"/>
      <c r="MF229" s="175"/>
      <c r="MG229" s="175"/>
      <c r="MH229" s="175"/>
      <c r="MI229" s="175"/>
      <c r="MJ229" s="175"/>
      <c r="MK229" s="175"/>
      <c r="ML229" s="175"/>
      <c r="MM229" s="175"/>
      <c r="MN229" s="175"/>
      <c r="MO229" s="175"/>
      <c r="MP229" s="175"/>
      <c r="MQ229" s="175"/>
      <c r="MR229" s="175"/>
      <c r="MS229" s="175"/>
      <c r="MT229" s="175"/>
      <c r="MU229" s="175"/>
      <c r="MV229" s="175"/>
      <c r="MW229" s="175"/>
      <c r="MX229" s="175"/>
      <c r="MY229" s="175"/>
      <c r="MZ229" s="175"/>
      <c r="NA229" s="175"/>
      <c r="NB229" s="175"/>
      <c r="NC229" s="175"/>
      <c r="ND229" s="175"/>
      <c r="NE229" s="175"/>
      <c r="NF229" s="175"/>
      <c r="NG229" s="175"/>
      <c r="NH229" s="175"/>
      <c r="NI229" s="175"/>
      <c r="NJ229" s="175"/>
      <c r="NK229" s="175"/>
      <c r="NL229" s="175"/>
      <c r="NM229" s="175"/>
      <c r="NN229" s="175"/>
      <c r="NO229" s="175"/>
      <c r="NP229" s="175"/>
      <c r="NQ229" s="175"/>
      <c r="NR229" s="175"/>
      <c r="NS229" s="175"/>
      <c r="NT229" s="175"/>
      <c r="NU229" s="175"/>
      <c r="NV229" s="175"/>
      <c r="NW229" s="175"/>
      <c r="NX229" s="175"/>
      <c r="NY229" s="175"/>
      <c r="NZ229" s="175"/>
      <c r="OA229" s="175"/>
      <c r="OB229" s="175"/>
      <c r="OC229" s="175"/>
      <c r="OD229" s="175"/>
      <c r="OE229" s="175"/>
      <c r="OF229" s="175"/>
      <c r="OG229" s="175"/>
      <c r="OH229" s="175"/>
      <c r="OI229" s="175"/>
      <c r="OJ229" s="175"/>
      <c r="OK229" s="175"/>
      <c r="OL229" s="175"/>
      <c r="OM229" s="175"/>
      <c r="ON229" s="175"/>
      <c r="OO229" s="175"/>
      <c r="OP229" s="175"/>
      <c r="OQ229" s="175"/>
      <c r="OR229" s="175"/>
      <c r="OS229" s="175"/>
      <c r="OT229" s="175"/>
      <c r="OU229" s="175"/>
      <c r="OV229" s="175"/>
      <c r="OW229" s="175"/>
      <c r="OX229" s="175"/>
      <c r="OY229" s="175"/>
      <c r="OZ229" s="175"/>
      <c r="PA229" s="175"/>
      <c r="PB229" s="175"/>
      <c r="PC229" s="175"/>
      <c r="PD229" s="175"/>
      <c r="PE229" s="175"/>
      <c r="PF229" s="175"/>
      <c r="PG229" s="175"/>
      <c r="PH229" s="175"/>
      <c r="PI229" s="175"/>
      <c r="PJ229" s="175"/>
      <c r="PK229" s="175"/>
      <c r="PL229" s="175"/>
      <c r="PM229" s="175"/>
      <c r="PN229" s="175"/>
      <c r="PO229" s="175"/>
      <c r="PP229" s="175"/>
      <c r="PQ229" s="175"/>
      <c r="PR229" s="175"/>
      <c r="PS229" s="175"/>
      <c r="PT229" s="175"/>
      <c r="PU229" s="175"/>
      <c r="PV229" s="175"/>
      <c r="PW229" s="175"/>
      <c r="PX229" s="175"/>
      <c r="PY229" s="175"/>
      <c r="PZ229" s="175"/>
      <c r="QA229" s="175"/>
      <c r="QB229" s="175"/>
      <c r="QC229" s="175"/>
      <c r="QD229" s="175"/>
      <c r="QE229" s="175"/>
      <c r="QF229" s="175"/>
      <c r="QG229" s="175"/>
      <c r="QH229" s="175"/>
      <c r="QI229" s="175"/>
      <c r="QJ229" s="175"/>
      <c r="QK229" s="175"/>
      <c r="QL229" s="175"/>
      <c r="QM229" s="175"/>
      <c r="QN229" s="175"/>
      <c r="QO229" s="175"/>
    </row>
    <row r="230" spans="122:457">
      <c r="DR230" s="175"/>
      <c r="DS230" s="175"/>
      <c r="DT230" s="175"/>
      <c r="DU230" s="175"/>
      <c r="DV230" s="175"/>
      <c r="DW230" s="175"/>
      <c r="DX230" s="175"/>
      <c r="DY230" s="175"/>
      <c r="DZ230" s="175"/>
      <c r="EA230" s="175"/>
      <c r="EB230" s="175"/>
      <c r="EC230" s="175"/>
      <c r="ED230" s="175"/>
      <c r="EE230" s="175"/>
      <c r="EF230" s="175"/>
      <c r="EG230" s="175"/>
      <c r="EH230" s="175"/>
      <c r="EI230" s="175"/>
      <c r="EJ230" s="175"/>
      <c r="EK230" s="175"/>
      <c r="EL230" s="175"/>
      <c r="EM230" s="175"/>
      <c r="EN230" s="175"/>
      <c r="EO230" s="175"/>
      <c r="EP230" s="175"/>
      <c r="EQ230" s="175"/>
      <c r="ER230" s="175"/>
      <c r="ES230" s="175"/>
      <c r="ET230" s="175"/>
      <c r="EU230" s="175"/>
      <c r="EV230" s="175"/>
      <c r="EW230" s="175"/>
      <c r="EX230" s="175"/>
      <c r="EY230" s="175"/>
      <c r="EZ230" s="175"/>
      <c r="FA230" s="175"/>
      <c r="FB230" s="175"/>
      <c r="FC230" s="175"/>
      <c r="FD230" s="175"/>
      <c r="FE230" s="175"/>
      <c r="FF230" s="175"/>
      <c r="FG230" s="175"/>
      <c r="FH230" s="175"/>
      <c r="FI230" s="175"/>
      <c r="FJ230" s="175"/>
      <c r="FK230" s="175"/>
      <c r="FL230" s="175"/>
      <c r="FM230" s="175"/>
      <c r="FN230" s="175"/>
      <c r="FO230" s="175"/>
      <c r="FP230" s="175"/>
      <c r="FQ230" s="175"/>
      <c r="FR230" s="175"/>
      <c r="FS230" s="175"/>
      <c r="FT230" s="175"/>
      <c r="FU230" s="175"/>
      <c r="FV230" s="175"/>
      <c r="FW230" s="175"/>
      <c r="FX230" s="175"/>
      <c r="FY230" s="175"/>
      <c r="FZ230" s="175"/>
      <c r="GA230" s="175"/>
      <c r="GB230" s="175"/>
      <c r="GC230" s="175"/>
      <c r="GD230" s="175"/>
      <c r="GE230" s="175"/>
      <c r="GF230" s="175"/>
      <c r="GG230" s="175"/>
      <c r="GH230" s="175"/>
      <c r="GI230" s="175"/>
      <c r="GJ230" s="175"/>
      <c r="GK230" s="175"/>
      <c r="GL230" s="175"/>
      <c r="GM230" s="175"/>
      <c r="GN230" s="175"/>
      <c r="GO230" s="175"/>
      <c r="GP230" s="175"/>
      <c r="GQ230" s="175"/>
      <c r="GR230" s="175"/>
      <c r="GS230" s="175"/>
      <c r="GT230" s="175"/>
      <c r="GU230" s="175"/>
      <c r="GV230" s="175"/>
      <c r="GW230" s="175"/>
      <c r="GX230" s="175"/>
      <c r="GY230" s="175"/>
      <c r="GZ230" s="175"/>
      <c r="HA230" s="175"/>
      <c r="HB230" s="175"/>
      <c r="HC230" s="175"/>
      <c r="HD230" s="175"/>
      <c r="HE230" s="175"/>
      <c r="HF230" s="175"/>
      <c r="HG230" s="175"/>
      <c r="HH230" s="175"/>
      <c r="HI230" s="175"/>
      <c r="HJ230" s="175"/>
      <c r="HK230" s="175"/>
      <c r="HL230" s="175"/>
      <c r="HM230" s="175"/>
      <c r="HN230" s="175"/>
      <c r="HO230" s="175"/>
      <c r="HP230" s="175"/>
      <c r="HQ230" s="175"/>
      <c r="HR230" s="175"/>
      <c r="HS230" s="175"/>
      <c r="HT230" s="175"/>
      <c r="HU230" s="175"/>
      <c r="HV230" s="175"/>
      <c r="HW230" s="175"/>
      <c r="HX230" s="175"/>
      <c r="HY230" s="175"/>
      <c r="HZ230" s="175"/>
      <c r="IA230" s="175"/>
      <c r="IB230" s="175"/>
      <c r="IC230" s="175"/>
      <c r="ID230" s="175"/>
      <c r="IE230" s="175"/>
      <c r="IF230" s="175"/>
      <c r="IG230" s="175"/>
      <c r="IH230" s="175"/>
      <c r="II230" s="175"/>
      <c r="IJ230" s="175"/>
      <c r="IK230" s="175"/>
      <c r="IL230" s="175"/>
      <c r="IM230" s="175"/>
      <c r="IN230" s="175"/>
      <c r="IO230" s="175"/>
      <c r="IP230" s="175"/>
      <c r="IQ230" s="175"/>
      <c r="IR230" s="175"/>
      <c r="IS230" s="175"/>
      <c r="IT230" s="175"/>
      <c r="IU230" s="175"/>
      <c r="IV230" s="175"/>
      <c r="IW230" s="175"/>
      <c r="IX230" s="175"/>
      <c r="IY230" s="175"/>
      <c r="IZ230" s="175"/>
      <c r="JA230" s="175"/>
      <c r="JB230" s="175"/>
      <c r="JC230" s="175"/>
      <c r="JD230" s="175"/>
      <c r="JE230" s="175"/>
      <c r="JF230" s="175"/>
      <c r="JG230" s="175"/>
      <c r="JH230" s="175"/>
      <c r="JI230" s="175"/>
      <c r="JJ230" s="175"/>
      <c r="JK230" s="175"/>
      <c r="JL230" s="175"/>
      <c r="JM230" s="175"/>
      <c r="JN230" s="175"/>
      <c r="JO230" s="175"/>
      <c r="JP230" s="175"/>
      <c r="JQ230" s="175"/>
      <c r="JR230" s="175"/>
      <c r="JS230" s="175"/>
      <c r="JT230" s="175"/>
      <c r="JU230" s="175"/>
      <c r="JV230" s="175"/>
      <c r="JW230" s="175"/>
      <c r="JX230" s="175"/>
      <c r="JY230" s="175"/>
      <c r="JZ230" s="175"/>
      <c r="KA230" s="175"/>
      <c r="KB230" s="175"/>
      <c r="KC230" s="175"/>
      <c r="KD230" s="175"/>
      <c r="KE230" s="175"/>
      <c r="KF230" s="175"/>
      <c r="KG230" s="175"/>
      <c r="KH230" s="175"/>
      <c r="KI230" s="175"/>
      <c r="KJ230" s="175"/>
      <c r="KK230" s="175"/>
      <c r="KL230" s="175"/>
      <c r="KM230" s="175"/>
      <c r="KN230" s="175"/>
      <c r="KO230" s="175"/>
      <c r="KP230" s="175"/>
      <c r="KQ230" s="175"/>
      <c r="KR230" s="175"/>
      <c r="KS230" s="175"/>
      <c r="KT230" s="175"/>
      <c r="KU230" s="175"/>
      <c r="KV230" s="175"/>
      <c r="KW230" s="175"/>
      <c r="KX230" s="175"/>
      <c r="KY230" s="175"/>
      <c r="KZ230" s="175"/>
      <c r="LA230" s="175"/>
      <c r="LB230" s="175"/>
      <c r="LC230" s="175"/>
      <c r="LD230" s="175"/>
      <c r="LE230" s="175"/>
      <c r="LF230" s="175"/>
      <c r="LG230" s="175"/>
      <c r="LH230" s="175"/>
      <c r="LI230" s="175"/>
      <c r="LJ230" s="175"/>
      <c r="LK230" s="175"/>
      <c r="LL230" s="175"/>
      <c r="LM230" s="175"/>
      <c r="LN230" s="175"/>
      <c r="LO230" s="175"/>
      <c r="LP230" s="175"/>
      <c r="LQ230" s="175"/>
      <c r="LR230" s="175"/>
      <c r="LS230" s="175"/>
      <c r="LT230" s="175"/>
      <c r="LU230" s="175"/>
      <c r="LV230" s="175"/>
      <c r="LW230" s="175"/>
      <c r="LX230" s="175"/>
      <c r="LY230" s="175"/>
      <c r="LZ230" s="175"/>
      <c r="MA230" s="175"/>
      <c r="MB230" s="175"/>
      <c r="MC230" s="175"/>
      <c r="MD230" s="175"/>
      <c r="ME230" s="175"/>
      <c r="MF230" s="175"/>
      <c r="MG230" s="175"/>
      <c r="MH230" s="175"/>
      <c r="MI230" s="175"/>
      <c r="MJ230" s="175"/>
      <c r="MK230" s="175"/>
      <c r="ML230" s="175"/>
      <c r="MM230" s="175"/>
      <c r="MN230" s="175"/>
      <c r="MO230" s="175"/>
      <c r="MP230" s="175"/>
      <c r="MQ230" s="175"/>
      <c r="MR230" s="175"/>
      <c r="MS230" s="175"/>
      <c r="MT230" s="175"/>
      <c r="MU230" s="175"/>
      <c r="MV230" s="175"/>
      <c r="MW230" s="175"/>
      <c r="MX230" s="175"/>
      <c r="MY230" s="175"/>
      <c r="MZ230" s="175"/>
      <c r="NA230" s="175"/>
      <c r="NB230" s="175"/>
      <c r="NC230" s="175"/>
      <c r="ND230" s="175"/>
      <c r="NE230" s="175"/>
      <c r="NF230" s="175"/>
      <c r="NG230" s="175"/>
      <c r="NH230" s="175"/>
      <c r="NI230" s="175"/>
      <c r="NJ230" s="175"/>
      <c r="NK230" s="175"/>
      <c r="NL230" s="175"/>
      <c r="NM230" s="175"/>
      <c r="NN230" s="175"/>
      <c r="NO230" s="175"/>
      <c r="NP230" s="175"/>
      <c r="NQ230" s="175"/>
      <c r="NR230" s="175"/>
      <c r="NS230" s="175"/>
      <c r="NT230" s="175"/>
      <c r="NU230" s="175"/>
      <c r="NV230" s="175"/>
      <c r="NW230" s="175"/>
      <c r="NX230" s="175"/>
      <c r="NY230" s="175"/>
      <c r="NZ230" s="175"/>
      <c r="OA230" s="175"/>
      <c r="OB230" s="175"/>
      <c r="OC230" s="175"/>
      <c r="OD230" s="175"/>
      <c r="OE230" s="175"/>
      <c r="OF230" s="175"/>
      <c r="OG230" s="175"/>
      <c r="OH230" s="175"/>
      <c r="OI230" s="175"/>
      <c r="OJ230" s="175"/>
      <c r="OK230" s="175"/>
      <c r="OL230" s="175"/>
      <c r="OM230" s="175"/>
      <c r="ON230" s="175"/>
      <c r="OO230" s="175"/>
      <c r="OP230" s="175"/>
      <c r="OQ230" s="175"/>
      <c r="OR230" s="175"/>
      <c r="OS230" s="175"/>
      <c r="OT230" s="175"/>
      <c r="OU230" s="175"/>
      <c r="OV230" s="175"/>
      <c r="OW230" s="175"/>
      <c r="OX230" s="175"/>
      <c r="OY230" s="175"/>
      <c r="OZ230" s="175"/>
      <c r="PA230" s="175"/>
      <c r="PB230" s="175"/>
      <c r="PC230" s="175"/>
      <c r="PD230" s="175"/>
      <c r="PE230" s="175"/>
      <c r="PF230" s="175"/>
      <c r="PG230" s="175"/>
      <c r="PH230" s="175"/>
      <c r="PI230" s="175"/>
      <c r="PJ230" s="175"/>
      <c r="PK230" s="175"/>
      <c r="PL230" s="175"/>
      <c r="PM230" s="175"/>
      <c r="PN230" s="175"/>
      <c r="PO230" s="175"/>
      <c r="PP230" s="175"/>
      <c r="PQ230" s="175"/>
      <c r="PR230" s="175"/>
      <c r="PS230" s="175"/>
      <c r="PT230" s="175"/>
      <c r="PU230" s="175"/>
      <c r="PV230" s="175"/>
      <c r="PW230" s="175"/>
      <c r="PX230" s="175"/>
      <c r="PY230" s="175"/>
      <c r="PZ230" s="175"/>
      <c r="QA230" s="175"/>
      <c r="QB230" s="175"/>
      <c r="QC230" s="175"/>
      <c r="QD230" s="175"/>
      <c r="QE230" s="175"/>
      <c r="QF230" s="175"/>
      <c r="QG230" s="175"/>
      <c r="QH230" s="175"/>
      <c r="QI230" s="175"/>
      <c r="QJ230" s="175"/>
      <c r="QK230" s="175"/>
      <c r="QL230" s="175"/>
      <c r="QM230" s="175"/>
      <c r="QN230" s="175"/>
      <c r="QO230" s="175"/>
    </row>
    <row r="231" spans="122:457">
      <c r="DR231" s="175"/>
      <c r="DS231" s="175"/>
      <c r="DT231" s="175"/>
      <c r="DU231" s="175"/>
      <c r="DV231" s="175"/>
      <c r="DW231" s="175"/>
      <c r="DX231" s="175"/>
      <c r="DY231" s="175"/>
      <c r="DZ231" s="175"/>
      <c r="EA231" s="175"/>
      <c r="EB231" s="175"/>
      <c r="EC231" s="175"/>
      <c r="ED231" s="175"/>
      <c r="EE231" s="175"/>
      <c r="EF231" s="175"/>
      <c r="EG231" s="175"/>
      <c r="EH231" s="175"/>
      <c r="EI231" s="175"/>
      <c r="EJ231" s="175"/>
      <c r="EK231" s="175"/>
      <c r="EL231" s="175"/>
      <c r="EM231" s="175"/>
      <c r="EN231" s="175"/>
      <c r="EO231" s="175"/>
      <c r="EP231" s="175"/>
      <c r="EQ231" s="175"/>
      <c r="ER231" s="175"/>
      <c r="ES231" s="175"/>
      <c r="ET231" s="175"/>
      <c r="EU231" s="175"/>
      <c r="EV231" s="175"/>
      <c r="EW231" s="175"/>
      <c r="EX231" s="175"/>
      <c r="EY231" s="175"/>
      <c r="EZ231" s="175"/>
      <c r="FA231" s="175"/>
      <c r="FB231" s="175"/>
      <c r="FC231" s="175"/>
      <c r="FD231" s="175"/>
      <c r="FE231" s="175"/>
      <c r="FF231" s="175"/>
      <c r="FG231" s="175"/>
      <c r="FH231" s="175"/>
      <c r="FI231" s="175"/>
      <c r="FJ231" s="175"/>
      <c r="FK231" s="175"/>
      <c r="FL231" s="175"/>
      <c r="FM231" s="175"/>
      <c r="FN231" s="175"/>
      <c r="FO231" s="175"/>
      <c r="FP231" s="175"/>
      <c r="FQ231" s="175"/>
      <c r="FR231" s="175"/>
      <c r="FS231" s="175"/>
      <c r="FT231" s="175"/>
      <c r="FU231" s="175"/>
      <c r="FV231" s="175"/>
      <c r="FW231" s="175"/>
      <c r="FX231" s="175"/>
      <c r="FY231" s="175"/>
      <c r="FZ231" s="175"/>
      <c r="GA231" s="175"/>
      <c r="GB231" s="175"/>
      <c r="GC231" s="175"/>
      <c r="GD231" s="175"/>
      <c r="GE231" s="175"/>
      <c r="GF231" s="175"/>
      <c r="GG231" s="175"/>
      <c r="GH231" s="175"/>
      <c r="GI231" s="175"/>
      <c r="GJ231" s="175"/>
      <c r="GK231" s="175"/>
      <c r="GL231" s="175"/>
      <c r="GM231" s="175"/>
      <c r="GN231" s="175"/>
      <c r="GO231" s="175"/>
      <c r="GP231" s="175"/>
      <c r="GQ231" s="175"/>
      <c r="GR231" s="175"/>
      <c r="GS231" s="175"/>
      <c r="GT231" s="175"/>
      <c r="GU231" s="175"/>
      <c r="GV231" s="175"/>
      <c r="GW231" s="175"/>
      <c r="GX231" s="175"/>
      <c r="GY231" s="175"/>
      <c r="GZ231" s="175"/>
      <c r="HA231" s="175"/>
      <c r="HB231" s="175"/>
      <c r="HC231" s="175"/>
      <c r="HD231" s="175"/>
      <c r="HE231" s="175"/>
      <c r="HF231" s="175"/>
      <c r="HG231" s="175"/>
      <c r="HH231" s="175"/>
      <c r="HI231" s="175"/>
      <c r="HJ231" s="175"/>
      <c r="HK231" s="175"/>
      <c r="HL231" s="175"/>
      <c r="HM231" s="175"/>
      <c r="HN231" s="175"/>
      <c r="HO231" s="175"/>
      <c r="HP231" s="175"/>
      <c r="HQ231" s="175"/>
      <c r="HR231" s="175"/>
      <c r="HS231" s="175"/>
      <c r="HT231" s="175"/>
      <c r="HU231" s="175"/>
      <c r="HV231" s="175"/>
      <c r="HW231" s="175"/>
      <c r="HX231" s="175"/>
      <c r="HY231" s="175"/>
      <c r="HZ231" s="175"/>
      <c r="IA231" s="175"/>
      <c r="IB231" s="175"/>
      <c r="IC231" s="175"/>
      <c r="ID231" s="175"/>
      <c r="IE231" s="175"/>
      <c r="IF231" s="175"/>
      <c r="IG231" s="175"/>
      <c r="IH231" s="175"/>
      <c r="II231" s="175"/>
      <c r="IJ231" s="175"/>
      <c r="IK231" s="175"/>
      <c r="IL231" s="175"/>
      <c r="IM231" s="175"/>
      <c r="IN231" s="175"/>
      <c r="IO231" s="175"/>
      <c r="IP231" s="175"/>
      <c r="IQ231" s="175"/>
      <c r="IR231" s="175"/>
      <c r="IS231" s="175"/>
      <c r="IT231" s="175"/>
      <c r="IU231" s="175"/>
      <c r="IV231" s="175"/>
      <c r="IW231" s="175"/>
      <c r="IX231" s="175"/>
      <c r="IY231" s="175"/>
      <c r="IZ231" s="175"/>
      <c r="JA231" s="175"/>
      <c r="JB231" s="175"/>
      <c r="JC231" s="175"/>
      <c r="JD231" s="175"/>
      <c r="JE231" s="175"/>
      <c r="JF231" s="175"/>
      <c r="JG231" s="175"/>
      <c r="JH231" s="175"/>
      <c r="JI231" s="175"/>
      <c r="JJ231" s="175"/>
      <c r="JK231" s="175"/>
      <c r="JL231" s="175"/>
      <c r="JM231" s="175"/>
      <c r="JN231" s="175"/>
      <c r="JO231" s="175"/>
      <c r="JP231" s="175"/>
      <c r="JQ231" s="175"/>
      <c r="JR231" s="175"/>
      <c r="JS231" s="175"/>
      <c r="JT231" s="175"/>
      <c r="JU231" s="175"/>
      <c r="JV231" s="175"/>
      <c r="JW231" s="175"/>
      <c r="JX231" s="175"/>
      <c r="JY231" s="175"/>
      <c r="JZ231" s="175"/>
      <c r="KA231" s="175"/>
      <c r="KB231" s="175"/>
      <c r="KC231" s="175"/>
      <c r="KD231" s="175"/>
      <c r="KE231" s="175"/>
      <c r="KF231" s="175"/>
      <c r="KG231" s="175"/>
      <c r="KH231" s="175"/>
      <c r="KI231" s="175"/>
      <c r="KJ231" s="175"/>
      <c r="KK231" s="175"/>
      <c r="KL231" s="175"/>
      <c r="KM231" s="175"/>
      <c r="KN231" s="175"/>
      <c r="KO231" s="175"/>
      <c r="KP231" s="175"/>
      <c r="KQ231" s="175"/>
      <c r="KR231" s="175"/>
      <c r="KS231" s="175"/>
      <c r="KT231" s="175"/>
      <c r="KU231" s="175"/>
      <c r="KV231" s="175"/>
      <c r="KW231" s="175"/>
      <c r="KX231" s="175"/>
      <c r="KY231" s="175"/>
      <c r="KZ231" s="175"/>
      <c r="LA231" s="175"/>
      <c r="LB231" s="175"/>
      <c r="LC231" s="175"/>
      <c r="LD231" s="175"/>
      <c r="LE231" s="175"/>
      <c r="LF231" s="175"/>
      <c r="LG231" s="175"/>
      <c r="LH231" s="175"/>
      <c r="LI231" s="175"/>
      <c r="LJ231" s="175"/>
      <c r="LK231" s="175"/>
      <c r="LL231" s="175"/>
      <c r="LM231" s="175"/>
      <c r="LN231" s="175"/>
      <c r="LO231" s="175"/>
      <c r="LP231" s="175"/>
      <c r="LQ231" s="175"/>
      <c r="LR231" s="175"/>
      <c r="LS231" s="175"/>
      <c r="LT231" s="175"/>
      <c r="LU231" s="175"/>
      <c r="LV231" s="175"/>
      <c r="LW231" s="175"/>
      <c r="LX231" s="175"/>
      <c r="LY231" s="175"/>
      <c r="LZ231" s="175"/>
      <c r="MA231" s="175"/>
      <c r="MB231" s="175"/>
      <c r="MC231" s="175"/>
      <c r="MD231" s="175"/>
      <c r="ME231" s="175"/>
      <c r="MF231" s="175"/>
      <c r="MG231" s="175"/>
      <c r="MH231" s="175"/>
      <c r="MI231" s="175"/>
      <c r="MJ231" s="175"/>
      <c r="MK231" s="175"/>
      <c r="ML231" s="175"/>
      <c r="MM231" s="175"/>
      <c r="MN231" s="175"/>
      <c r="MO231" s="175"/>
      <c r="MP231" s="175"/>
      <c r="MQ231" s="175"/>
      <c r="MR231" s="175"/>
      <c r="MS231" s="175"/>
      <c r="MT231" s="175"/>
      <c r="MU231" s="175"/>
      <c r="MV231" s="175"/>
      <c r="MW231" s="175"/>
      <c r="MX231" s="175"/>
      <c r="MY231" s="175"/>
      <c r="MZ231" s="175"/>
      <c r="NA231" s="175"/>
      <c r="NB231" s="175"/>
      <c r="NC231" s="175"/>
      <c r="ND231" s="175"/>
      <c r="NE231" s="175"/>
      <c r="NF231" s="175"/>
      <c r="NG231" s="175"/>
      <c r="NH231" s="175"/>
      <c r="NI231" s="175"/>
      <c r="NJ231" s="175"/>
      <c r="NK231" s="175"/>
      <c r="NL231" s="175"/>
      <c r="NM231" s="175"/>
      <c r="NN231" s="175"/>
      <c r="NO231" s="175"/>
      <c r="NP231" s="175"/>
      <c r="NQ231" s="175"/>
      <c r="NR231" s="175"/>
      <c r="NS231" s="175"/>
      <c r="NT231" s="175"/>
      <c r="NU231" s="175"/>
      <c r="NV231" s="175"/>
      <c r="NW231" s="175"/>
      <c r="NX231" s="175"/>
      <c r="NY231" s="175"/>
      <c r="NZ231" s="175"/>
      <c r="OA231" s="175"/>
      <c r="OB231" s="175"/>
      <c r="OC231" s="175"/>
      <c r="OD231" s="175"/>
      <c r="OE231" s="175"/>
      <c r="OF231" s="175"/>
      <c r="OG231" s="175"/>
      <c r="OH231" s="175"/>
      <c r="OI231" s="175"/>
      <c r="OJ231" s="175"/>
      <c r="OK231" s="175"/>
      <c r="OL231" s="175"/>
      <c r="OM231" s="175"/>
      <c r="ON231" s="175"/>
      <c r="OO231" s="175"/>
      <c r="OP231" s="175"/>
      <c r="OQ231" s="175"/>
      <c r="OR231" s="175"/>
      <c r="OS231" s="175"/>
      <c r="OT231" s="175"/>
      <c r="OU231" s="175"/>
      <c r="OV231" s="175"/>
      <c r="OW231" s="175"/>
      <c r="OX231" s="175"/>
      <c r="OY231" s="175"/>
      <c r="OZ231" s="175"/>
      <c r="PA231" s="175"/>
      <c r="PB231" s="175"/>
      <c r="PC231" s="175"/>
      <c r="PD231" s="175"/>
      <c r="PE231" s="175"/>
      <c r="PF231" s="175"/>
      <c r="PG231" s="175"/>
      <c r="PH231" s="175"/>
      <c r="PI231" s="175"/>
      <c r="PJ231" s="175"/>
      <c r="PK231" s="175"/>
      <c r="PL231" s="175"/>
      <c r="PM231" s="175"/>
      <c r="PN231" s="175"/>
      <c r="PO231" s="175"/>
      <c r="PP231" s="175"/>
      <c r="PQ231" s="175"/>
      <c r="PR231" s="175"/>
      <c r="PS231" s="175"/>
      <c r="PT231" s="175"/>
      <c r="PU231" s="175"/>
      <c r="PV231" s="175"/>
      <c r="PW231" s="175"/>
      <c r="PX231" s="175"/>
      <c r="PY231" s="175"/>
      <c r="PZ231" s="175"/>
      <c r="QA231" s="175"/>
      <c r="QB231" s="175"/>
      <c r="QC231" s="175"/>
      <c r="QD231" s="175"/>
      <c r="QE231" s="175"/>
      <c r="QF231" s="175"/>
      <c r="QG231" s="175"/>
      <c r="QH231" s="175"/>
      <c r="QI231" s="175"/>
      <c r="QJ231" s="175"/>
      <c r="QK231" s="175"/>
      <c r="QL231" s="175"/>
      <c r="QM231" s="175"/>
      <c r="QN231" s="175"/>
      <c r="QO231" s="175"/>
    </row>
    <row r="232" spans="122:457">
      <c r="DR232" s="175"/>
      <c r="DS232" s="175"/>
      <c r="DT232" s="175"/>
      <c r="DU232" s="175"/>
      <c r="DV232" s="175"/>
      <c r="DW232" s="175"/>
      <c r="DX232" s="175"/>
      <c r="DY232" s="175"/>
      <c r="DZ232" s="175"/>
      <c r="EA232" s="175"/>
      <c r="EB232" s="175"/>
      <c r="EC232" s="175"/>
      <c r="ED232" s="175"/>
      <c r="EE232" s="175"/>
      <c r="EF232" s="175"/>
      <c r="EG232" s="175"/>
      <c r="EH232" s="175"/>
      <c r="EI232" s="175"/>
      <c r="EJ232" s="175"/>
      <c r="EK232" s="175"/>
      <c r="EL232" s="175"/>
      <c r="EM232" s="175"/>
      <c r="EN232" s="175"/>
      <c r="EO232" s="175"/>
      <c r="EP232" s="175"/>
      <c r="EQ232" s="175"/>
      <c r="ER232" s="175"/>
      <c r="ES232" s="175"/>
      <c r="ET232" s="175"/>
      <c r="EU232" s="175"/>
      <c r="EV232" s="175"/>
      <c r="EW232" s="175"/>
      <c r="EX232" s="175"/>
      <c r="EY232" s="175"/>
      <c r="EZ232" s="175"/>
      <c r="FA232" s="175"/>
      <c r="FB232" s="175"/>
      <c r="FC232" s="175"/>
      <c r="FD232" s="175"/>
      <c r="FE232" s="175"/>
      <c r="FF232" s="175"/>
      <c r="FG232" s="175"/>
      <c r="FH232" s="175"/>
      <c r="FI232" s="175"/>
      <c r="FJ232" s="175"/>
      <c r="FK232" s="175"/>
      <c r="FL232" s="175"/>
      <c r="FM232" s="175"/>
      <c r="FN232" s="175"/>
      <c r="FO232" s="175"/>
      <c r="FP232" s="175"/>
      <c r="FQ232" s="175"/>
      <c r="FR232" s="175"/>
      <c r="FS232" s="175"/>
      <c r="FT232" s="175"/>
      <c r="FU232" s="175"/>
      <c r="FV232" s="175"/>
      <c r="FW232" s="175"/>
      <c r="FX232" s="175"/>
      <c r="FY232" s="175"/>
      <c r="FZ232" s="175"/>
      <c r="GA232" s="175"/>
      <c r="GB232" s="175"/>
      <c r="GC232" s="175"/>
      <c r="GD232" s="175"/>
      <c r="GE232" s="175"/>
      <c r="GF232" s="175"/>
      <c r="GG232" s="175"/>
      <c r="GH232" s="175"/>
      <c r="GI232" s="175"/>
      <c r="GJ232" s="175"/>
      <c r="GK232" s="175"/>
      <c r="GL232" s="175"/>
      <c r="GM232" s="175"/>
      <c r="GN232" s="175"/>
      <c r="GO232" s="175"/>
      <c r="GP232" s="175"/>
      <c r="GQ232" s="175"/>
      <c r="GR232" s="175"/>
      <c r="GS232" s="175"/>
      <c r="GT232" s="175"/>
      <c r="GU232" s="175"/>
      <c r="GV232" s="175"/>
      <c r="GW232" s="175"/>
      <c r="GX232" s="175"/>
      <c r="GY232" s="175"/>
      <c r="GZ232" s="175"/>
      <c r="HA232" s="175"/>
      <c r="HB232" s="175"/>
      <c r="HC232" s="175"/>
      <c r="HD232" s="175"/>
      <c r="HE232" s="175"/>
      <c r="HF232" s="175"/>
      <c r="HG232" s="175"/>
      <c r="HH232" s="175"/>
      <c r="HI232" s="175"/>
      <c r="HJ232" s="175"/>
      <c r="HK232" s="175"/>
      <c r="HL232" s="175"/>
      <c r="HM232" s="175"/>
      <c r="HN232" s="175"/>
      <c r="HO232" s="175"/>
      <c r="HP232" s="175"/>
      <c r="HQ232" s="175"/>
      <c r="HR232" s="175"/>
      <c r="HS232" s="175"/>
      <c r="HT232" s="175"/>
      <c r="HU232" s="175"/>
      <c r="HV232" s="175"/>
      <c r="HW232" s="175"/>
      <c r="HX232" s="175"/>
      <c r="HY232" s="175"/>
      <c r="HZ232" s="175"/>
      <c r="IA232" s="175"/>
      <c r="IB232" s="175"/>
      <c r="IC232" s="175"/>
      <c r="ID232" s="175"/>
      <c r="IE232" s="175"/>
      <c r="IF232" s="175"/>
      <c r="IG232" s="175"/>
      <c r="IH232" s="175"/>
      <c r="II232" s="175"/>
      <c r="IJ232" s="175"/>
      <c r="IK232" s="175"/>
      <c r="IL232" s="175"/>
      <c r="IM232" s="175"/>
      <c r="IN232" s="175"/>
      <c r="IO232" s="175"/>
      <c r="IP232" s="175"/>
      <c r="IQ232" s="175"/>
      <c r="IR232" s="175"/>
      <c r="IS232" s="175"/>
      <c r="IT232" s="175"/>
      <c r="IU232" s="175"/>
      <c r="IV232" s="175"/>
      <c r="IW232" s="175"/>
      <c r="IX232" s="175"/>
      <c r="IY232" s="175"/>
      <c r="IZ232" s="175"/>
      <c r="JA232" s="175"/>
      <c r="JB232" s="175"/>
      <c r="JC232" s="175"/>
      <c r="JD232" s="175"/>
      <c r="JE232" s="175"/>
      <c r="JF232" s="175"/>
      <c r="JG232" s="175"/>
      <c r="JH232" s="175"/>
      <c r="JI232" s="175"/>
      <c r="JJ232" s="175"/>
      <c r="JK232" s="175"/>
      <c r="JL232" s="175"/>
      <c r="JM232" s="175"/>
      <c r="JN232" s="175"/>
      <c r="JO232" s="175"/>
      <c r="JP232" s="175"/>
      <c r="JQ232" s="175"/>
      <c r="JR232" s="175"/>
      <c r="JS232" s="175"/>
      <c r="JT232" s="175"/>
      <c r="JU232" s="175"/>
      <c r="JV232" s="175"/>
      <c r="JW232" s="175"/>
      <c r="JX232" s="175"/>
      <c r="JY232" s="175"/>
      <c r="JZ232" s="175"/>
      <c r="KA232" s="175"/>
      <c r="KB232" s="175"/>
      <c r="KC232" s="175"/>
      <c r="KD232" s="175"/>
      <c r="KE232" s="175"/>
      <c r="KF232" s="175"/>
      <c r="KG232" s="175"/>
      <c r="KH232" s="175"/>
      <c r="KI232" s="175"/>
      <c r="KJ232" s="175"/>
      <c r="KK232" s="175"/>
      <c r="KL232" s="175"/>
      <c r="KM232" s="175"/>
      <c r="KN232" s="175"/>
      <c r="KO232" s="175"/>
      <c r="KP232" s="175"/>
      <c r="KQ232" s="175"/>
      <c r="KR232" s="175"/>
      <c r="KS232" s="175"/>
      <c r="KT232" s="175"/>
      <c r="KU232" s="175"/>
      <c r="KV232" s="175"/>
      <c r="KW232" s="175"/>
      <c r="KX232" s="175"/>
      <c r="KY232" s="175"/>
      <c r="KZ232" s="175"/>
      <c r="LA232" s="175"/>
      <c r="LB232" s="175"/>
      <c r="LC232" s="175"/>
      <c r="LD232" s="175"/>
      <c r="LE232" s="175"/>
      <c r="LF232" s="175"/>
      <c r="LG232" s="175"/>
      <c r="LH232" s="175"/>
      <c r="LI232" s="175"/>
      <c r="LJ232" s="175"/>
      <c r="LK232" s="175"/>
      <c r="LL232" s="175"/>
      <c r="LM232" s="175"/>
      <c r="LN232" s="175"/>
      <c r="LO232" s="175"/>
      <c r="LP232" s="175"/>
      <c r="LQ232" s="175"/>
      <c r="LR232" s="175"/>
      <c r="LS232" s="175"/>
      <c r="LT232" s="175"/>
      <c r="LU232" s="175"/>
      <c r="LV232" s="175"/>
      <c r="LW232" s="175"/>
      <c r="LX232" s="175"/>
      <c r="LY232" s="175"/>
      <c r="LZ232" s="175"/>
      <c r="MA232" s="175"/>
      <c r="MB232" s="175"/>
      <c r="MC232" s="175"/>
      <c r="MD232" s="175"/>
      <c r="ME232" s="175"/>
      <c r="MF232" s="175"/>
      <c r="MG232" s="175"/>
      <c r="MH232" s="175"/>
      <c r="MI232" s="175"/>
      <c r="MJ232" s="175"/>
      <c r="MK232" s="175"/>
      <c r="ML232" s="175"/>
      <c r="MM232" s="175"/>
      <c r="MN232" s="175"/>
      <c r="MO232" s="175"/>
      <c r="MP232" s="175"/>
      <c r="MQ232" s="175"/>
      <c r="MR232" s="175"/>
      <c r="MS232" s="175"/>
      <c r="MT232" s="175"/>
      <c r="MU232" s="175"/>
      <c r="MV232" s="175"/>
      <c r="MW232" s="175"/>
      <c r="MX232" s="175"/>
      <c r="MY232" s="175"/>
      <c r="MZ232" s="175"/>
      <c r="NA232" s="175"/>
      <c r="NB232" s="175"/>
      <c r="NC232" s="175"/>
      <c r="ND232" s="175"/>
      <c r="NE232" s="175"/>
      <c r="NF232" s="175"/>
      <c r="NG232" s="175"/>
      <c r="NH232" s="175"/>
      <c r="NI232" s="175"/>
      <c r="NJ232" s="175"/>
      <c r="NK232" s="175"/>
      <c r="NL232" s="175"/>
      <c r="NM232" s="175"/>
      <c r="NN232" s="175"/>
      <c r="NO232" s="175"/>
      <c r="NP232" s="175"/>
      <c r="NQ232" s="175"/>
      <c r="NR232" s="175"/>
      <c r="NS232" s="175"/>
      <c r="NT232" s="175"/>
      <c r="NU232" s="175"/>
      <c r="NV232" s="175"/>
      <c r="NW232" s="175"/>
      <c r="NX232" s="175"/>
      <c r="NY232" s="175"/>
      <c r="NZ232" s="175"/>
      <c r="OA232" s="175"/>
      <c r="OB232" s="175"/>
      <c r="OC232" s="175"/>
      <c r="OD232" s="175"/>
      <c r="OE232" s="175"/>
      <c r="OF232" s="175"/>
      <c r="OG232" s="175"/>
      <c r="OH232" s="175"/>
      <c r="OI232" s="175"/>
      <c r="OJ232" s="175"/>
      <c r="OK232" s="175"/>
      <c r="OL232" s="175"/>
      <c r="OM232" s="175"/>
      <c r="ON232" s="175"/>
      <c r="OO232" s="175"/>
      <c r="OP232" s="175"/>
      <c r="OQ232" s="175"/>
      <c r="OR232" s="175"/>
      <c r="OS232" s="175"/>
      <c r="OT232" s="175"/>
      <c r="OU232" s="175"/>
      <c r="OV232" s="175"/>
      <c r="OW232" s="175"/>
      <c r="OX232" s="175"/>
      <c r="OY232" s="175"/>
      <c r="OZ232" s="175"/>
      <c r="PA232" s="175"/>
      <c r="PB232" s="175"/>
      <c r="PC232" s="175"/>
      <c r="PD232" s="175"/>
      <c r="PE232" s="175"/>
      <c r="PF232" s="175"/>
      <c r="PG232" s="175"/>
      <c r="PH232" s="175"/>
      <c r="PI232" s="175"/>
      <c r="PJ232" s="175"/>
      <c r="PK232" s="175"/>
      <c r="PL232" s="175"/>
      <c r="PM232" s="175"/>
      <c r="PN232" s="175"/>
      <c r="PO232" s="175"/>
      <c r="PP232" s="175"/>
      <c r="PQ232" s="175"/>
      <c r="PR232" s="175"/>
      <c r="PS232" s="175"/>
      <c r="PT232" s="175"/>
      <c r="PU232" s="175"/>
      <c r="PV232" s="175"/>
      <c r="PW232" s="175"/>
      <c r="PX232" s="175"/>
      <c r="PY232" s="175"/>
      <c r="PZ232" s="175"/>
      <c r="QA232" s="175"/>
      <c r="QB232" s="175"/>
      <c r="QC232" s="175"/>
      <c r="QD232" s="175"/>
      <c r="QE232" s="175"/>
      <c r="QF232" s="175"/>
      <c r="QG232" s="175"/>
      <c r="QH232" s="175"/>
      <c r="QI232" s="175"/>
      <c r="QJ232" s="175"/>
      <c r="QK232" s="175"/>
      <c r="QL232" s="175"/>
      <c r="QM232" s="175"/>
      <c r="QN232" s="175"/>
      <c r="QO232" s="175"/>
    </row>
    <row r="233" spans="122:457">
      <c r="DR233" s="175"/>
      <c r="DS233" s="175"/>
      <c r="DT233" s="175"/>
      <c r="DU233" s="175"/>
      <c r="DV233" s="175"/>
      <c r="DW233" s="175"/>
      <c r="DX233" s="175"/>
      <c r="DY233" s="175"/>
      <c r="DZ233" s="175"/>
      <c r="EA233" s="175"/>
      <c r="EB233" s="175"/>
      <c r="EC233" s="175"/>
      <c r="ED233" s="175"/>
      <c r="EE233" s="175"/>
      <c r="EF233" s="175"/>
      <c r="EG233" s="175"/>
      <c r="EH233" s="175"/>
      <c r="EI233" s="175"/>
      <c r="EJ233" s="175"/>
      <c r="EK233" s="175"/>
      <c r="EL233" s="175"/>
      <c r="EM233" s="175"/>
      <c r="EN233" s="175"/>
      <c r="EO233" s="175"/>
      <c r="EP233" s="175"/>
      <c r="EQ233" s="175"/>
      <c r="ER233" s="175"/>
      <c r="ES233" s="175"/>
      <c r="ET233" s="175"/>
      <c r="EU233" s="175"/>
      <c r="EV233" s="175"/>
      <c r="EW233" s="175"/>
      <c r="EX233" s="175"/>
      <c r="EY233" s="175"/>
      <c r="EZ233" s="175"/>
      <c r="FA233" s="175"/>
      <c r="FB233" s="175"/>
      <c r="FC233" s="175"/>
      <c r="FD233" s="175"/>
      <c r="FE233" s="175"/>
      <c r="FF233" s="175"/>
      <c r="FG233" s="175"/>
      <c r="FH233" s="175"/>
      <c r="FI233" s="175"/>
      <c r="FJ233" s="175"/>
      <c r="FK233" s="175"/>
      <c r="FL233" s="175"/>
      <c r="FM233" s="175"/>
      <c r="FN233" s="175"/>
      <c r="FO233" s="175"/>
      <c r="FP233" s="175"/>
      <c r="FQ233" s="175"/>
      <c r="FR233" s="175"/>
      <c r="FS233" s="175"/>
      <c r="FT233" s="175"/>
      <c r="FU233" s="175"/>
      <c r="FV233" s="175"/>
      <c r="FW233" s="175"/>
      <c r="FX233" s="175"/>
      <c r="FY233" s="175"/>
      <c r="FZ233" s="175"/>
      <c r="GA233" s="175"/>
      <c r="GB233" s="175"/>
      <c r="GC233" s="175"/>
      <c r="GD233" s="175"/>
      <c r="GE233" s="175"/>
      <c r="GF233" s="175"/>
      <c r="GG233" s="175"/>
      <c r="GH233" s="175"/>
      <c r="GI233" s="175"/>
      <c r="GJ233" s="175"/>
      <c r="GK233" s="175"/>
      <c r="GL233" s="175"/>
      <c r="GM233" s="175"/>
      <c r="GN233" s="175"/>
      <c r="GO233" s="175"/>
      <c r="GP233" s="175"/>
      <c r="GQ233" s="175"/>
      <c r="GR233" s="175"/>
      <c r="GS233" s="175"/>
      <c r="GT233" s="175"/>
      <c r="GU233" s="175"/>
      <c r="GV233" s="175"/>
      <c r="GW233" s="175"/>
      <c r="GX233" s="175"/>
      <c r="GY233" s="175"/>
      <c r="GZ233" s="175"/>
      <c r="HA233" s="175"/>
      <c r="HB233" s="175"/>
      <c r="HC233" s="175"/>
      <c r="HD233" s="175"/>
      <c r="HE233" s="175"/>
      <c r="HF233" s="175"/>
      <c r="HG233" s="175"/>
      <c r="HH233" s="175"/>
      <c r="HI233" s="175"/>
      <c r="HJ233" s="175"/>
      <c r="HK233" s="175"/>
      <c r="HL233" s="175"/>
      <c r="HM233" s="175"/>
      <c r="HN233" s="175"/>
      <c r="HO233" s="175"/>
      <c r="HP233" s="175"/>
      <c r="HQ233" s="175"/>
      <c r="HR233" s="175"/>
      <c r="HS233" s="175"/>
      <c r="HT233" s="175"/>
      <c r="HU233" s="175"/>
      <c r="HV233" s="175"/>
      <c r="HW233" s="175"/>
      <c r="HX233" s="175"/>
      <c r="HY233" s="175"/>
      <c r="HZ233" s="175"/>
      <c r="IA233" s="175"/>
      <c r="IB233" s="175"/>
      <c r="IC233" s="175"/>
      <c r="ID233" s="175"/>
      <c r="IE233" s="175"/>
      <c r="IF233" s="175"/>
      <c r="IG233" s="175"/>
      <c r="IH233" s="175"/>
      <c r="II233" s="175"/>
      <c r="IJ233" s="175"/>
      <c r="IK233" s="175"/>
      <c r="IL233" s="175"/>
      <c r="IM233" s="175"/>
      <c r="IN233" s="175"/>
      <c r="IO233" s="175"/>
      <c r="IP233" s="175"/>
      <c r="IQ233" s="175"/>
      <c r="IR233" s="175"/>
      <c r="IS233" s="175"/>
      <c r="IT233" s="175"/>
      <c r="IU233" s="175"/>
      <c r="IV233" s="175"/>
      <c r="IW233" s="175"/>
      <c r="IX233" s="175"/>
      <c r="IY233" s="175"/>
      <c r="IZ233" s="175"/>
      <c r="JA233" s="175"/>
      <c r="JB233" s="175"/>
      <c r="JC233" s="175"/>
      <c r="JD233" s="175"/>
      <c r="JE233" s="175"/>
      <c r="JF233" s="175"/>
      <c r="JG233" s="175"/>
      <c r="JH233" s="175"/>
      <c r="JI233" s="175"/>
      <c r="JJ233" s="175"/>
      <c r="JK233" s="175"/>
      <c r="JL233" s="175"/>
      <c r="JM233" s="175"/>
      <c r="JN233" s="175"/>
      <c r="JO233" s="175"/>
      <c r="JP233" s="175"/>
      <c r="JQ233" s="175"/>
      <c r="JR233" s="175"/>
      <c r="JS233" s="175"/>
      <c r="JT233" s="175"/>
      <c r="JU233" s="175"/>
      <c r="JV233" s="175"/>
      <c r="JW233" s="175"/>
      <c r="JX233" s="175"/>
      <c r="JY233" s="175"/>
      <c r="JZ233" s="175"/>
      <c r="KA233" s="175"/>
      <c r="KB233" s="175"/>
      <c r="KC233" s="175"/>
      <c r="KD233" s="175"/>
      <c r="KE233" s="175"/>
      <c r="KF233" s="175"/>
      <c r="KG233" s="175"/>
      <c r="KH233" s="175"/>
      <c r="KI233" s="175"/>
      <c r="KJ233" s="175"/>
      <c r="KK233" s="175"/>
      <c r="KL233" s="175"/>
      <c r="KM233" s="175"/>
      <c r="KN233" s="175"/>
      <c r="KO233" s="175"/>
      <c r="KP233" s="175"/>
      <c r="KQ233" s="175"/>
      <c r="KR233" s="175"/>
      <c r="KS233" s="175"/>
      <c r="KT233" s="175"/>
      <c r="KU233" s="175"/>
      <c r="KV233" s="175"/>
      <c r="KW233" s="175"/>
      <c r="KX233" s="175"/>
      <c r="KY233" s="175"/>
      <c r="KZ233" s="175"/>
      <c r="LA233" s="175"/>
      <c r="LB233" s="175"/>
      <c r="LC233" s="175"/>
      <c r="LD233" s="175"/>
      <c r="LE233" s="175"/>
      <c r="LF233" s="175"/>
      <c r="LG233" s="175"/>
      <c r="LH233" s="175"/>
      <c r="LI233" s="175"/>
      <c r="LJ233" s="175"/>
      <c r="LK233" s="175"/>
      <c r="LL233" s="175"/>
      <c r="LM233" s="175"/>
      <c r="LN233" s="175"/>
      <c r="LO233" s="175"/>
      <c r="LP233" s="175"/>
      <c r="LQ233" s="175"/>
      <c r="LR233" s="175"/>
      <c r="LS233" s="175"/>
      <c r="LT233" s="175"/>
      <c r="LU233" s="175"/>
      <c r="LV233" s="175"/>
      <c r="LW233" s="175"/>
      <c r="LX233" s="175"/>
      <c r="LY233" s="175"/>
      <c r="LZ233" s="175"/>
      <c r="MA233" s="175"/>
      <c r="MB233" s="175"/>
      <c r="MC233" s="175"/>
      <c r="MD233" s="175"/>
      <c r="ME233" s="175"/>
      <c r="MF233" s="175"/>
      <c r="MG233" s="175"/>
      <c r="MH233" s="175"/>
      <c r="MI233" s="175"/>
      <c r="MJ233" s="175"/>
      <c r="MK233" s="175"/>
      <c r="ML233" s="175"/>
      <c r="MM233" s="175"/>
      <c r="MN233" s="175"/>
      <c r="MO233" s="175"/>
      <c r="MP233" s="175"/>
      <c r="MQ233" s="175"/>
      <c r="MR233" s="175"/>
      <c r="MS233" s="175"/>
      <c r="MT233" s="175"/>
      <c r="MU233" s="175"/>
      <c r="MV233" s="175"/>
      <c r="MW233" s="175"/>
      <c r="MX233" s="175"/>
      <c r="MY233" s="175"/>
      <c r="MZ233" s="175"/>
      <c r="NA233" s="175"/>
      <c r="NB233" s="175"/>
      <c r="NC233" s="175"/>
      <c r="ND233" s="175"/>
      <c r="NE233" s="175"/>
      <c r="NF233" s="175"/>
      <c r="NG233" s="175"/>
      <c r="NH233" s="175"/>
      <c r="NI233" s="175"/>
      <c r="NJ233" s="175"/>
      <c r="NK233" s="175"/>
      <c r="NL233" s="175"/>
      <c r="NM233" s="175"/>
      <c r="NN233" s="175"/>
      <c r="NO233" s="175"/>
      <c r="NP233" s="175"/>
      <c r="NQ233" s="175"/>
      <c r="NR233" s="175"/>
      <c r="NS233" s="175"/>
      <c r="NT233" s="175"/>
      <c r="NU233" s="175"/>
      <c r="NV233" s="175"/>
      <c r="NW233" s="175"/>
      <c r="NX233" s="175"/>
      <c r="NY233" s="175"/>
      <c r="NZ233" s="175"/>
      <c r="OA233" s="175"/>
      <c r="OB233" s="175"/>
      <c r="OC233" s="175"/>
      <c r="OD233" s="175"/>
      <c r="OE233" s="175"/>
      <c r="OF233" s="175"/>
      <c r="OG233" s="175"/>
      <c r="OH233" s="175"/>
      <c r="OI233" s="175"/>
      <c r="OJ233" s="175"/>
      <c r="OK233" s="175"/>
      <c r="OL233" s="175"/>
      <c r="OM233" s="175"/>
      <c r="ON233" s="175"/>
      <c r="OO233" s="175"/>
      <c r="OP233" s="175"/>
      <c r="OQ233" s="175"/>
      <c r="OR233" s="175"/>
      <c r="OS233" s="175"/>
      <c r="OT233" s="175"/>
      <c r="OU233" s="175"/>
      <c r="OV233" s="175"/>
      <c r="OW233" s="175"/>
      <c r="OX233" s="175"/>
      <c r="OY233" s="175"/>
      <c r="OZ233" s="175"/>
      <c r="PA233" s="175"/>
      <c r="PB233" s="175"/>
      <c r="PC233" s="175"/>
      <c r="PD233" s="175"/>
      <c r="PE233" s="175"/>
      <c r="PF233" s="175"/>
      <c r="PG233" s="175"/>
      <c r="PH233" s="175"/>
      <c r="PI233" s="175"/>
      <c r="PJ233" s="175"/>
      <c r="PK233" s="175"/>
      <c r="PL233" s="175"/>
      <c r="PM233" s="175"/>
      <c r="PN233" s="175"/>
      <c r="PO233" s="175"/>
      <c r="PP233" s="175"/>
      <c r="PQ233" s="175"/>
      <c r="PR233" s="175"/>
      <c r="PS233" s="175"/>
      <c r="PT233" s="175"/>
      <c r="PU233" s="175"/>
      <c r="PV233" s="175"/>
      <c r="PW233" s="175"/>
      <c r="PX233" s="175"/>
      <c r="PY233" s="175"/>
      <c r="PZ233" s="175"/>
      <c r="QA233" s="175"/>
      <c r="QB233" s="175"/>
      <c r="QC233" s="175"/>
      <c r="QD233" s="175"/>
      <c r="QE233" s="175"/>
      <c r="QF233" s="175"/>
      <c r="QG233" s="175"/>
      <c r="QH233" s="175"/>
      <c r="QI233" s="175"/>
      <c r="QJ233" s="175"/>
      <c r="QK233" s="175"/>
      <c r="QL233" s="175"/>
      <c r="QM233" s="175"/>
      <c r="QN233" s="175"/>
      <c r="QO233" s="175"/>
    </row>
    <row r="234" spans="122:457">
      <c r="DR234" s="175"/>
      <c r="DS234" s="175"/>
      <c r="DT234" s="175"/>
      <c r="DU234" s="175"/>
      <c r="DV234" s="175"/>
      <c r="DW234" s="175"/>
      <c r="DX234" s="175"/>
      <c r="DY234" s="175"/>
      <c r="DZ234" s="175"/>
      <c r="EA234" s="175"/>
      <c r="EB234" s="175"/>
      <c r="EC234" s="175"/>
      <c r="ED234" s="175"/>
      <c r="EE234" s="175"/>
      <c r="EF234" s="175"/>
      <c r="EG234" s="175"/>
      <c r="EH234" s="175"/>
      <c r="EI234" s="175"/>
      <c r="EJ234" s="175"/>
      <c r="EK234" s="175"/>
      <c r="EL234" s="175"/>
      <c r="EM234" s="175"/>
      <c r="EN234" s="175"/>
      <c r="EO234" s="175"/>
      <c r="EP234" s="175"/>
      <c r="EQ234" s="175"/>
      <c r="ER234" s="175"/>
      <c r="ES234" s="175"/>
      <c r="ET234" s="175"/>
      <c r="EU234" s="175"/>
      <c r="EV234" s="175"/>
      <c r="EW234" s="175"/>
      <c r="EX234" s="175"/>
      <c r="EY234" s="175"/>
      <c r="EZ234" s="175"/>
      <c r="FA234" s="175"/>
      <c r="FB234" s="175"/>
      <c r="FC234" s="175"/>
      <c r="FD234" s="175"/>
      <c r="FE234" s="175"/>
      <c r="FF234" s="175"/>
      <c r="FG234" s="175"/>
      <c r="FH234" s="175"/>
      <c r="FI234" s="175"/>
      <c r="FJ234" s="175"/>
      <c r="FK234" s="175"/>
      <c r="FL234" s="175"/>
      <c r="FM234" s="175"/>
      <c r="FN234" s="175"/>
      <c r="FO234" s="175"/>
      <c r="FP234" s="175"/>
      <c r="FQ234" s="175"/>
      <c r="FR234" s="175"/>
      <c r="FS234" s="175"/>
      <c r="FT234" s="175"/>
      <c r="FU234" s="175"/>
      <c r="FV234" s="175"/>
      <c r="FW234" s="175"/>
      <c r="FX234" s="175"/>
      <c r="FY234" s="175"/>
      <c r="FZ234" s="175"/>
      <c r="GA234" s="175"/>
      <c r="GB234" s="175"/>
      <c r="GC234" s="175"/>
      <c r="GD234" s="175"/>
      <c r="GE234" s="175"/>
      <c r="GF234" s="175"/>
      <c r="GG234" s="175"/>
      <c r="GH234" s="175"/>
      <c r="GI234" s="175"/>
      <c r="GJ234" s="175"/>
      <c r="GK234" s="175"/>
      <c r="GL234" s="175"/>
      <c r="GM234" s="175"/>
      <c r="GN234" s="175"/>
      <c r="GO234" s="175"/>
      <c r="GP234" s="175"/>
      <c r="GQ234" s="175"/>
      <c r="GR234" s="175"/>
      <c r="GS234" s="175"/>
      <c r="GT234" s="175"/>
      <c r="GU234" s="175"/>
      <c r="GV234" s="175"/>
      <c r="GW234" s="175"/>
      <c r="GX234" s="175"/>
      <c r="GY234" s="175"/>
      <c r="GZ234" s="175"/>
      <c r="HA234" s="175"/>
      <c r="HB234" s="175"/>
      <c r="HC234" s="175"/>
      <c r="HD234" s="175"/>
      <c r="HE234" s="175"/>
      <c r="HF234" s="175"/>
      <c r="HG234" s="175"/>
      <c r="HH234" s="175"/>
      <c r="HI234" s="175"/>
      <c r="HJ234" s="175"/>
      <c r="HK234" s="175"/>
      <c r="HL234" s="175"/>
      <c r="HM234" s="175"/>
      <c r="HN234" s="175"/>
      <c r="HO234" s="175"/>
      <c r="HP234" s="175"/>
      <c r="HQ234" s="175"/>
      <c r="HR234" s="175"/>
      <c r="HS234" s="175"/>
      <c r="HT234" s="175"/>
      <c r="HU234" s="175"/>
      <c r="HV234" s="175"/>
      <c r="HW234" s="175"/>
      <c r="HX234" s="175"/>
      <c r="HY234" s="175"/>
      <c r="HZ234" s="175"/>
      <c r="IA234" s="175"/>
      <c r="IB234" s="175"/>
      <c r="IC234" s="175"/>
      <c r="ID234" s="175"/>
      <c r="IE234" s="175"/>
      <c r="IF234" s="175"/>
      <c r="IG234" s="175"/>
      <c r="IH234" s="175"/>
      <c r="II234" s="175"/>
      <c r="IJ234" s="175"/>
      <c r="IK234" s="175"/>
      <c r="IL234" s="175"/>
      <c r="IM234" s="175"/>
      <c r="IN234" s="175"/>
      <c r="IO234" s="175"/>
      <c r="IP234" s="175"/>
      <c r="IQ234" s="175"/>
      <c r="IR234" s="175"/>
      <c r="IS234" s="175"/>
      <c r="IT234" s="175"/>
      <c r="IU234" s="175"/>
      <c r="IV234" s="175"/>
      <c r="IW234" s="175"/>
      <c r="IX234" s="175"/>
      <c r="IY234" s="175"/>
      <c r="IZ234" s="175"/>
      <c r="JA234" s="175"/>
      <c r="JB234" s="175"/>
      <c r="JC234" s="175"/>
      <c r="JD234" s="175"/>
      <c r="JE234" s="175"/>
      <c r="JF234" s="175"/>
      <c r="JG234" s="175"/>
      <c r="JH234" s="175"/>
      <c r="JI234" s="175"/>
      <c r="JJ234" s="175"/>
      <c r="JK234" s="175"/>
      <c r="JL234" s="175"/>
      <c r="JM234" s="175"/>
      <c r="JN234" s="175"/>
      <c r="JO234" s="175"/>
      <c r="JP234" s="175"/>
      <c r="JQ234" s="175"/>
      <c r="JR234" s="175"/>
      <c r="JS234" s="175"/>
      <c r="JT234" s="175"/>
      <c r="JU234" s="175"/>
      <c r="JV234" s="175"/>
      <c r="JW234" s="175"/>
      <c r="JX234" s="175"/>
      <c r="JY234" s="175"/>
      <c r="JZ234" s="175"/>
      <c r="KA234" s="175"/>
      <c r="KB234" s="175"/>
      <c r="KC234" s="175"/>
      <c r="KD234" s="175"/>
      <c r="KE234" s="175"/>
      <c r="KF234" s="175"/>
      <c r="KG234" s="175"/>
      <c r="KH234" s="175"/>
      <c r="KI234" s="175"/>
      <c r="KJ234" s="175"/>
      <c r="KK234" s="175"/>
      <c r="KL234" s="175"/>
      <c r="KM234" s="175"/>
      <c r="KN234" s="175"/>
      <c r="KO234" s="175"/>
      <c r="KP234" s="175"/>
      <c r="KQ234" s="175"/>
      <c r="KR234" s="175"/>
      <c r="KS234" s="175"/>
      <c r="KT234" s="175"/>
      <c r="KU234" s="175"/>
      <c r="KV234" s="175"/>
      <c r="KW234" s="175"/>
      <c r="KX234" s="175"/>
      <c r="KY234" s="175"/>
      <c r="KZ234" s="175"/>
      <c r="LA234" s="175"/>
      <c r="LB234" s="175"/>
      <c r="LC234" s="175"/>
      <c r="LD234" s="175"/>
      <c r="LE234" s="175"/>
      <c r="LF234" s="175"/>
      <c r="LG234" s="175"/>
      <c r="LH234" s="175"/>
      <c r="LI234" s="175"/>
      <c r="LJ234" s="175"/>
      <c r="LK234" s="175"/>
      <c r="LL234" s="175"/>
      <c r="LM234" s="175"/>
      <c r="LN234" s="175"/>
      <c r="LO234" s="175"/>
      <c r="LP234" s="175"/>
      <c r="LQ234" s="175"/>
      <c r="LR234" s="175"/>
      <c r="LS234" s="175"/>
      <c r="LT234" s="175"/>
      <c r="LU234" s="175"/>
      <c r="LV234" s="175"/>
      <c r="LW234" s="175"/>
      <c r="LX234" s="175"/>
      <c r="LY234" s="175"/>
      <c r="LZ234" s="175"/>
      <c r="MA234" s="175"/>
      <c r="MB234" s="175"/>
      <c r="MC234" s="175"/>
      <c r="MD234" s="175"/>
      <c r="ME234" s="175"/>
      <c r="MF234" s="175"/>
      <c r="MG234" s="175"/>
      <c r="MH234" s="175"/>
      <c r="MI234" s="175"/>
      <c r="MJ234" s="175"/>
      <c r="MK234" s="175"/>
      <c r="ML234" s="175"/>
      <c r="MM234" s="175"/>
      <c r="MN234" s="175"/>
      <c r="MO234" s="175"/>
      <c r="MP234" s="175"/>
      <c r="MQ234" s="175"/>
      <c r="MR234" s="175"/>
      <c r="MS234" s="175"/>
      <c r="MT234" s="175"/>
      <c r="MU234" s="175"/>
      <c r="MV234" s="175"/>
      <c r="MW234" s="175"/>
      <c r="MX234" s="175"/>
      <c r="MY234" s="175"/>
      <c r="MZ234" s="175"/>
      <c r="NA234" s="175"/>
      <c r="NB234" s="175"/>
      <c r="NC234" s="175"/>
      <c r="ND234" s="175"/>
      <c r="NE234" s="175"/>
      <c r="NF234" s="175"/>
      <c r="NG234" s="175"/>
      <c r="NH234" s="175"/>
      <c r="NI234" s="175"/>
      <c r="NJ234" s="175"/>
      <c r="NK234" s="175"/>
      <c r="NL234" s="175"/>
      <c r="NM234" s="175"/>
      <c r="NN234" s="175"/>
      <c r="NO234" s="175"/>
      <c r="NP234" s="175"/>
      <c r="NQ234" s="175"/>
      <c r="NR234" s="175"/>
      <c r="NS234" s="175"/>
      <c r="NT234" s="175"/>
      <c r="NU234" s="175"/>
      <c r="NV234" s="175"/>
      <c r="NW234" s="175"/>
      <c r="NX234" s="175"/>
      <c r="NY234" s="175"/>
      <c r="NZ234" s="175"/>
      <c r="OA234" s="175"/>
      <c r="OB234" s="175"/>
      <c r="OC234" s="175"/>
      <c r="OD234" s="175"/>
      <c r="OE234" s="175"/>
      <c r="OF234" s="175"/>
      <c r="OG234" s="175"/>
      <c r="OH234" s="175"/>
      <c r="OI234" s="175"/>
      <c r="OJ234" s="175"/>
      <c r="OK234" s="175"/>
      <c r="OL234" s="175"/>
      <c r="OM234" s="175"/>
      <c r="ON234" s="175"/>
      <c r="OO234" s="175"/>
      <c r="OP234" s="175"/>
      <c r="OQ234" s="175"/>
      <c r="OR234" s="175"/>
      <c r="OS234" s="175"/>
      <c r="OT234" s="175"/>
      <c r="OU234" s="175"/>
      <c r="OV234" s="175"/>
      <c r="OW234" s="175"/>
      <c r="OX234" s="175"/>
      <c r="OY234" s="175"/>
      <c r="OZ234" s="175"/>
      <c r="PA234" s="175"/>
      <c r="PB234" s="175"/>
      <c r="PC234" s="175"/>
      <c r="PD234" s="175"/>
      <c r="PE234" s="175"/>
      <c r="PF234" s="175"/>
      <c r="PG234" s="175"/>
      <c r="PH234" s="175"/>
      <c r="PI234" s="175"/>
      <c r="PJ234" s="175"/>
      <c r="PK234" s="175"/>
      <c r="PL234" s="175"/>
      <c r="PM234" s="175"/>
      <c r="PN234" s="175"/>
      <c r="PO234" s="175"/>
      <c r="PP234" s="175"/>
      <c r="PQ234" s="175"/>
      <c r="PR234" s="175"/>
      <c r="PS234" s="175"/>
      <c r="PT234" s="175"/>
      <c r="PU234" s="175"/>
      <c r="PV234" s="175"/>
      <c r="PW234" s="175"/>
      <c r="PX234" s="175"/>
      <c r="PY234" s="175"/>
      <c r="PZ234" s="175"/>
      <c r="QA234" s="175"/>
      <c r="QB234" s="175"/>
      <c r="QC234" s="175"/>
      <c r="QD234" s="175"/>
      <c r="QE234" s="175"/>
      <c r="QF234" s="175"/>
      <c r="QG234" s="175"/>
      <c r="QH234" s="175"/>
      <c r="QI234" s="175"/>
      <c r="QJ234" s="175"/>
      <c r="QK234" s="175"/>
      <c r="QL234" s="175"/>
      <c r="QM234" s="175"/>
      <c r="QN234" s="175"/>
      <c r="QO234" s="175"/>
    </row>
    <row r="235" spans="122:457">
      <c r="DR235" s="175"/>
      <c r="DS235" s="175"/>
      <c r="DT235" s="175"/>
      <c r="DU235" s="175"/>
      <c r="DV235" s="175"/>
      <c r="DW235" s="175"/>
      <c r="DX235" s="175"/>
      <c r="DY235" s="175"/>
      <c r="DZ235" s="175"/>
      <c r="EA235" s="175"/>
      <c r="EB235" s="175"/>
      <c r="EC235" s="175"/>
      <c r="ED235" s="175"/>
      <c r="EE235" s="175"/>
      <c r="EF235" s="175"/>
      <c r="EG235" s="175"/>
      <c r="EH235" s="175"/>
      <c r="EI235" s="175"/>
      <c r="EJ235" s="175"/>
      <c r="EK235" s="175"/>
      <c r="EL235" s="175"/>
      <c r="EM235" s="175"/>
      <c r="EN235" s="175"/>
      <c r="EO235" s="175"/>
      <c r="EP235" s="175"/>
      <c r="EQ235" s="175"/>
      <c r="ER235" s="175"/>
      <c r="ES235" s="175"/>
      <c r="ET235" s="175"/>
      <c r="EU235" s="175"/>
      <c r="EV235" s="175"/>
      <c r="EW235" s="175"/>
      <c r="EX235" s="175"/>
      <c r="EY235" s="175"/>
      <c r="EZ235" s="175"/>
      <c r="FA235" s="175"/>
      <c r="FB235" s="175"/>
      <c r="FC235" s="175"/>
      <c r="FD235" s="175"/>
      <c r="FE235" s="175"/>
      <c r="FF235" s="175"/>
      <c r="FG235" s="175"/>
      <c r="FH235" s="175"/>
      <c r="FI235" s="175"/>
      <c r="FJ235" s="175"/>
      <c r="FK235" s="175"/>
      <c r="FL235" s="175"/>
      <c r="FM235" s="175"/>
      <c r="FN235" s="175"/>
      <c r="FO235" s="175"/>
      <c r="FP235" s="175"/>
      <c r="FQ235" s="175"/>
      <c r="FR235" s="175"/>
      <c r="FS235" s="175"/>
      <c r="FT235" s="175"/>
      <c r="FU235" s="175"/>
      <c r="FV235" s="175"/>
      <c r="FW235" s="175"/>
      <c r="FX235" s="175"/>
      <c r="FY235" s="175"/>
      <c r="FZ235" s="175"/>
      <c r="GA235" s="175"/>
      <c r="GB235" s="175"/>
      <c r="GC235" s="175"/>
      <c r="GD235" s="175"/>
      <c r="GE235" s="175"/>
      <c r="GF235" s="175"/>
      <c r="GG235" s="175"/>
      <c r="GH235" s="175"/>
      <c r="GI235" s="175"/>
      <c r="GJ235" s="175"/>
      <c r="GK235" s="175"/>
      <c r="GL235" s="175"/>
      <c r="GM235" s="175"/>
      <c r="GN235" s="175"/>
      <c r="GO235" s="175"/>
      <c r="GP235" s="175"/>
      <c r="GQ235" s="175"/>
      <c r="GR235" s="175"/>
      <c r="GS235" s="175"/>
      <c r="GT235" s="175"/>
      <c r="GU235" s="175"/>
      <c r="GV235" s="175"/>
      <c r="GW235" s="175"/>
      <c r="GX235" s="175"/>
      <c r="GY235" s="175"/>
      <c r="GZ235" s="175"/>
      <c r="HA235" s="175"/>
      <c r="HB235" s="175"/>
      <c r="HC235" s="175"/>
      <c r="HD235" s="175"/>
      <c r="HE235" s="175"/>
      <c r="HF235" s="175"/>
      <c r="HG235" s="175"/>
      <c r="HH235" s="175"/>
      <c r="HI235" s="175"/>
      <c r="HJ235" s="175"/>
      <c r="HK235" s="175"/>
      <c r="HL235" s="175"/>
      <c r="HM235" s="175"/>
      <c r="HN235" s="175"/>
      <c r="HO235" s="175"/>
      <c r="HP235" s="175"/>
      <c r="HQ235" s="175"/>
      <c r="HR235" s="175"/>
      <c r="HS235" s="175"/>
      <c r="HT235" s="175"/>
      <c r="HU235" s="175"/>
      <c r="HV235" s="175"/>
      <c r="HW235" s="175"/>
      <c r="HX235" s="175"/>
      <c r="HY235" s="175"/>
      <c r="HZ235" s="175"/>
      <c r="IA235" s="175"/>
      <c r="IB235" s="175"/>
      <c r="IC235" s="175"/>
      <c r="ID235" s="175"/>
      <c r="IE235" s="175"/>
      <c r="IF235" s="175"/>
      <c r="IG235" s="175"/>
      <c r="IH235" s="175"/>
      <c r="II235" s="175"/>
      <c r="IJ235" s="175"/>
      <c r="IK235" s="175"/>
      <c r="IL235" s="175"/>
      <c r="IM235" s="175"/>
      <c r="IN235" s="175"/>
      <c r="IO235" s="175"/>
      <c r="IP235" s="175"/>
      <c r="IQ235" s="175"/>
      <c r="IR235" s="175"/>
      <c r="IS235" s="175"/>
      <c r="IT235" s="175"/>
      <c r="IU235" s="175"/>
      <c r="IV235" s="175"/>
      <c r="IW235" s="175"/>
      <c r="IX235" s="175"/>
      <c r="IY235" s="175"/>
      <c r="IZ235" s="175"/>
      <c r="JA235" s="175"/>
      <c r="JB235" s="175"/>
      <c r="JC235" s="175"/>
      <c r="JD235" s="175"/>
      <c r="JE235" s="175"/>
      <c r="JF235" s="175"/>
      <c r="JG235" s="175"/>
      <c r="JH235" s="175"/>
      <c r="JI235" s="175"/>
      <c r="JJ235" s="175"/>
      <c r="JK235" s="175"/>
      <c r="JL235" s="175"/>
      <c r="JM235" s="175"/>
      <c r="JN235" s="175"/>
      <c r="JO235" s="175"/>
      <c r="JP235" s="175"/>
      <c r="JQ235" s="175"/>
      <c r="JR235" s="175"/>
      <c r="JS235" s="175"/>
      <c r="JT235" s="175"/>
      <c r="JU235" s="175"/>
      <c r="JV235" s="175"/>
      <c r="JW235" s="175"/>
      <c r="JX235" s="175"/>
      <c r="JY235" s="175"/>
      <c r="JZ235" s="175"/>
      <c r="KA235" s="175"/>
      <c r="KB235" s="175"/>
      <c r="KC235" s="175"/>
      <c r="KD235" s="175"/>
      <c r="KE235" s="175"/>
      <c r="KF235" s="175"/>
      <c r="KG235" s="175"/>
      <c r="KH235" s="175"/>
      <c r="KI235" s="175"/>
      <c r="KJ235" s="175"/>
      <c r="KK235" s="175"/>
      <c r="KL235" s="175"/>
      <c r="KM235" s="175"/>
      <c r="KN235" s="175"/>
      <c r="KO235" s="175"/>
      <c r="KP235" s="175"/>
      <c r="KQ235" s="175"/>
      <c r="KR235" s="175"/>
      <c r="KS235" s="175"/>
      <c r="KT235" s="175"/>
      <c r="KU235" s="175"/>
      <c r="KV235" s="175"/>
      <c r="KW235" s="175"/>
      <c r="KX235" s="175"/>
      <c r="KY235" s="175"/>
      <c r="KZ235" s="175"/>
      <c r="LA235" s="175"/>
      <c r="LB235" s="175"/>
      <c r="LC235" s="175"/>
      <c r="LD235" s="175"/>
      <c r="LE235" s="175"/>
      <c r="LF235" s="175"/>
      <c r="LG235" s="175"/>
      <c r="LH235" s="175"/>
      <c r="LI235" s="175"/>
      <c r="LJ235" s="175"/>
      <c r="LK235" s="175"/>
      <c r="LL235" s="175"/>
      <c r="LM235" s="175"/>
      <c r="LN235" s="175"/>
      <c r="LO235" s="175"/>
      <c r="LP235" s="175"/>
      <c r="LQ235" s="175"/>
      <c r="LR235" s="175"/>
      <c r="LS235" s="175"/>
      <c r="LT235" s="175"/>
      <c r="LU235" s="175"/>
      <c r="LV235" s="175"/>
      <c r="LW235" s="175"/>
      <c r="LX235" s="175"/>
      <c r="LY235" s="175"/>
      <c r="LZ235" s="175"/>
      <c r="MA235" s="175"/>
      <c r="MB235" s="175"/>
      <c r="MC235" s="175"/>
      <c r="MD235" s="175"/>
      <c r="ME235" s="175"/>
      <c r="MF235" s="175"/>
      <c r="MG235" s="175"/>
      <c r="MH235" s="175"/>
      <c r="MI235" s="175"/>
      <c r="MJ235" s="175"/>
      <c r="MK235" s="175"/>
      <c r="ML235" s="175"/>
      <c r="MM235" s="175"/>
      <c r="MN235" s="175"/>
      <c r="MO235" s="175"/>
      <c r="MP235" s="175"/>
      <c r="MQ235" s="175"/>
      <c r="MR235" s="175"/>
      <c r="MS235" s="175"/>
      <c r="MT235" s="175"/>
      <c r="MU235" s="175"/>
      <c r="MV235" s="175"/>
      <c r="MW235" s="175"/>
      <c r="MX235" s="175"/>
      <c r="MY235" s="175"/>
      <c r="MZ235" s="175"/>
      <c r="NA235" s="175"/>
      <c r="NB235" s="175"/>
      <c r="NC235" s="175"/>
      <c r="ND235" s="175"/>
      <c r="NE235" s="175"/>
      <c r="NF235" s="175"/>
      <c r="NG235" s="175"/>
      <c r="NH235" s="175"/>
      <c r="NI235" s="175"/>
      <c r="NJ235" s="175"/>
      <c r="NK235" s="175"/>
      <c r="NL235" s="175"/>
      <c r="NM235" s="175"/>
      <c r="NN235" s="175"/>
      <c r="NO235" s="175"/>
      <c r="NP235" s="175"/>
      <c r="NQ235" s="175"/>
      <c r="NR235" s="175"/>
      <c r="NS235" s="175"/>
      <c r="NT235" s="175"/>
      <c r="NU235" s="175"/>
      <c r="NV235" s="175"/>
      <c r="NW235" s="175"/>
      <c r="NX235" s="175"/>
      <c r="NY235" s="175"/>
      <c r="NZ235" s="175"/>
      <c r="OA235" s="175"/>
      <c r="OB235" s="175"/>
      <c r="OC235" s="175"/>
      <c r="OD235" s="175"/>
      <c r="OE235" s="175"/>
      <c r="OF235" s="175"/>
      <c r="OG235" s="175"/>
      <c r="OH235" s="175"/>
      <c r="OI235" s="175"/>
      <c r="OJ235" s="175"/>
      <c r="OK235" s="175"/>
      <c r="OL235" s="175"/>
      <c r="OM235" s="175"/>
      <c r="ON235" s="175"/>
      <c r="OO235" s="175"/>
      <c r="OP235" s="175"/>
      <c r="OQ235" s="175"/>
      <c r="OR235" s="175"/>
      <c r="OS235" s="175"/>
      <c r="OT235" s="175"/>
      <c r="OU235" s="175"/>
      <c r="OV235" s="175"/>
      <c r="OW235" s="175"/>
      <c r="OX235" s="175"/>
      <c r="OY235" s="175"/>
      <c r="OZ235" s="175"/>
      <c r="PA235" s="175"/>
      <c r="PB235" s="175"/>
      <c r="PC235" s="175"/>
      <c r="PD235" s="175"/>
      <c r="PE235" s="175"/>
      <c r="PF235" s="175"/>
      <c r="PG235" s="175"/>
      <c r="PH235" s="175"/>
      <c r="PI235" s="175"/>
      <c r="PJ235" s="175"/>
      <c r="PK235" s="175"/>
      <c r="PL235" s="175"/>
      <c r="PM235" s="175"/>
      <c r="PN235" s="175"/>
      <c r="PO235" s="175"/>
      <c r="PP235" s="175"/>
      <c r="PQ235" s="175"/>
      <c r="PR235" s="175"/>
      <c r="PS235" s="175"/>
      <c r="PT235" s="175"/>
      <c r="PU235" s="175"/>
      <c r="PV235" s="175"/>
      <c r="PW235" s="175"/>
      <c r="PX235" s="175"/>
      <c r="PY235" s="175"/>
      <c r="PZ235" s="175"/>
      <c r="QA235" s="175"/>
      <c r="QB235" s="175"/>
      <c r="QC235" s="175"/>
      <c r="QD235" s="175"/>
      <c r="QE235" s="175"/>
      <c r="QF235" s="175"/>
      <c r="QG235" s="175"/>
      <c r="QH235" s="175"/>
      <c r="QI235" s="175"/>
      <c r="QJ235" s="175"/>
      <c r="QK235" s="175"/>
      <c r="QL235" s="175"/>
      <c r="QM235" s="175"/>
      <c r="QN235" s="175"/>
      <c r="QO235" s="175"/>
    </row>
    <row r="236" spans="122:457">
      <c r="DR236" s="175"/>
      <c r="DS236" s="175"/>
      <c r="DT236" s="175"/>
      <c r="DU236" s="175"/>
      <c r="DV236" s="175"/>
      <c r="DW236" s="175"/>
      <c r="DX236" s="175"/>
      <c r="DY236" s="175"/>
      <c r="DZ236" s="175"/>
      <c r="EA236" s="175"/>
      <c r="EB236" s="175"/>
      <c r="EC236" s="175"/>
      <c r="ED236" s="175"/>
      <c r="EE236" s="175"/>
      <c r="EF236" s="175"/>
      <c r="EG236" s="175"/>
      <c r="EH236" s="175"/>
      <c r="EI236" s="175"/>
      <c r="EJ236" s="175"/>
      <c r="EK236" s="175"/>
      <c r="EL236" s="175"/>
      <c r="EM236" s="175"/>
      <c r="EN236" s="175"/>
      <c r="EO236" s="175"/>
      <c r="EP236" s="175"/>
      <c r="EQ236" s="175"/>
      <c r="ER236" s="175"/>
      <c r="ES236" s="175"/>
      <c r="ET236" s="175"/>
      <c r="EU236" s="175"/>
      <c r="EV236" s="175"/>
      <c r="EW236" s="175"/>
      <c r="EX236" s="175"/>
      <c r="EY236" s="175"/>
      <c r="EZ236" s="175"/>
      <c r="FA236" s="175"/>
      <c r="FB236" s="175"/>
      <c r="FC236" s="175"/>
      <c r="FD236" s="175"/>
      <c r="FE236" s="175"/>
      <c r="FF236" s="175"/>
      <c r="FG236" s="175"/>
      <c r="FH236" s="175"/>
      <c r="FI236" s="175"/>
      <c r="FJ236" s="175"/>
      <c r="FK236" s="175"/>
      <c r="FL236" s="175"/>
      <c r="FM236" s="175"/>
      <c r="FN236" s="175"/>
      <c r="FO236" s="175"/>
      <c r="FP236" s="175"/>
      <c r="FQ236" s="175"/>
      <c r="FR236" s="175"/>
      <c r="FS236" s="175"/>
      <c r="FT236" s="175"/>
      <c r="FU236" s="175"/>
      <c r="FV236" s="175"/>
      <c r="FW236" s="175"/>
      <c r="FX236" s="175"/>
      <c r="FY236" s="175"/>
      <c r="FZ236" s="175"/>
      <c r="GA236" s="175"/>
      <c r="GB236" s="175"/>
      <c r="GC236" s="175"/>
      <c r="GD236" s="175"/>
      <c r="GE236" s="175"/>
      <c r="GF236" s="175"/>
      <c r="GG236" s="175"/>
      <c r="GH236" s="175"/>
      <c r="GI236" s="175"/>
      <c r="GJ236" s="175"/>
      <c r="GK236" s="175"/>
      <c r="GL236" s="175"/>
      <c r="GM236" s="175"/>
      <c r="GN236" s="175"/>
      <c r="GO236" s="175"/>
      <c r="GP236" s="175"/>
      <c r="GQ236" s="175"/>
      <c r="GR236" s="175"/>
      <c r="GS236" s="175"/>
      <c r="GT236" s="175"/>
      <c r="GU236" s="175"/>
      <c r="GV236" s="175"/>
      <c r="GW236" s="175"/>
      <c r="GX236" s="175"/>
      <c r="GY236" s="175"/>
      <c r="GZ236" s="175"/>
      <c r="HA236" s="175"/>
      <c r="HB236" s="175"/>
      <c r="HC236" s="175"/>
      <c r="HD236" s="175"/>
      <c r="HE236" s="175"/>
      <c r="HF236" s="175"/>
      <c r="HG236" s="175"/>
      <c r="HH236" s="175"/>
      <c r="HI236" s="175"/>
      <c r="HJ236" s="175"/>
      <c r="HK236" s="175"/>
      <c r="HL236" s="175"/>
      <c r="HM236" s="175"/>
      <c r="HN236" s="175"/>
      <c r="HO236" s="175"/>
      <c r="HP236" s="175"/>
      <c r="HQ236" s="175"/>
      <c r="HR236" s="175"/>
      <c r="HS236" s="175"/>
      <c r="HT236" s="175"/>
      <c r="HU236" s="175"/>
      <c r="HV236" s="175"/>
      <c r="HW236" s="175"/>
      <c r="HX236" s="175"/>
      <c r="HY236" s="175"/>
      <c r="HZ236" s="175"/>
      <c r="IA236" s="175"/>
      <c r="IB236" s="175"/>
      <c r="IC236" s="175"/>
      <c r="ID236" s="175"/>
      <c r="IE236" s="175"/>
      <c r="IF236" s="175"/>
      <c r="IG236" s="175"/>
      <c r="IH236" s="175"/>
      <c r="II236" s="175"/>
      <c r="IJ236" s="175"/>
      <c r="IK236" s="175"/>
      <c r="IL236" s="175"/>
      <c r="IM236" s="175"/>
      <c r="IN236" s="175"/>
      <c r="IO236" s="175"/>
      <c r="IP236" s="175"/>
      <c r="IQ236" s="175"/>
      <c r="IR236" s="175"/>
      <c r="IS236" s="175"/>
      <c r="IT236" s="175"/>
      <c r="IU236" s="175"/>
      <c r="IV236" s="175"/>
      <c r="IW236" s="175"/>
      <c r="IX236" s="175"/>
      <c r="IY236" s="175"/>
      <c r="IZ236" s="175"/>
      <c r="JA236" s="175"/>
      <c r="JB236" s="175"/>
      <c r="JC236" s="175"/>
      <c r="JD236" s="175"/>
      <c r="JE236" s="175"/>
      <c r="JF236" s="175"/>
      <c r="JG236" s="175"/>
      <c r="JH236" s="175"/>
      <c r="JI236" s="175"/>
      <c r="JJ236" s="175"/>
      <c r="JK236" s="175"/>
      <c r="JL236" s="175"/>
      <c r="JM236" s="175"/>
      <c r="JN236" s="175"/>
      <c r="JO236" s="175"/>
      <c r="JP236" s="175"/>
      <c r="JQ236" s="175"/>
      <c r="JR236" s="175"/>
      <c r="JS236" s="175"/>
      <c r="JT236" s="175"/>
      <c r="JU236" s="175"/>
      <c r="JV236" s="175"/>
      <c r="JW236" s="175"/>
      <c r="JX236" s="175"/>
      <c r="JY236" s="175"/>
      <c r="JZ236" s="175"/>
      <c r="KA236" s="175"/>
      <c r="KB236" s="175"/>
      <c r="KC236" s="175"/>
      <c r="KD236" s="175"/>
      <c r="KE236" s="175"/>
      <c r="KF236" s="175"/>
      <c r="KG236" s="175"/>
      <c r="KH236" s="175"/>
      <c r="KI236" s="175"/>
      <c r="KJ236" s="175"/>
      <c r="KK236" s="175"/>
      <c r="KL236" s="175"/>
      <c r="KM236" s="175"/>
      <c r="KN236" s="175"/>
      <c r="KO236" s="175"/>
      <c r="KP236" s="175"/>
      <c r="KQ236" s="175"/>
      <c r="KR236" s="175"/>
      <c r="KS236" s="175"/>
      <c r="KT236" s="175"/>
      <c r="KU236" s="175"/>
      <c r="KV236" s="175"/>
      <c r="KW236" s="175"/>
      <c r="KX236" s="175"/>
      <c r="KY236" s="175"/>
      <c r="KZ236" s="175"/>
      <c r="LA236" s="175"/>
      <c r="LB236" s="175"/>
      <c r="LC236" s="175"/>
      <c r="LD236" s="175"/>
      <c r="LE236" s="175"/>
      <c r="LF236" s="175"/>
      <c r="LG236" s="175"/>
      <c r="LH236" s="175"/>
      <c r="LI236" s="175"/>
      <c r="LJ236" s="175"/>
      <c r="LK236" s="175"/>
      <c r="LL236" s="175"/>
      <c r="LM236" s="175"/>
      <c r="LN236" s="175"/>
      <c r="LO236" s="175"/>
      <c r="LP236" s="175"/>
      <c r="LQ236" s="175"/>
      <c r="LR236" s="175"/>
      <c r="LS236" s="175"/>
      <c r="LT236" s="175"/>
      <c r="LU236" s="175"/>
      <c r="LV236" s="175"/>
      <c r="LW236" s="175"/>
      <c r="LX236" s="175"/>
      <c r="LY236" s="175"/>
      <c r="LZ236" s="175"/>
      <c r="MA236" s="175"/>
      <c r="MB236" s="175"/>
      <c r="MC236" s="175"/>
      <c r="MD236" s="175"/>
      <c r="ME236" s="175"/>
      <c r="MF236" s="175"/>
      <c r="MG236" s="175"/>
      <c r="MH236" s="175"/>
      <c r="MI236" s="175"/>
      <c r="MJ236" s="175"/>
      <c r="MK236" s="175"/>
      <c r="ML236" s="175"/>
      <c r="MM236" s="175"/>
      <c r="MN236" s="175"/>
      <c r="MO236" s="175"/>
      <c r="MP236" s="175"/>
      <c r="MQ236" s="175"/>
      <c r="MR236" s="175"/>
      <c r="MS236" s="175"/>
      <c r="MT236" s="175"/>
      <c r="MU236" s="175"/>
      <c r="MV236" s="175"/>
      <c r="MW236" s="175"/>
      <c r="MX236" s="175"/>
      <c r="MY236" s="175"/>
      <c r="MZ236" s="175"/>
      <c r="NA236" s="175"/>
      <c r="NB236" s="175"/>
      <c r="NC236" s="175"/>
      <c r="ND236" s="175"/>
      <c r="NE236" s="175"/>
      <c r="NF236" s="175"/>
      <c r="NG236" s="175"/>
      <c r="NH236" s="175"/>
      <c r="NI236" s="175"/>
      <c r="NJ236" s="175"/>
      <c r="NK236" s="175"/>
      <c r="NL236" s="175"/>
      <c r="NM236" s="175"/>
      <c r="NN236" s="175"/>
      <c r="NO236" s="175"/>
      <c r="NP236" s="175"/>
      <c r="NQ236" s="175"/>
      <c r="NR236" s="175"/>
      <c r="NS236" s="175"/>
      <c r="NT236" s="175"/>
      <c r="NU236" s="175"/>
      <c r="NV236" s="175"/>
      <c r="NW236" s="175"/>
      <c r="NX236" s="175"/>
      <c r="NY236" s="175"/>
      <c r="NZ236" s="175"/>
      <c r="OA236" s="175"/>
      <c r="OB236" s="175"/>
      <c r="OC236" s="175"/>
      <c r="OD236" s="175"/>
      <c r="OE236" s="175"/>
      <c r="OF236" s="175"/>
      <c r="OG236" s="175"/>
      <c r="OH236" s="175"/>
      <c r="OI236" s="175"/>
      <c r="OJ236" s="175"/>
      <c r="OK236" s="175"/>
      <c r="OL236" s="175"/>
      <c r="OM236" s="175"/>
      <c r="ON236" s="175"/>
      <c r="OO236" s="175"/>
      <c r="OP236" s="175"/>
      <c r="OQ236" s="175"/>
      <c r="OR236" s="175"/>
      <c r="OS236" s="175"/>
      <c r="OT236" s="175"/>
      <c r="OU236" s="175"/>
      <c r="OV236" s="175"/>
      <c r="OW236" s="175"/>
      <c r="OX236" s="175"/>
      <c r="OY236" s="175"/>
      <c r="OZ236" s="175"/>
      <c r="PA236" s="175"/>
      <c r="PB236" s="175"/>
      <c r="PC236" s="175"/>
      <c r="PD236" s="175"/>
      <c r="PE236" s="175"/>
      <c r="PF236" s="175"/>
      <c r="PG236" s="175"/>
      <c r="PH236" s="175"/>
      <c r="PI236" s="175"/>
      <c r="PJ236" s="175"/>
      <c r="PK236" s="175"/>
      <c r="PL236" s="175"/>
      <c r="PM236" s="175"/>
      <c r="PN236" s="175"/>
      <c r="PO236" s="175"/>
      <c r="PP236" s="175"/>
      <c r="PQ236" s="175"/>
      <c r="PR236" s="175"/>
      <c r="PS236" s="175"/>
      <c r="PT236" s="175"/>
      <c r="PU236" s="175"/>
      <c r="PV236" s="175"/>
      <c r="PW236" s="175"/>
      <c r="PX236" s="175"/>
      <c r="PY236" s="175"/>
      <c r="PZ236" s="175"/>
      <c r="QA236" s="175"/>
      <c r="QB236" s="175"/>
      <c r="QC236" s="175"/>
      <c r="QD236" s="175"/>
      <c r="QE236" s="175"/>
      <c r="QF236" s="175"/>
      <c r="QG236" s="175"/>
      <c r="QH236" s="175"/>
      <c r="QI236" s="175"/>
      <c r="QJ236" s="175"/>
      <c r="QK236" s="175"/>
      <c r="QL236" s="175"/>
      <c r="QM236" s="175"/>
      <c r="QN236" s="175"/>
      <c r="QO236" s="175"/>
    </row>
    <row r="237" spans="122:457">
      <c r="DR237" s="175"/>
      <c r="DS237" s="175"/>
      <c r="DT237" s="175"/>
      <c r="DU237" s="175"/>
      <c r="DV237" s="175"/>
      <c r="DW237" s="175"/>
      <c r="DX237" s="175"/>
      <c r="DY237" s="175"/>
      <c r="DZ237" s="175"/>
      <c r="EA237" s="175"/>
      <c r="EB237" s="175"/>
      <c r="EC237" s="175"/>
      <c r="ED237" s="175"/>
      <c r="EE237" s="175"/>
      <c r="EF237" s="175"/>
      <c r="EG237" s="175"/>
      <c r="EH237" s="175"/>
      <c r="EI237" s="175"/>
      <c r="EJ237" s="175"/>
      <c r="EK237" s="175"/>
      <c r="EL237" s="175"/>
      <c r="EM237" s="175"/>
      <c r="EN237" s="175"/>
      <c r="EO237" s="175"/>
      <c r="EP237" s="175"/>
      <c r="EQ237" s="175"/>
      <c r="ER237" s="175"/>
      <c r="ES237" s="175"/>
      <c r="ET237" s="175"/>
      <c r="EU237" s="175"/>
      <c r="EV237" s="175"/>
      <c r="EW237" s="175"/>
      <c r="EX237" s="175"/>
      <c r="EY237" s="175"/>
      <c r="EZ237" s="175"/>
      <c r="FA237" s="175"/>
      <c r="FB237" s="175"/>
      <c r="FC237" s="175"/>
      <c r="FD237" s="175"/>
      <c r="FE237" s="175"/>
      <c r="FF237" s="175"/>
      <c r="FG237" s="175"/>
      <c r="FH237" s="175"/>
      <c r="FI237" s="175"/>
      <c r="FJ237" s="175"/>
      <c r="FK237" s="175"/>
      <c r="FL237" s="175"/>
      <c r="FM237" s="175"/>
      <c r="FN237" s="175"/>
      <c r="FO237" s="175"/>
      <c r="FP237" s="175"/>
      <c r="FQ237" s="175"/>
      <c r="FR237" s="175"/>
      <c r="FS237" s="175"/>
      <c r="FT237" s="175"/>
      <c r="FU237" s="175"/>
      <c r="FV237" s="175"/>
      <c r="FW237" s="175"/>
      <c r="FX237" s="175"/>
      <c r="FY237" s="175"/>
      <c r="FZ237" s="175"/>
      <c r="GA237" s="175"/>
      <c r="GB237" s="175"/>
      <c r="GC237" s="175"/>
      <c r="GD237" s="175"/>
      <c r="GE237" s="175"/>
      <c r="GF237" s="175"/>
      <c r="GG237" s="175"/>
      <c r="GH237" s="175"/>
      <c r="GI237" s="175"/>
      <c r="GJ237" s="175"/>
      <c r="GK237" s="175"/>
      <c r="GL237" s="175"/>
      <c r="GM237" s="175"/>
      <c r="GN237" s="175"/>
      <c r="GO237" s="175"/>
      <c r="GP237" s="175"/>
      <c r="GQ237" s="175"/>
      <c r="GR237" s="175"/>
      <c r="GS237" s="175"/>
      <c r="GT237" s="175"/>
      <c r="GU237" s="175"/>
      <c r="GV237" s="175"/>
      <c r="GW237" s="175"/>
      <c r="GX237" s="175"/>
      <c r="GY237" s="175"/>
      <c r="GZ237" s="175"/>
      <c r="HA237" s="175"/>
      <c r="HB237" s="175"/>
      <c r="HC237" s="175"/>
      <c r="HD237" s="175"/>
      <c r="HE237" s="175"/>
      <c r="HF237" s="175"/>
      <c r="HG237" s="175"/>
      <c r="HH237" s="175"/>
      <c r="HI237" s="175"/>
      <c r="HJ237" s="175"/>
      <c r="HK237" s="175"/>
      <c r="HL237" s="175"/>
      <c r="HM237" s="175"/>
      <c r="HN237" s="175"/>
      <c r="HO237" s="175"/>
      <c r="HP237" s="175"/>
      <c r="HQ237" s="175"/>
      <c r="HR237" s="175"/>
      <c r="HS237" s="175"/>
      <c r="HT237" s="175"/>
      <c r="HU237" s="175"/>
      <c r="HV237" s="175"/>
      <c r="HW237" s="175"/>
      <c r="HX237" s="175"/>
      <c r="HY237" s="175"/>
      <c r="HZ237" s="175"/>
      <c r="IA237" s="175"/>
      <c r="IB237" s="175"/>
      <c r="IC237" s="175"/>
      <c r="ID237" s="175"/>
      <c r="IE237" s="175"/>
      <c r="IF237" s="175"/>
      <c r="IG237" s="175"/>
      <c r="IH237" s="175"/>
      <c r="II237" s="175"/>
      <c r="IJ237" s="175"/>
      <c r="IK237" s="175"/>
      <c r="IL237" s="175"/>
      <c r="IM237" s="175"/>
      <c r="IN237" s="175"/>
      <c r="IO237" s="175"/>
      <c r="IP237" s="175"/>
      <c r="IQ237" s="175"/>
      <c r="IR237" s="175"/>
      <c r="IS237" s="175"/>
      <c r="IT237" s="175"/>
      <c r="IU237" s="175"/>
      <c r="IV237" s="175"/>
      <c r="IW237" s="175"/>
      <c r="IX237" s="175"/>
      <c r="IY237" s="175"/>
      <c r="IZ237" s="175"/>
      <c r="JA237" s="175"/>
      <c r="JB237" s="175"/>
      <c r="JC237" s="175"/>
      <c r="JD237" s="175"/>
      <c r="JE237" s="175"/>
      <c r="JF237" s="175"/>
      <c r="JG237" s="175"/>
      <c r="JH237" s="175"/>
      <c r="JI237" s="175"/>
      <c r="JJ237" s="175"/>
      <c r="JK237" s="175"/>
      <c r="JL237" s="175"/>
      <c r="JM237" s="175"/>
      <c r="JN237" s="175"/>
      <c r="JO237" s="175"/>
      <c r="JP237" s="175"/>
      <c r="JQ237" s="175"/>
      <c r="JR237" s="175"/>
      <c r="JS237" s="175"/>
      <c r="JT237" s="175"/>
      <c r="JU237" s="175"/>
      <c r="JV237" s="175"/>
      <c r="JW237" s="175"/>
      <c r="JX237" s="175"/>
      <c r="JY237" s="175"/>
      <c r="JZ237" s="175"/>
      <c r="KA237" s="175"/>
      <c r="KB237" s="175"/>
      <c r="KC237" s="175"/>
      <c r="KD237" s="175"/>
      <c r="KE237" s="175"/>
      <c r="KF237" s="175"/>
      <c r="KG237" s="175"/>
      <c r="KH237" s="175"/>
      <c r="KI237" s="175"/>
      <c r="KJ237" s="175"/>
      <c r="KK237" s="175"/>
      <c r="KL237" s="175"/>
      <c r="KM237" s="175"/>
      <c r="KN237" s="175"/>
      <c r="KO237" s="175"/>
      <c r="KP237" s="175"/>
      <c r="KQ237" s="175"/>
      <c r="KR237" s="175"/>
      <c r="KS237" s="175"/>
      <c r="KT237" s="175"/>
      <c r="KU237" s="175"/>
      <c r="KV237" s="175"/>
      <c r="KW237" s="175"/>
      <c r="KX237" s="175"/>
      <c r="KY237" s="175"/>
      <c r="KZ237" s="175"/>
      <c r="LA237" s="175"/>
      <c r="LB237" s="175"/>
      <c r="LC237" s="175"/>
      <c r="LD237" s="175"/>
      <c r="LE237" s="175"/>
      <c r="LF237" s="175"/>
      <c r="LG237" s="175"/>
      <c r="LH237" s="175"/>
      <c r="LI237" s="175"/>
      <c r="LJ237" s="175"/>
      <c r="LK237" s="175"/>
      <c r="LL237" s="175"/>
      <c r="LM237" s="175"/>
      <c r="LN237" s="175"/>
      <c r="LO237" s="175"/>
      <c r="LP237" s="175"/>
      <c r="LQ237" s="175"/>
      <c r="LR237" s="175"/>
      <c r="LS237" s="175"/>
      <c r="LT237" s="175"/>
      <c r="LU237" s="175"/>
      <c r="LV237" s="175"/>
      <c r="LW237" s="175"/>
      <c r="LX237" s="175"/>
      <c r="LY237" s="175"/>
      <c r="LZ237" s="175"/>
      <c r="MA237" s="175"/>
      <c r="MB237" s="175"/>
      <c r="MC237" s="175"/>
      <c r="MD237" s="175"/>
      <c r="ME237" s="175"/>
      <c r="MF237" s="175"/>
      <c r="MG237" s="175"/>
      <c r="MH237" s="175"/>
      <c r="MI237" s="175"/>
      <c r="MJ237" s="175"/>
      <c r="MK237" s="175"/>
      <c r="ML237" s="175"/>
      <c r="MM237" s="175"/>
      <c r="MN237" s="175"/>
      <c r="MO237" s="175"/>
      <c r="MP237" s="175"/>
      <c r="MQ237" s="175"/>
      <c r="MR237" s="175"/>
      <c r="MS237" s="175"/>
      <c r="MT237" s="175"/>
      <c r="MU237" s="175"/>
      <c r="MV237" s="175"/>
      <c r="MW237" s="175"/>
      <c r="MX237" s="175"/>
      <c r="MY237" s="175"/>
      <c r="MZ237" s="175"/>
      <c r="NA237" s="175"/>
      <c r="NB237" s="175"/>
      <c r="NC237" s="175"/>
      <c r="ND237" s="175"/>
      <c r="NE237" s="175"/>
      <c r="NF237" s="175"/>
      <c r="NG237" s="175"/>
      <c r="NH237" s="175"/>
      <c r="NI237" s="175"/>
      <c r="NJ237" s="175"/>
      <c r="NK237" s="175"/>
      <c r="NL237" s="175"/>
      <c r="NM237" s="175"/>
      <c r="NN237" s="175"/>
      <c r="NO237" s="175"/>
      <c r="NP237" s="175"/>
      <c r="NQ237" s="175"/>
      <c r="NR237" s="175"/>
      <c r="NS237" s="175"/>
      <c r="NT237" s="175"/>
      <c r="NU237" s="175"/>
      <c r="NV237" s="175"/>
      <c r="NW237" s="175"/>
      <c r="NX237" s="175"/>
      <c r="NY237" s="175"/>
      <c r="NZ237" s="175"/>
      <c r="OA237" s="175"/>
      <c r="OB237" s="175"/>
      <c r="OC237" s="175"/>
      <c r="OD237" s="175"/>
      <c r="OE237" s="175"/>
      <c r="OF237" s="175"/>
      <c r="OG237" s="175"/>
      <c r="OH237" s="175"/>
      <c r="OI237" s="175"/>
      <c r="OJ237" s="175"/>
      <c r="OK237" s="175"/>
      <c r="OL237" s="175"/>
      <c r="OM237" s="175"/>
      <c r="ON237" s="175"/>
      <c r="OO237" s="175"/>
      <c r="OP237" s="175"/>
      <c r="OQ237" s="175"/>
      <c r="OR237" s="175"/>
      <c r="OS237" s="175"/>
      <c r="OT237" s="175"/>
      <c r="OU237" s="175"/>
      <c r="OV237" s="175"/>
      <c r="OW237" s="175"/>
      <c r="OX237" s="175"/>
      <c r="OY237" s="175"/>
      <c r="OZ237" s="175"/>
      <c r="PA237" s="175"/>
      <c r="PB237" s="175"/>
      <c r="PC237" s="175"/>
      <c r="PD237" s="175"/>
      <c r="PE237" s="175"/>
      <c r="PF237" s="175"/>
      <c r="PG237" s="175"/>
      <c r="PH237" s="175"/>
      <c r="PI237" s="175"/>
      <c r="PJ237" s="175"/>
      <c r="PK237" s="175"/>
      <c r="PL237" s="175"/>
      <c r="PM237" s="175"/>
      <c r="PN237" s="175"/>
      <c r="PO237" s="175"/>
      <c r="PP237" s="175"/>
      <c r="PQ237" s="175"/>
      <c r="PR237" s="175"/>
      <c r="PS237" s="175"/>
      <c r="PT237" s="175"/>
      <c r="PU237" s="175"/>
      <c r="PV237" s="175"/>
      <c r="PW237" s="175"/>
      <c r="PX237" s="175"/>
      <c r="PY237" s="175"/>
      <c r="PZ237" s="175"/>
      <c r="QA237" s="175"/>
      <c r="QB237" s="175"/>
      <c r="QC237" s="175"/>
      <c r="QD237" s="175"/>
      <c r="QE237" s="175"/>
      <c r="QF237" s="175"/>
      <c r="QG237" s="175"/>
      <c r="QH237" s="175"/>
      <c r="QI237" s="175"/>
      <c r="QJ237" s="175"/>
      <c r="QK237" s="175"/>
      <c r="QL237" s="175"/>
      <c r="QM237" s="175"/>
      <c r="QN237" s="175"/>
      <c r="QO237" s="175"/>
    </row>
    <row r="238" spans="122:457">
      <c r="DR238" s="175"/>
      <c r="DS238" s="175"/>
      <c r="DT238" s="175"/>
      <c r="DU238" s="175"/>
      <c r="DV238" s="175"/>
      <c r="DW238" s="175"/>
      <c r="DX238" s="175"/>
      <c r="DY238" s="175"/>
      <c r="DZ238" s="175"/>
      <c r="EA238" s="175"/>
      <c r="EB238" s="175"/>
      <c r="EC238" s="175"/>
      <c r="ED238" s="175"/>
      <c r="EE238" s="175"/>
      <c r="EF238" s="175"/>
      <c r="EG238" s="175"/>
      <c r="EH238" s="175"/>
      <c r="EI238" s="175"/>
      <c r="EJ238" s="175"/>
      <c r="EK238" s="175"/>
      <c r="EL238" s="175"/>
      <c r="EM238" s="175"/>
      <c r="EN238" s="175"/>
      <c r="EO238" s="175"/>
      <c r="EP238" s="175"/>
      <c r="EQ238" s="175"/>
      <c r="ER238" s="175"/>
      <c r="ES238" s="175"/>
      <c r="ET238" s="175"/>
      <c r="EU238" s="175"/>
      <c r="EV238" s="175"/>
      <c r="EW238" s="175"/>
      <c r="EX238" s="175"/>
      <c r="EY238" s="175"/>
      <c r="EZ238" s="175"/>
      <c r="FA238" s="175"/>
      <c r="FB238" s="175"/>
      <c r="FC238" s="175"/>
      <c r="FD238" s="175"/>
      <c r="FE238" s="175"/>
      <c r="FF238" s="175"/>
      <c r="FG238" s="175"/>
      <c r="FH238" s="175"/>
      <c r="FI238" s="175"/>
      <c r="FJ238" s="175"/>
      <c r="FK238" s="175"/>
      <c r="FL238" s="175"/>
      <c r="FM238" s="175"/>
      <c r="FN238" s="175"/>
      <c r="FO238" s="175"/>
      <c r="FP238" s="175"/>
      <c r="FQ238" s="175"/>
      <c r="FR238" s="175"/>
      <c r="FS238" s="175"/>
      <c r="FT238" s="175"/>
      <c r="FU238" s="175"/>
      <c r="FV238" s="175"/>
      <c r="FW238" s="175"/>
      <c r="FX238" s="175"/>
      <c r="FY238" s="175"/>
      <c r="FZ238" s="175"/>
      <c r="GA238" s="175"/>
      <c r="GB238" s="175"/>
      <c r="GC238" s="175"/>
      <c r="GD238" s="175"/>
      <c r="GE238" s="175"/>
      <c r="GF238" s="175"/>
      <c r="GG238" s="175"/>
      <c r="GH238" s="175"/>
      <c r="GI238" s="175"/>
      <c r="GJ238" s="175"/>
      <c r="GK238" s="175"/>
      <c r="GL238" s="175"/>
      <c r="GM238" s="175"/>
      <c r="GN238" s="175"/>
      <c r="GO238" s="175"/>
      <c r="GP238" s="175"/>
      <c r="GQ238" s="175"/>
      <c r="GR238" s="175"/>
      <c r="GS238" s="175"/>
      <c r="GT238" s="175"/>
      <c r="GU238" s="175"/>
      <c r="GV238" s="175"/>
      <c r="GW238" s="175"/>
      <c r="GX238" s="175"/>
      <c r="GY238" s="175"/>
      <c r="GZ238" s="175"/>
      <c r="HA238" s="175"/>
      <c r="HB238" s="175"/>
      <c r="HC238" s="175"/>
      <c r="HD238" s="175"/>
      <c r="HE238" s="175"/>
      <c r="HF238" s="175"/>
      <c r="HG238" s="175"/>
      <c r="HH238" s="175"/>
      <c r="HI238" s="175"/>
      <c r="HJ238" s="175"/>
      <c r="HK238" s="175"/>
      <c r="HL238" s="175"/>
      <c r="HM238" s="175"/>
      <c r="HN238" s="175"/>
      <c r="HO238" s="175"/>
      <c r="HP238" s="175"/>
      <c r="HQ238" s="175"/>
      <c r="HR238" s="175"/>
      <c r="HS238" s="175"/>
      <c r="HT238" s="175"/>
      <c r="HU238" s="175"/>
      <c r="HV238" s="175"/>
      <c r="HW238" s="175"/>
      <c r="HX238" s="175"/>
      <c r="HY238" s="175"/>
      <c r="HZ238" s="175"/>
      <c r="IA238" s="175"/>
      <c r="IB238" s="175"/>
      <c r="IC238" s="175"/>
      <c r="ID238" s="175"/>
      <c r="IE238" s="175"/>
      <c r="IF238" s="175"/>
      <c r="IG238" s="175"/>
      <c r="IH238" s="175"/>
      <c r="II238" s="175"/>
      <c r="IJ238" s="175"/>
      <c r="IK238" s="175"/>
      <c r="IL238" s="175"/>
      <c r="IM238" s="175"/>
      <c r="IN238" s="175"/>
      <c r="IO238" s="175"/>
      <c r="IP238" s="175"/>
      <c r="IQ238" s="175"/>
      <c r="IR238" s="175"/>
      <c r="IS238" s="175"/>
      <c r="IT238" s="175"/>
      <c r="IU238" s="175"/>
      <c r="IV238" s="175"/>
      <c r="IW238" s="175"/>
      <c r="IX238" s="175"/>
      <c r="IY238" s="175"/>
      <c r="IZ238" s="175"/>
      <c r="JA238" s="175"/>
      <c r="JB238" s="175"/>
      <c r="JC238" s="175"/>
      <c r="JD238" s="175"/>
      <c r="JE238" s="175"/>
      <c r="JF238" s="175"/>
      <c r="JG238" s="175"/>
      <c r="JH238" s="175"/>
      <c r="JI238" s="175"/>
      <c r="JJ238" s="175"/>
      <c r="JK238" s="175"/>
      <c r="JL238" s="175"/>
      <c r="JM238" s="175"/>
      <c r="JN238" s="175"/>
      <c r="JO238" s="175"/>
      <c r="JP238" s="175"/>
      <c r="JQ238" s="175"/>
      <c r="JR238" s="175"/>
      <c r="JS238" s="175"/>
      <c r="JT238" s="175"/>
      <c r="JU238" s="175"/>
      <c r="JV238" s="175"/>
      <c r="JW238" s="175"/>
      <c r="JX238" s="175"/>
      <c r="JY238" s="175"/>
      <c r="JZ238" s="175"/>
      <c r="KA238" s="175"/>
      <c r="KB238" s="175"/>
      <c r="KC238" s="175"/>
      <c r="KD238" s="175"/>
      <c r="KE238" s="175"/>
      <c r="KF238" s="175"/>
      <c r="KG238" s="175"/>
      <c r="KH238" s="175"/>
      <c r="KI238" s="175"/>
      <c r="KJ238" s="175"/>
      <c r="KK238" s="175"/>
      <c r="KL238" s="175"/>
      <c r="KM238" s="175"/>
      <c r="KN238" s="175"/>
      <c r="KO238" s="175"/>
      <c r="KP238" s="175"/>
      <c r="KQ238" s="175"/>
      <c r="KR238" s="175"/>
      <c r="KS238" s="175"/>
      <c r="KT238" s="175"/>
      <c r="KU238" s="175"/>
      <c r="KV238" s="175"/>
      <c r="KW238" s="175"/>
      <c r="KX238" s="175"/>
      <c r="KY238" s="175"/>
      <c r="KZ238" s="175"/>
      <c r="LA238" s="175"/>
      <c r="LB238" s="175"/>
      <c r="LC238" s="175"/>
      <c r="LD238" s="175"/>
      <c r="LE238" s="175"/>
      <c r="LF238" s="175"/>
      <c r="LG238" s="175"/>
      <c r="LH238" s="175"/>
      <c r="LI238" s="175"/>
      <c r="LJ238" s="175"/>
      <c r="LK238" s="175"/>
      <c r="LL238" s="175"/>
      <c r="LM238" s="175"/>
      <c r="LN238" s="175"/>
      <c r="LO238" s="175"/>
      <c r="LP238" s="175"/>
      <c r="LQ238" s="175"/>
      <c r="LR238" s="175"/>
      <c r="LS238" s="175"/>
      <c r="LT238" s="175"/>
      <c r="LU238" s="175"/>
      <c r="LV238" s="175"/>
      <c r="LW238" s="175"/>
      <c r="LX238" s="175"/>
      <c r="LY238" s="175"/>
      <c r="LZ238" s="175"/>
      <c r="MA238" s="175"/>
      <c r="MB238" s="175"/>
      <c r="MC238" s="175"/>
      <c r="MD238" s="175"/>
      <c r="ME238" s="175"/>
      <c r="MF238" s="175"/>
      <c r="MG238" s="175"/>
      <c r="MH238" s="175"/>
      <c r="MI238" s="175"/>
      <c r="MJ238" s="175"/>
      <c r="MK238" s="175"/>
      <c r="ML238" s="175"/>
      <c r="MM238" s="175"/>
      <c r="MN238" s="175"/>
      <c r="MO238" s="175"/>
      <c r="MP238" s="175"/>
      <c r="MQ238" s="175"/>
      <c r="MR238" s="175"/>
      <c r="MS238" s="175"/>
      <c r="MT238" s="175"/>
      <c r="MU238" s="175"/>
      <c r="MV238" s="175"/>
      <c r="MW238" s="175"/>
      <c r="MX238" s="175"/>
      <c r="MY238" s="175"/>
      <c r="MZ238" s="175"/>
      <c r="NA238" s="175"/>
      <c r="NB238" s="175"/>
      <c r="NC238" s="175"/>
      <c r="ND238" s="175"/>
      <c r="NE238" s="175"/>
      <c r="NF238" s="175"/>
      <c r="NG238" s="175"/>
      <c r="NH238" s="175"/>
      <c r="NI238" s="175"/>
      <c r="NJ238" s="175"/>
      <c r="NK238" s="175"/>
      <c r="NL238" s="175"/>
      <c r="NM238" s="175"/>
      <c r="NN238" s="175"/>
      <c r="NO238" s="175"/>
      <c r="NP238" s="175"/>
      <c r="NQ238" s="175"/>
      <c r="NR238" s="175"/>
      <c r="NS238" s="175"/>
      <c r="NT238" s="175"/>
      <c r="NU238" s="175"/>
      <c r="NV238" s="175"/>
      <c r="NW238" s="175"/>
      <c r="NX238" s="175"/>
      <c r="NY238" s="175"/>
      <c r="NZ238" s="175"/>
      <c r="OA238" s="175"/>
      <c r="OB238" s="175"/>
      <c r="OC238" s="175"/>
      <c r="OD238" s="175"/>
      <c r="OE238" s="175"/>
      <c r="OF238" s="175"/>
      <c r="OG238" s="175"/>
      <c r="OH238" s="175"/>
      <c r="OI238" s="175"/>
      <c r="OJ238" s="175"/>
      <c r="OK238" s="175"/>
      <c r="OL238" s="175"/>
      <c r="OM238" s="175"/>
      <c r="ON238" s="175"/>
      <c r="OO238" s="175"/>
      <c r="OP238" s="175"/>
      <c r="OQ238" s="175"/>
      <c r="OR238" s="175"/>
      <c r="OS238" s="175"/>
      <c r="OT238" s="175"/>
      <c r="OU238" s="175"/>
      <c r="OV238" s="175"/>
      <c r="OW238" s="175"/>
      <c r="OX238" s="175"/>
      <c r="OY238" s="175"/>
      <c r="OZ238" s="175"/>
      <c r="PA238" s="175"/>
      <c r="PB238" s="175"/>
      <c r="PC238" s="175"/>
      <c r="PD238" s="175"/>
      <c r="PE238" s="175"/>
      <c r="PF238" s="175"/>
      <c r="PG238" s="175"/>
      <c r="PH238" s="175"/>
      <c r="PI238" s="175"/>
      <c r="PJ238" s="175"/>
      <c r="PK238" s="175"/>
      <c r="PL238" s="175"/>
      <c r="PM238" s="175"/>
      <c r="PN238" s="175"/>
      <c r="PO238" s="175"/>
      <c r="PP238" s="175"/>
      <c r="PQ238" s="175"/>
      <c r="PR238" s="175"/>
      <c r="PS238" s="175"/>
      <c r="PT238" s="175"/>
      <c r="PU238" s="175"/>
      <c r="PV238" s="175"/>
      <c r="PW238" s="175"/>
      <c r="PX238" s="175"/>
      <c r="PY238" s="175"/>
      <c r="PZ238" s="175"/>
      <c r="QA238" s="175"/>
      <c r="QB238" s="175"/>
      <c r="QC238" s="175"/>
      <c r="QD238" s="175"/>
      <c r="QE238" s="175"/>
      <c r="QF238" s="175"/>
      <c r="QG238" s="175"/>
      <c r="QH238" s="175"/>
      <c r="QI238" s="175"/>
      <c r="QJ238" s="175"/>
      <c r="QK238" s="175"/>
      <c r="QL238" s="175"/>
      <c r="QM238" s="175"/>
      <c r="QN238" s="175"/>
      <c r="QO238" s="175"/>
    </row>
    <row r="239" spans="122:457">
      <c r="DR239" s="175"/>
      <c r="DS239" s="175"/>
      <c r="DT239" s="175"/>
      <c r="DU239" s="175"/>
      <c r="DV239" s="175"/>
      <c r="DW239" s="175"/>
      <c r="DX239" s="175"/>
      <c r="DY239" s="175"/>
      <c r="DZ239" s="175"/>
      <c r="EA239" s="175"/>
      <c r="EB239" s="175"/>
      <c r="EC239" s="175"/>
      <c r="ED239" s="175"/>
      <c r="EE239" s="175"/>
      <c r="EF239" s="175"/>
      <c r="EG239" s="175"/>
      <c r="EH239" s="175"/>
      <c r="EI239" s="175"/>
      <c r="EJ239" s="175"/>
      <c r="EK239" s="175"/>
      <c r="EL239" s="175"/>
      <c r="EM239" s="175"/>
      <c r="EN239" s="175"/>
      <c r="EO239" s="175"/>
      <c r="EP239" s="175"/>
      <c r="EQ239" s="175"/>
      <c r="ER239" s="175"/>
      <c r="ES239" s="175"/>
      <c r="ET239" s="175"/>
      <c r="EU239" s="175"/>
      <c r="EV239" s="175"/>
      <c r="EW239" s="175"/>
      <c r="EX239" s="175"/>
      <c r="EY239" s="175"/>
      <c r="EZ239" s="175"/>
      <c r="FA239" s="175"/>
      <c r="FB239" s="175"/>
      <c r="FC239" s="175"/>
      <c r="FD239" s="175"/>
      <c r="FE239" s="175"/>
      <c r="FF239" s="175"/>
      <c r="FG239" s="175"/>
      <c r="FH239" s="175"/>
      <c r="FI239" s="175"/>
      <c r="FJ239" s="175"/>
      <c r="FK239" s="175"/>
      <c r="FL239" s="175"/>
      <c r="FM239" s="175"/>
      <c r="FN239" s="175"/>
      <c r="FO239" s="175"/>
      <c r="FP239" s="175"/>
      <c r="FQ239" s="175"/>
      <c r="FR239" s="175"/>
      <c r="FS239" s="175"/>
      <c r="FT239" s="175"/>
      <c r="FU239" s="175"/>
      <c r="FV239" s="175"/>
      <c r="FW239" s="175"/>
      <c r="FX239" s="175"/>
      <c r="FY239" s="175"/>
      <c r="FZ239" s="175"/>
      <c r="GA239" s="175"/>
      <c r="GB239" s="175"/>
      <c r="GC239" s="175"/>
      <c r="GD239" s="175"/>
      <c r="GE239" s="175"/>
      <c r="GF239" s="175"/>
      <c r="GG239" s="175"/>
      <c r="GH239" s="175"/>
      <c r="GI239" s="175"/>
      <c r="GJ239" s="175"/>
      <c r="GK239" s="175"/>
      <c r="GL239" s="175"/>
      <c r="GM239" s="175"/>
      <c r="GN239" s="175"/>
      <c r="GO239" s="175"/>
      <c r="GP239" s="175"/>
      <c r="GQ239" s="175"/>
      <c r="GR239" s="175"/>
      <c r="GS239" s="175"/>
      <c r="GT239" s="175"/>
      <c r="GU239" s="175"/>
      <c r="GV239" s="175"/>
      <c r="GW239" s="175"/>
      <c r="GX239" s="175"/>
      <c r="GY239" s="175"/>
      <c r="GZ239" s="175"/>
      <c r="HA239" s="175"/>
      <c r="HB239" s="175"/>
      <c r="HC239" s="175"/>
      <c r="HD239" s="175"/>
      <c r="HE239" s="175"/>
      <c r="HF239" s="175"/>
      <c r="HG239" s="175"/>
      <c r="HH239" s="175"/>
      <c r="HI239" s="175"/>
      <c r="HJ239" s="175"/>
      <c r="HK239" s="175"/>
      <c r="HL239" s="175"/>
      <c r="HM239" s="175"/>
      <c r="HN239" s="175"/>
      <c r="HO239" s="175"/>
      <c r="HP239" s="175"/>
      <c r="HQ239" s="175"/>
      <c r="HR239" s="175"/>
      <c r="HS239" s="175"/>
      <c r="HT239" s="175"/>
      <c r="HU239" s="175"/>
      <c r="HV239" s="175"/>
      <c r="HW239" s="175"/>
      <c r="HX239" s="175"/>
      <c r="HY239" s="175"/>
      <c r="HZ239" s="175"/>
      <c r="IA239" s="175"/>
      <c r="IB239" s="175"/>
      <c r="IC239" s="175"/>
      <c r="ID239" s="175"/>
      <c r="IE239" s="175"/>
      <c r="IF239" s="175"/>
      <c r="IG239" s="175"/>
      <c r="IH239" s="175"/>
      <c r="II239" s="175"/>
      <c r="IJ239" s="175"/>
      <c r="IK239" s="175"/>
      <c r="IL239" s="175"/>
      <c r="IM239" s="175"/>
      <c r="IN239" s="175"/>
      <c r="IO239" s="175"/>
      <c r="IP239" s="175"/>
      <c r="IQ239" s="175"/>
      <c r="IR239" s="175"/>
      <c r="IS239" s="175"/>
      <c r="IT239" s="175"/>
      <c r="IU239" s="175"/>
      <c r="IV239" s="175"/>
      <c r="IW239" s="175"/>
      <c r="IX239" s="175"/>
      <c r="IY239" s="175"/>
      <c r="IZ239" s="175"/>
      <c r="JA239" s="175"/>
      <c r="JB239" s="175"/>
      <c r="JC239" s="175"/>
      <c r="JD239" s="175"/>
      <c r="JE239" s="175"/>
      <c r="JF239" s="175"/>
      <c r="JG239" s="175"/>
      <c r="JH239" s="175"/>
      <c r="JI239" s="175"/>
      <c r="JJ239" s="175"/>
      <c r="JK239" s="175"/>
      <c r="JL239" s="175"/>
      <c r="JM239" s="175"/>
      <c r="JN239" s="175"/>
      <c r="JO239" s="175"/>
      <c r="JP239" s="175"/>
      <c r="JQ239" s="175"/>
      <c r="JR239" s="175"/>
      <c r="JS239" s="175"/>
      <c r="JT239" s="175"/>
      <c r="JU239" s="175"/>
      <c r="JV239" s="175"/>
      <c r="JW239" s="175"/>
      <c r="JX239" s="175"/>
      <c r="JY239" s="175"/>
      <c r="JZ239" s="175"/>
      <c r="KA239" s="175"/>
      <c r="KB239" s="175"/>
      <c r="KC239" s="175"/>
      <c r="KD239" s="175"/>
      <c r="KE239" s="175"/>
      <c r="KF239" s="175"/>
      <c r="KG239" s="175"/>
      <c r="KH239" s="175"/>
      <c r="KI239" s="175"/>
      <c r="KJ239" s="175"/>
      <c r="KK239" s="175"/>
      <c r="KL239" s="175"/>
      <c r="KM239" s="175"/>
      <c r="KN239" s="175"/>
      <c r="KO239" s="175"/>
      <c r="KP239" s="175"/>
      <c r="KQ239" s="175"/>
      <c r="KR239" s="175"/>
      <c r="KS239" s="175"/>
      <c r="KT239" s="175"/>
      <c r="KU239" s="175"/>
      <c r="KV239" s="175"/>
      <c r="KW239" s="175"/>
      <c r="KX239" s="175"/>
      <c r="KY239" s="175"/>
      <c r="KZ239" s="175"/>
      <c r="LA239" s="175"/>
      <c r="LB239" s="175"/>
      <c r="LC239" s="175"/>
      <c r="LD239" s="175"/>
      <c r="LE239" s="175"/>
      <c r="LF239" s="175"/>
      <c r="LG239" s="175"/>
      <c r="LH239" s="175"/>
      <c r="LI239" s="175"/>
      <c r="LJ239" s="175"/>
      <c r="LK239" s="175"/>
      <c r="LL239" s="175"/>
      <c r="LM239" s="175"/>
      <c r="LN239" s="175"/>
      <c r="LO239" s="175"/>
      <c r="LP239" s="175"/>
      <c r="LQ239" s="175"/>
      <c r="LR239" s="175"/>
      <c r="LS239" s="175"/>
      <c r="LT239" s="175"/>
      <c r="LU239" s="175"/>
      <c r="LV239" s="175"/>
      <c r="LW239" s="175"/>
      <c r="LX239" s="175"/>
      <c r="LY239" s="175"/>
      <c r="LZ239" s="175"/>
      <c r="MA239" s="175"/>
      <c r="MB239" s="175"/>
      <c r="MC239" s="175"/>
      <c r="MD239" s="175"/>
      <c r="ME239" s="175"/>
      <c r="MF239" s="175"/>
      <c r="MG239" s="175"/>
      <c r="MH239" s="175"/>
      <c r="MI239" s="175"/>
      <c r="MJ239" s="175"/>
      <c r="MK239" s="175"/>
      <c r="ML239" s="175"/>
      <c r="MM239" s="175"/>
      <c r="MN239" s="175"/>
      <c r="MO239" s="175"/>
      <c r="MP239" s="175"/>
      <c r="MQ239" s="175"/>
      <c r="MR239" s="175"/>
      <c r="MS239" s="175"/>
      <c r="MT239" s="175"/>
      <c r="MU239" s="175"/>
      <c r="MV239" s="175"/>
      <c r="MW239" s="175"/>
      <c r="MX239" s="175"/>
      <c r="MY239" s="175"/>
      <c r="MZ239" s="175"/>
      <c r="NA239" s="175"/>
      <c r="NB239" s="175"/>
      <c r="NC239" s="175"/>
      <c r="ND239" s="175"/>
      <c r="NE239" s="175"/>
      <c r="NF239" s="175"/>
      <c r="NG239" s="175"/>
      <c r="NH239" s="175"/>
      <c r="NI239" s="175"/>
      <c r="NJ239" s="175"/>
      <c r="NK239" s="175"/>
      <c r="NL239" s="175"/>
      <c r="NM239" s="175"/>
      <c r="NN239" s="175"/>
      <c r="NO239" s="175"/>
      <c r="NP239" s="175"/>
      <c r="NQ239" s="175"/>
      <c r="NR239" s="175"/>
      <c r="NS239" s="175"/>
      <c r="NT239" s="175"/>
      <c r="NU239" s="175"/>
      <c r="NV239" s="175"/>
      <c r="NW239" s="175"/>
      <c r="NX239" s="175"/>
      <c r="NY239" s="175"/>
      <c r="NZ239" s="175"/>
      <c r="OA239" s="175"/>
      <c r="OB239" s="175"/>
      <c r="OC239" s="175"/>
      <c r="OD239" s="175"/>
      <c r="OE239" s="175"/>
      <c r="OF239" s="175"/>
      <c r="OG239" s="175"/>
      <c r="OH239" s="175"/>
      <c r="OI239" s="175"/>
      <c r="OJ239" s="175"/>
      <c r="OK239" s="175"/>
      <c r="OL239" s="175"/>
      <c r="OM239" s="175"/>
      <c r="ON239" s="175"/>
      <c r="OO239" s="175"/>
      <c r="OP239" s="175"/>
      <c r="OQ239" s="175"/>
      <c r="OR239" s="175"/>
      <c r="OS239" s="175"/>
      <c r="OT239" s="175"/>
      <c r="OU239" s="175"/>
      <c r="OV239" s="175"/>
      <c r="OW239" s="175"/>
      <c r="OX239" s="175"/>
      <c r="OY239" s="175"/>
      <c r="OZ239" s="175"/>
      <c r="PA239" s="175"/>
      <c r="PB239" s="175"/>
      <c r="PC239" s="175"/>
      <c r="PD239" s="175"/>
      <c r="PE239" s="175"/>
      <c r="PF239" s="175"/>
      <c r="PG239" s="175"/>
      <c r="PH239" s="175"/>
      <c r="PI239" s="175"/>
      <c r="PJ239" s="175"/>
      <c r="PK239" s="175"/>
      <c r="PL239" s="175"/>
      <c r="PM239" s="175"/>
      <c r="PN239" s="175"/>
      <c r="PO239" s="175"/>
      <c r="PP239" s="175"/>
      <c r="PQ239" s="175"/>
      <c r="PR239" s="175"/>
      <c r="PS239" s="175"/>
      <c r="PT239" s="175"/>
      <c r="PU239" s="175"/>
      <c r="PV239" s="175"/>
      <c r="PW239" s="175"/>
      <c r="PX239" s="175"/>
      <c r="PY239" s="175"/>
      <c r="PZ239" s="175"/>
      <c r="QA239" s="175"/>
      <c r="QB239" s="175"/>
      <c r="QC239" s="175"/>
      <c r="QD239" s="175"/>
      <c r="QE239" s="175"/>
      <c r="QF239" s="175"/>
      <c r="QG239" s="175"/>
      <c r="QH239" s="175"/>
      <c r="QI239" s="175"/>
      <c r="QJ239" s="175"/>
      <c r="QK239" s="175"/>
      <c r="QL239" s="175"/>
      <c r="QM239" s="175"/>
      <c r="QN239" s="175"/>
      <c r="QO239" s="175"/>
    </row>
    <row r="240" spans="122:457">
      <c r="DR240" s="175"/>
      <c r="DS240" s="175"/>
      <c r="DT240" s="175"/>
      <c r="DU240" s="175"/>
      <c r="DV240" s="175"/>
      <c r="DW240" s="175"/>
      <c r="DX240" s="175"/>
      <c r="DY240" s="175"/>
      <c r="DZ240" s="175"/>
      <c r="EA240" s="175"/>
      <c r="EB240" s="175"/>
      <c r="EC240" s="175"/>
      <c r="ED240" s="175"/>
      <c r="EE240" s="175"/>
      <c r="EF240" s="175"/>
      <c r="EG240" s="175"/>
      <c r="EH240" s="175"/>
      <c r="EI240" s="175"/>
      <c r="EJ240" s="175"/>
      <c r="EK240" s="175"/>
      <c r="EL240" s="175"/>
      <c r="EM240" s="175"/>
      <c r="EN240" s="175"/>
      <c r="EO240" s="175"/>
      <c r="EP240" s="175"/>
      <c r="EQ240" s="175"/>
      <c r="ER240" s="175"/>
      <c r="ES240" s="175"/>
      <c r="ET240" s="175"/>
      <c r="EU240" s="175"/>
      <c r="EV240" s="175"/>
      <c r="EW240" s="175"/>
      <c r="EX240" s="175"/>
      <c r="EY240" s="175"/>
      <c r="EZ240" s="175"/>
      <c r="FA240" s="175"/>
      <c r="FB240" s="175"/>
      <c r="FC240" s="175"/>
      <c r="FD240" s="175"/>
      <c r="FE240" s="175"/>
      <c r="FF240" s="175"/>
      <c r="FG240" s="175"/>
      <c r="FH240" s="175"/>
      <c r="FI240" s="175"/>
      <c r="FJ240" s="175"/>
      <c r="FK240" s="175"/>
      <c r="FL240" s="175"/>
      <c r="FM240" s="175"/>
      <c r="FN240" s="175"/>
      <c r="FO240" s="175"/>
      <c r="FP240" s="175"/>
      <c r="FQ240" s="175"/>
      <c r="FR240" s="175"/>
      <c r="FS240" s="175"/>
      <c r="FT240" s="175"/>
      <c r="FU240" s="175"/>
      <c r="FV240" s="175"/>
      <c r="FW240" s="175"/>
      <c r="FX240" s="175"/>
      <c r="FY240" s="175"/>
      <c r="FZ240" s="175"/>
      <c r="GA240" s="175"/>
      <c r="GB240" s="175"/>
      <c r="GC240" s="175"/>
      <c r="GD240" s="175"/>
      <c r="GE240" s="175"/>
      <c r="GF240" s="175"/>
      <c r="GG240" s="175"/>
      <c r="GH240" s="175"/>
      <c r="GI240" s="175"/>
      <c r="GJ240" s="175"/>
      <c r="GK240" s="175"/>
      <c r="GL240" s="175"/>
      <c r="GM240" s="175"/>
      <c r="GN240" s="175"/>
      <c r="GO240" s="175"/>
      <c r="GP240" s="175"/>
      <c r="GQ240" s="175"/>
      <c r="GR240" s="175"/>
      <c r="GS240" s="175"/>
      <c r="GT240" s="175"/>
      <c r="GU240" s="175"/>
      <c r="GV240" s="175"/>
      <c r="GW240" s="175"/>
      <c r="GX240" s="175"/>
      <c r="GY240" s="175"/>
      <c r="GZ240" s="175"/>
      <c r="HA240" s="175"/>
      <c r="HB240" s="175"/>
      <c r="HC240" s="175"/>
      <c r="HD240" s="175"/>
      <c r="HE240" s="175"/>
      <c r="HF240" s="175"/>
      <c r="HG240" s="175"/>
      <c r="HH240" s="175"/>
      <c r="HI240" s="175"/>
      <c r="HJ240" s="175"/>
      <c r="HK240" s="175"/>
      <c r="HL240" s="175"/>
      <c r="HM240" s="175"/>
      <c r="HN240" s="175"/>
      <c r="HO240" s="175"/>
      <c r="HP240" s="175"/>
      <c r="HQ240" s="175"/>
      <c r="HR240" s="175"/>
      <c r="HS240" s="175"/>
      <c r="HT240" s="175"/>
      <c r="HU240" s="175"/>
      <c r="HV240" s="175"/>
      <c r="HW240" s="175"/>
      <c r="HX240" s="175"/>
      <c r="HY240" s="175"/>
      <c r="HZ240" s="175"/>
      <c r="IA240" s="175"/>
      <c r="IB240" s="175"/>
      <c r="IC240" s="175"/>
      <c r="ID240" s="175"/>
      <c r="IE240" s="175"/>
      <c r="IF240" s="175"/>
      <c r="IG240" s="175"/>
      <c r="IH240" s="175"/>
      <c r="II240" s="175"/>
      <c r="IJ240" s="175"/>
      <c r="IK240" s="175"/>
      <c r="IL240" s="175"/>
      <c r="IM240" s="175"/>
      <c r="IN240" s="175"/>
      <c r="IO240" s="175"/>
      <c r="IP240" s="175"/>
      <c r="IQ240" s="175"/>
      <c r="IR240" s="175"/>
      <c r="IS240" s="175"/>
      <c r="IT240" s="175"/>
      <c r="IU240" s="175"/>
      <c r="IV240" s="175"/>
      <c r="IW240" s="175"/>
      <c r="IX240" s="175"/>
      <c r="IY240" s="175"/>
      <c r="IZ240" s="175"/>
      <c r="JA240" s="175"/>
      <c r="JB240" s="175"/>
      <c r="JC240" s="175"/>
      <c r="JD240" s="175"/>
      <c r="JE240" s="175"/>
      <c r="JF240" s="175"/>
      <c r="JG240" s="175"/>
      <c r="JH240" s="175"/>
      <c r="JI240" s="175"/>
      <c r="JJ240" s="175"/>
      <c r="JK240" s="175"/>
      <c r="JL240" s="175"/>
      <c r="JM240" s="175"/>
      <c r="JN240" s="175"/>
      <c r="JO240" s="175"/>
      <c r="JP240" s="175"/>
      <c r="JQ240" s="175"/>
      <c r="JR240" s="175"/>
      <c r="JS240" s="175"/>
      <c r="JT240" s="175"/>
      <c r="JU240" s="175"/>
      <c r="JV240" s="175"/>
      <c r="JW240" s="175"/>
      <c r="JX240" s="175"/>
      <c r="JY240" s="175"/>
      <c r="JZ240" s="175"/>
      <c r="KA240" s="175"/>
      <c r="KB240" s="175"/>
      <c r="KC240" s="175"/>
      <c r="KD240" s="175"/>
      <c r="KE240" s="175"/>
      <c r="KF240" s="175"/>
      <c r="KG240" s="175"/>
      <c r="KH240" s="175"/>
      <c r="KI240" s="175"/>
      <c r="KJ240" s="175"/>
      <c r="KK240" s="175"/>
      <c r="KL240" s="175"/>
      <c r="KM240" s="175"/>
      <c r="KN240" s="175"/>
      <c r="KO240" s="175"/>
      <c r="KP240" s="175"/>
      <c r="KQ240" s="175"/>
      <c r="KR240" s="175"/>
      <c r="KS240" s="175"/>
      <c r="KT240" s="175"/>
      <c r="KU240" s="175"/>
      <c r="KV240" s="175"/>
      <c r="KW240" s="175"/>
      <c r="KX240" s="175"/>
      <c r="KY240" s="175"/>
      <c r="KZ240" s="175"/>
      <c r="LA240" s="175"/>
      <c r="LB240" s="175"/>
      <c r="LC240" s="175"/>
      <c r="LD240" s="175"/>
      <c r="LE240" s="175"/>
      <c r="LF240" s="175"/>
      <c r="LG240" s="175"/>
      <c r="LH240" s="175"/>
      <c r="LI240" s="175"/>
      <c r="LJ240" s="175"/>
      <c r="LK240" s="175"/>
      <c r="LL240" s="175"/>
      <c r="LM240" s="175"/>
      <c r="LN240" s="175"/>
      <c r="LO240" s="175"/>
      <c r="LP240" s="175"/>
      <c r="LQ240" s="175"/>
      <c r="LR240" s="175"/>
      <c r="LS240" s="175"/>
      <c r="LT240" s="175"/>
      <c r="LU240" s="175"/>
      <c r="LV240" s="175"/>
      <c r="LW240" s="175"/>
      <c r="LX240" s="175"/>
      <c r="LY240" s="175"/>
      <c r="LZ240" s="175"/>
      <c r="MA240" s="175"/>
      <c r="MB240" s="175"/>
      <c r="MC240" s="175"/>
      <c r="MD240" s="175"/>
      <c r="ME240" s="175"/>
      <c r="MF240" s="175"/>
      <c r="MG240" s="175"/>
      <c r="MH240" s="175"/>
      <c r="MI240" s="175"/>
      <c r="MJ240" s="175"/>
      <c r="MK240" s="175"/>
      <c r="ML240" s="175"/>
      <c r="MM240" s="175"/>
      <c r="MN240" s="175"/>
      <c r="MO240" s="175"/>
      <c r="MP240" s="175"/>
      <c r="MQ240" s="175"/>
      <c r="MR240" s="175"/>
      <c r="MS240" s="175"/>
      <c r="MT240" s="175"/>
      <c r="MU240" s="175"/>
      <c r="MV240" s="175"/>
      <c r="MW240" s="175"/>
      <c r="MX240" s="175"/>
      <c r="MY240" s="175"/>
      <c r="MZ240" s="175"/>
      <c r="NA240" s="175"/>
      <c r="NB240" s="175"/>
      <c r="NC240" s="175"/>
      <c r="ND240" s="175"/>
      <c r="NE240" s="175"/>
      <c r="NF240" s="175"/>
      <c r="NG240" s="175"/>
      <c r="NH240" s="175"/>
      <c r="NI240" s="175"/>
      <c r="NJ240" s="175"/>
      <c r="NK240" s="175"/>
      <c r="NL240" s="175"/>
      <c r="NM240" s="175"/>
      <c r="NN240" s="175"/>
      <c r="NO240" s="175"/>
      <c r="NP240" s="175"/>
      <c r="NQ240" s="175"/>
      <c r="NR240" s="175"/>
      <c r="NS240" s="175"/>
      <c r="NT240" s="175"/>
      <c r="NU240" s="175"/>
      <c r="NV240" s="175"/>
      <c r="NW240" s="175"/>
      <c r="NX240" s="175"/>
      <c r="NY240" s="175"/>
      <c r="NZ240" s="175"/>
      <c r="OA240" s="175"/>
      <c r="OB240" s="175"/>
      <c r="OC240" s="175"/>
      <c r="OD240" s="175"/>
      <c r="OE240" s="175"/>
      <c r="OF240" s="175"/>
      <c r="OG240" s="175"/>
      <c r="OH240" s="175"/>
      <c r="OI240" s="175"/>
      <c r="OJ240" s="175"/>
      <c r="OK240" s="175"/>
      <c r="OL240" s="175"/>
      <c r="OM240" s="175"/>
      <c r="ON240" s="175"/>
      <c r="OO240" s="175"/>
      <c r="OP240" s="175"/>
      <c r="OQ240" s="175"/>
      <c r="OR240" s="175"/>
      <c r="OS240" s="175"/>
      <c r="OT240" s="175"/>
      <c r="OU240" s="175"/>
      <c r="OV240" s="175"/>
      <c r="OW240" s="175"/>
      <c r="OX240" s="175"/>
      <c r="OY240" s="175"/>
      <c r="OZ240" s="175"/>
      <c r="PA240" s="175"/>
      <c r="PB240" s="175"/>
      <c r="PC240" s="175"/>
      <c r="PD240" s="175"/>
      <c r="PE240" s="175"/>
      <c r="PF240" s="175"/>
      <c r="PG240" s="175"/>
      <c r="PH240" s="175"/>
      <c r="PI240" s="175"/>
      <c r="PJ240" s="175"/>
      <c r="PK240" s="175"/>
      <c r="PL240" s="175"/>
      <c r="PM240" s="175"/>
      <c r="PN240" s="175"/>
      <c r="PO240" s="175"/>
      <c r="PP240" s="175"/>
      <c r="PQ240" s="175"/>
      <c r="PR240" s="175"/>
      <c r="PS240" s="175"/>
      <c r="PT240" s="175"/>
      <c r="PU240" s="175"/>
      <c r="PV240" s="175"/>
      <c r="PW240" s="175"/>
      <c r="PX240" s="175"/>
      <c r="PY240" s="175"/>
      <c r="PZ240" s="175"/>
      <c r="QA240" s="175"/>
      <c r="QB240" s="175"/>
      <c r="QC240" s="175"/>
      <c r="QD240" s="175"/>
      <c r="QE240" s="175"/>
      <c r="QF240" s="175"/>
      <c r="QG240" s="175"/>
      <c r="QH240" s="175"/>
      <c r="QI240" s="175"/>
      <c r="QJ240" s="175"/>
      <c r="QK240" s="175"/>
      <c r="QL240" s="175"/>
      <c r="QM240" s="175"/>
      <c r="QN240" s="175"/>
      <c r="QO240" s="175"/>
    </row>
    <row r="241" spans="122:457">
      <c r="DR241" s="175"/>
      <c r="DS241" s="175"/>
      <c r="DT241" s="175"/>
      <c r="DU241" s="175"/>
      <c r="DV241" s="175"/>
      <c r="DW241" s="175"/>
      <c r="DX241" s="175"/>
      <c r="DY241" s="175"/>
      <c r="DZ241" s="175"/>
      <c r="EA241" s="175"/>
      <c r="EB241" s="175"/>
      <c r="EC241" s="175"/>
      <c r="ED241" s="175"/>
      <c r="EE241" s="175"/>
      <c r="EF241" s="175"/>
      <c r="EG241" s="175"/>
      <c r="EH241" s="175"/>
      <c r="EI241" s="175"/>
      <c r="EJ241" s="175"/>
      <c r="EK241" s="175"/>
      <c r="EL241" s="175"/>
      <c r="EM241" s="175"/>
      <c r="EN241" s="175"/>
      <c r="EO241" s="175"/>
      <c r="EP241" s="175"/>
      <c r="EQ241" s="175"/>
      <c r="ER241" s="175"/>
      <c r="ES241" s="175"/>
      <c r="ET241" s="175"/>
      <c r="EU241" s="175"/>
      <c r="EV241" s="175"/>
      <c r="EW241" s="175"/>
      <c r="EX241" s="175"/>
      <c r="EY241" s="175"/>
      <c r="EZ241" s="175"/>
      <c r="FA241" s="175"/>
      <c r="FB241" s="175"/>
      <c r="FC241" s="175"/>
      <c r="FD241" s="175"/>
      <c r="FE241" s="175"/>
      <c r="FF241" s="175"/>
      <c r="FG241" s="175"/>
      <c r="FH241" s="175"/>
      <c r="FI241" s="175"/>
      <c r="FJ241" s="175"/>
      <c r="FK241" s="175"/>
      <c r="FL241" s="175"/>
      <c r="FM241" s="175"/>
      <c r="FN241" s="175"/>
      <c r="FO241" s="175"/>
      <c r="FP241" s="175"/>
      <c r="FQ241" s="175"/>
      <c r="FR241" s="175"/>
      <c r="FS241" s="175"/>
      <c r="FT241" s="175"/>
      <c r="FU241" s="175"/>
      <c r="FV241" s="175"/>
      <c r="FW241" s="175"/>
      <c r="FX241" s="175"/>
      <c r="FY241" s="175"/>
      <c r="FZ241" s="175"/>
      <c r="GA241" s="175"/>
      <c r="GB241" s="175"/>
      <c r="GC241" s="175"/>
      <c r="GD241" s="175"/>
      <c r="GE241" s="175"/>
      <c r="GF241" s="175"/>
      <c r="GG241" s="175"/>
      <c r="GH241" s="175"/>
      <c r="GI241" s="175"/>
      <c r="GJ241" s="175"/>
      <c r="GK241" s="175"/>
      <c r="GL241" s="175"/>
      <c r="GM241" s="175"/>
      <c r="GN241" s="175"/>
      <c r="GO241" s="175"/>
      <c r="GP241" s="175"/>
      <c r="GQ241" s="175"/>
      <c r="GR241" s="175"/>
      <c r="GS241" s="175"/>
      <c r="GT241" s="175"/>
      <c r="GU241" s="175"/>
      <c r="GV241" s="175"/>
      <c r="GW241" s="175"/>
      <c r="GX241" s="175"/>
      <c r="GY241" s="175"/>
      <c r="GZ241" s="175"/>
      <c r="HA241" s="175"/>
      <c r="HB241" s="175"/>
      <c r="HC241" s="175"/>
      <c r="HD241" s="175"/>
      <c r="HE241" s="175"/>
      <c r="HF241" s="175"/>
      <c r="HG241" s="175"/>
      <c r="HH241" s="175"/>
      <c r="HI241" s="175"/>
      <c r="HJ241" s="175"/>
      <c r="HK241" s="175"/>
      <c r="HL241" s="175"/>
      <c r="HM241" s="175"/>
      <c r="HN241" s="175"/>
      <c r="HO241" s="175"/>
      <c r="HP241" s="175"/>
      <c r="HQ241" s="175"/>
      <c r="HR241" s="175"/>
      <c r="HS241" s="175"/>
      <c r="HT241" s="175"/>
      <c r="HU241" s="175"/>
      <c r="HV241" s="175"/>
      <c r="HW241" s="175"/>
      <c r="HX241" s="175"/>
      <c r="HY241" s="175"/>
      <c r="HZ241" s="175"/>
      <c r="IA241" s="175"/>
      <c r="IB241" s="175"/>
      <c r="IC241" s="175"/>
      <c r="ID241" s="175"/>
      <c r="IE241" s="175"/>
      <c r="IF241" s="175"/>
      <c r="IG241" s="175"/>
      <c r="IH241" s="175"/>
      <c r="II241" s="175"/>
      <c r="IJ241" s="175"/>
      <c r="IK241" s="175"/>
      <c r="IL241" s="175"/>
      <c r="IM241" s="175"/>
      <c r="IN241" s="175"/>
      <c r="IO241" s="175"/>
      <c r="IP241" s="175"/>
      <c r="IQ241" s="175"/>
      <c r="IR241" s="175"/>
      <c r="IS241" s="175"/>
      <c r="IT241" s="175"/>
      <c r="IU241" s="175"/>
      <c r="IV241" s="175"/>
      <c r="IW241" s="175"/>
      <c r="IX241" s="175"/>
      <c r="IY241" s="175"/>
      <c r="IZ241" s="175"/>
      <c r="JA241" s="175"/>
      <c r="JB241" s="175"/>
      <c r="JC241" s="175"/>
      <c r="JD241" s="175"/>
      <c r="JE241" s="175"/>
      <c r="JF241" s="175"/>
      <c r="JG241" s="175"/>
      <c r="JH241" s="175"/>
      <c r="JI241" s="175"/>
      <c r="JJ241" s="175"/>
      <c r="JK241" s="175"/>
      <c r="JL241" s="175"/>
      <c r="JM241" s="175"/>
      <c r="JN241" s="175"/>
      <c r="JO241" s="175"/>
      <c r="JP241" s="175"/>
      <c r="JQ241" s="175"/>
      <c r="JR241" s="175"/>
      <c r="JS241" s="175"/>
      <c r="JT241" s="175"/>
      <c r="JU241" s="175"/>
      <c r="JV241" s="175"/>
      <c r="JW241" s="175"/>
      <c r="JX241" s="175"/>
      <c r="JY241" s="175"/>
      <c r="JZ241" s="175"/>
      <c r="KA241" s="175"/>
      <c r="KB241" s="175"/>
      <c r="KC241" s="175"/>
      <c r="KD241" s="175"/>
      <c r="KE241" s="175"/>
      <c r="KF241" s="175"/>
      <c r="KG241" s="175"/>
      <c r="KH241" s="175"/>
      <c r="KI241" s="175"/>
      <c r="KJ241" s="175"/>
      <c r="KK241" s="175"/>
      <c r="KL241" s="175"/>
      <c r="KM241" s="175"/>
      <c r="KN241" s="175"/>
      <c r="KO241" s="175"/>
      <c r="KP241" s="175"/>
      <c r="KQ241" s="175"/>
      <c r="KR241" s="175"/>
      <c r="KS241" s="175"/>
      <c r="KT241" s="175"/>
      <c r="KU241" s="175"/>
      <c r="KV241" s="175"/>
      <c r="KW241" s="175"/>
      <c r="KX241" s="175"/>
      <c r="KY241" s="175"/>
      <c r="KZ241" s="175"/>
      <c r="LA241" s="175"/>
      <c r="LB241" s="175"/>
      <c r="LC241" s="175"/>
      <c r="LD241" s="175"/>
      <c r="LE241" s="175"/>
      <c r="LF241" s="175"/>
      <c r="LG241" s="175"/>
      <c r="LH241" s="175"/>
      <c r="LI241" s="175"/>
      <c r="LJ241" s="175"/>
      <c r="LK241" s="175"/>
      <c r="LL241" s="175"/>
      <c r="LM241" s="175"/>
      <c r="LN241" s="175"/>
      <c r="LO241" s="175"/>
      <c r="LP241" s="175"/>
      <c r="LQ241" s="175"/>
      <c r="LR241" s="175"/>
      <c r="LS241" s="175"/>
      <c r="LT241" s="175"/>
      <c r="LU241" s="175"/>
      <c r="LV241" s="175"/>
      <c r="LW241" s="175"/>
      <c r="LX241" s="175"/>
      <c r="LY241" s="175"/>
      <c r="LZ241" s="175"/>
      <c r="MA241" s="175"/>
      <c r="MB241" s="175"/>
      <c r="MC241" s="175"/>
      <c r="MD241" s="175"/>
      <c r="ME241" s="175"/>
      <c r="MF241" s="175"/>
      <c r="MG241" s="175"/>
      <c r="MH241" s="175"/>
      <c r="MI241" s="175"/>
      <c r="MJ241" s="175"/>
      <c r="MK241" s="175"/>
      <c r="ML241" s="175"/>
      <c r="MM241" s="175"/>
      <c r="MN241" s="175"/>
      <c r="MO241" s="175"/>
      <c r="MP241" s="175"/>
      <c r="MQ241" s="175"/>
      <c r="MR241" s="175"/>
      <c r="MS241" s="175"/>
      <c r="MT241" s="175"/>
      <c r="MU241" s="175"/>
      <c r="MV241" s="175"/>
      <c r="MW241" s="175"/>
      <c r="MX241" s="175"/>
      <c r="MY241" s="175"/>
      <c r="MZ241" s="175"/>
      <c r="NA241" s="175"/>
      <c r="NB241" s="175"/>
      <c r="NC241" s="175"/>
      <c r="ND241" s="175"/>
      <c r="NE241" s="175"/>
      <c r="NF241" s="175"/>
      <c r="NG241" s="175"/>
      <c r="NH241" s="175"/>
      <c r="NI241" s="175"/>
      <c r="NJ241" s="175"/>
      <c r="NK241" s="175"/>
      <c r="NL241" s="175"/>
      <c r="NM241" s="175"/>
      <c r="NN241" s="175"/>
      <c r="NO241" s="175"/>
      <c r="NP241" s="175"/>
      <c r="NQ241" s="175"/>
      <c r="NR241" s="175"/>
      <c r="NS241" s="175"/>
      <c r="NT241" s="175"/>
      <c r="NU241" s="175"/>
      <c r="NV241" s="175"/>
      <c r="NW241" s="175"/>
      <c r="NX241" s="175"/>
      <c r="NY241" s="175"/>
      <c r="NZ241" s="175"/>
      <c r="OA241" s="175"/>
      <c r="OB241" s="175"/>
      <c r="OC241" s="175"/>
      <c r="OD241" s="175"/>
      <c r="OE241" s="175"/>
      <c r="OF241" s="175"/>
      <c r="OG241" s="175"/>
      <c r="OH241" s="175"/>
      <c r="OI241" s="175"/>
      <c r="OJ241" s="175"/>
      <c r="OK241" s="175"/>
      <c r="OL241" s="175"/>
      <c r="OM241" s="175"/>
      <c r="ON241" s="175"/>
      <c r="OO241" s="175"/>
      <c r="OP241" s="175"/>
      <c r="OQ241" s="175"/>
      <c r="OR241" s="175"/>
      <c r="OS241" s="175"/>
      <c r="OT241" s="175"/>
      <c r="OU241" s="175"/>
      <c r="OV241" s="175"/>
      <c r="OW241" s="175"/>
      <c r="OX241" s="175"/>
      <c r="OY241" s="175"/>
      <c r="OZ241" s="175"/>
      <c r="PA241" s="175"/>
      <c r="PB241" s="175"/>
      <c r="PC241" s="175"/>
      <c r="PD241" s="175"/>
      <c r="PE241" s="175"/>
      <c r="PF241" s="175"/>
      <c r="PG241" s="175"/>
      <c r="PH241" s="175"/>
      <c r="PI241" s="175"/>
      <c r="PJ241" s="175"/>
      <c r="PK241" s="175"/>
      <c r="PL241" s="175"/>
      <c r="PM241" s="175"/>
      <c r="PN241" s="175"/>
      <c r="PO241" s="175"/>
      <c r="PP241" s="175"/>
      <c r="PQ241" s="175"/>
      <c r="PR241" s="175"/>
      <c r="PS241" s="175"/>
      <c r="PT241" s="175"/>
      <c r="PU241" s="175"/>
      <c r="PV241" s="175"/>
      <c r="PW241" s="175"/>
      <c r="PX241" s="175"/>
      <c r="PY241" s="175"/>
      <c r="PZ241" s="175"/>
      <c r="QA241" s="175"/>
      <c r="QB241" s="175"/>
      <c r="QC241" s="175"/>
      <c r="QD241" s="175"/>
      <c r="QE241" s="175"/>
      <c r="QF241" s="175"/>
      <c r="QG241" s="175"/>
      <c r="QH241" s="175"/>
      <c r="QI241" s="175"/>
      <c r="QJ241" s="175"/>
      <c r="QK241" s="175"/>
      <c r="QL241" s="175"/>
      <c r="QM241" s="175"/>
      <c r="QN241" s="175"/>
      <c r="QO241" s="175"/>
    </row>
    <row r="242" spans="122:457">
      <c r="DR242" s="175"/>
      <c r="DS242" s="175"/>
      <c r="DT242" s="175"/>
      <c r="DU242" s="175"/>
      <c r="DV242" s="175"/>
      <c r="DW242" s="175"/>
      <c r="DX242" s="175"/>
      <c r="DY242" s="175"/>
      <c r="DZ242" s="175"/>
      <c r="EA242" s="175"/>
      <c r="EB242" s="175"/>
      <c r="EC242" s="175"/>
      <c r="ED242" s="175"/>
      <c r="EE242" s="175"/>
      <c r="EF242" s="175"/>
      <c r="EG242" s="175"/>
      <c r="EH242" s="175"/>
      <c r="EI242" s="175"/>
      <c r="EJ242" s="175"/>
      <c r="EK242" s="175"/>
      <c r="EL242" s="175"/>
      <c r="EM242" s="175"/>
      <c r="EN242" s="175"/>
      <c r="EO242" s="175"/>
      <c r="EP242" s="175"/>
      <c r="EQ242" s="175"/>
      <c r="ER242" s="175"/>
      <c r="ES242" s="175"/>
      <c r="ET242" s="175"/>
      <c r="EU242" s="175"/>
      <c r="EV242" s="175"/>
      <c r="EW242" s="175"/>
      <c r="EX242" s="175"/>
      <c r="EY242" s="175"/>
      <c r="EZ242" s="175"/>
      <c r="FA242" s="175"/>
      <c r="FB242" s="175"/>
      <c r="FC242" s="175"/>
      <c r="FD242" s="175"/>
      <c r="FE242" s="175"/>
      <c r="FF242" s="175"/>
      <c r="FG242" s="175"/>
      <c r="FH242" s="175"/>
      <c r="FI242" s="175"/>
      <c r="FJ242" s="175"/>
      <c r="FK242" s="175"/>
      <c r="FL242" s="175"/>
      <c r="FM242" s="175"/>
      <c r="FN242" s="175"/>
      <c r="FO242" s="175"/>
      <c r="FP242" s="175"/>
      <c r="FQ242" s="175"/>
      <c r="FR242" s="175"/>
      <c r="FS242" s="175"/>
      <c r="FT242" s="175"/>
      <c r="FU242" s="175"/>
      <c r="FV242" s="175"/>
      <c r="FW242" s="175"/>
      <c r="FX242" s="175"/>
      <c r="FY242" s="175"/>
      <c r="FZ242" s="175"/>
      <c r="GA242" s="175"/>
      <c r="GB242" s="175"/>
      <c r="GC242" s="175"/>
      <c r="GD242" s="175"/>
      <c r="GE242" s="175"/>
      <c r="GF242" s="175"/>
      <c r="GG242" s="175"/>
      <c r="GH242" s="175"/>
      <c r="GI242" s="175"/>
      <c r="GJ242" s="175"/>
      <c r="GK242" s="175"/>
      <c r="GL242" s="175"/>
      <c r="GM242" s="175"/>
      <c r="GN242" s="175"/>
      <c r="GO242" s="175"/>
      <c r="GP242" s="175"/>
      <c r="GQ242" s="175"/>
      <c r="GR242" s="175"/>
      <c r="GS242" s="175"/>
      <c r="GT242" s="175"/>
      <c r="GU242" s="175"/>
      <c r="GV242" s="175"/>
      <c r="GW242" s="175"/>
      <c r="GX242" s="175"/>
      <c r="GY242" s="175"/>
      <c r="GZ242" s="175"/>
      <c r="HA242" s="175"/>
      <c r="HB242" s="175"/>
      <c r="HC242" s="175"/>
      <c r="HD242" s="175"/>
      <c r="HE242" s="175"/>
      <c r="HF242" s="175"/>
      <c r="HG242" s="175"/>
      <c r="HH242" s="175"/>
      <c r="HI242" s="175"/>
      <c r="HJ242" s="175"/>
      <c r="HK242" s="175"/>
      <c r="HL242" s="175"/>
      <c r="HM242" s="175"/>
      <c r="HN242" s="175"/>
      <c r="HO242" s="175"/>
      <c r="HP242" s="175"/>
      <c r="HQ242" s="175"/>
      <c r="HR242" s="175"/>
      <c r="HS242" s="175"/>
      <c r="HT242" s="175"/>
      <c r="HU242" s="175"/>
      <c r="HV242" s="175"/>
      <c r="HW242" s="175"/>
      <c r="HX242" s="175"/>
      <c r="HY242" s="175"/>
      <c r="HZ242" s="175"/>
      <c r="IA242" s="175"/>
      <c r="IB242" s="175"/>
      <c r="IC242" s="175"/>
      <c r="ID242" s="175"/>
      <c r="IE242" s="175"/>
      <c r="IF242" s="175"/>
      <c r="IG242" s="175"/>
      <c r="IH242" s="175"/>
      <c r="II242" s="175"/>
      <c r="IJ242" s="175"/>
      <c r="IK242" s="175"/>
      <c r="IL242" s="175"/>
      <c r="IM242" s="175"/>
      <c r="IN242" s="175"/>
      <c r="IO242" s="175"/>
      <c r="IP242" s="175"/>
      <c r="IQ242" s="175"/>
      <c r="IR242" s="175"/>
      <c r="IS242" s="175"/>
      <c r="IT242" s="175"/>
      <c r="IU242" s="175"/>
      <c r="IV242" s="175"/>
      <c r="IW242" s="175"/>
      <c r="IX242" s="175"/>
      <c r="IY242" s="175"/>
      <c r="IZ242" s="175"/>
      <c r="JA242" s="175"/>
      <c r="JB242" s="175"/>
      <c r="JC242" s="175"/>
      <c r="JD242" s="175"/>
      <c r="JE242" s="175"/>
      <c r="JF242" s="175"/>
      <c r="JG242" s="175"/>
      <c r="JH242" s="175"/>
      <c r="JI242" s="175"/>
      <c r="JJ242" s="175"/>
      <c r="JK242" s="175"/>
      <c r="JL242" s="175"/>
      <c r="JM242" s="175"/>
      <c r="JN242" s="175"/>
      <c r="JO242" s="175"/>
      <c r="JP242" s="175"/>
      <c r="JQ242" s="175"/>
      <c r="JR242" s="175"/>
      <c r="JS242" s="175"/>
      <c r="JT242" s="175"/>
      <c r="JU242" s="175"/>
      <c r="JV242" s="175"/>
      <c r="JW242" s="175"/>
      <c r="JX242" s="175"/>
      <c r="JY242" s="175"/>
      <c r="JZ242" s="175"/>
      <c r="KA242" s="175"/>
      <c r="KB242" s="175"/>
      <c r="KC242" s="175"/>
      <c r="KD242" s="175"/>
      <c r="KE242" s="175"/>
      <c r="KF242" s="175"/>
      <c r="KG242" s="175"/>
      <c r="KH242" s="175"/>
      <c r="KI242" s="175"/>
      <c r="KJ242" s="175"/>
      <c r="KK242" s="175"/>
      <c r="KL242" s="175"/>
      <c r="KM242" s="175"/>
      <c r="KN242" s="175"/>
      <c r="KO242" s="175"/>
      <c r="KP242" s="175"/>
      <c r="KQ242" s="175"/>
      <c r="KR242" s="175"/>
      <c r="KS242" s="175"/>
      <c r="KT242" s="175"/>
      <c r="KU242" s="175"/>
      <c r="KV242" s="175"/>
      <c r="KW242" s="175"/>
      <c r="KX242" s="175"/>
      <c r="KY242" s="175"/>
      <c r="KZ242" s="175"/>
      <c r="LA242" s="175"/>
      <c r="LB242" s="175"/>
      <c r="LC242" s="175"/>
      <c r="LD242" s="175"/>
      <c r="LE242" s="175"/>
      <c r="LF242" s="175"/>
      <c r="LG242" s="175"/>
      <c r="LH242" s="175"/>
      <c r="LI242" s="175"/>
      <c r="LJ242" s="175"/>
      <c r="LK242" s="175"/>
      <c r="LL242" s="175"/>
      <c r="LM242" s="175"/>
      <c r="LN242" s="175"/>
      <c r="LO242" s="175"/>
      <c r="LP242" s="175"/>
      <c r="LQ242" s="175"/>
      <c r="LR242" s="175"/>
      <c r="LS242" s="175"/>
      <c r="LT242" s="175"/>
      <c r="LU242" s="175"/>
      <c r="LV242" s="175"/>
      <c r="LW242" s="175"/>
      <c r="LX242" s="175"/>
      <c r="LY242" s="175"/>
      <c r="LZ242" s="175"/>
      <c r="MA242" s="175"/>
      <c r="MB242" s="175"/>
      <c r="MC242" s="175"/>
      <c r="MD242" s="175"/>
      <c r="ME242" s="175"/>
      <c r="MF242" s="175"/>
      <c r="MG242" s="175"/>
      <c r="MH242" s="175"/>
      <c r="MI242" s="175"/>
      <c r="MJ242" s="175"/>
      <c r="MK242" s="175"/>
      <c r="ML242" s="175"/>
      <c r="MM242" s="175"/>
      <c r="MN242" s="175"/>
      <c r="MO242" s="175"/>
      <c r="MP242" s="175"/>
      <c r="MQ242" s="175"/>
      <c r="MR242" s="175"/>
      <c r="MS242" s="175"/>
      <c r="MT242" s="175"/>
      <c r="MU242" s="175"/>
      <c r="MV242" s="175"/>
      <c r="MW242" s="175"/>
      <c r="MX242" s="175"/>
      <c r="MY242" s="175"/>
      <c r="MZ242" s="175"/>
      <c r="NA242" s="175"/>
      <c r="NB242" s="175"/>
      <c r="NC242" s="175"/>
      <c r="ND242" s="175"/>
      <c r="NE242" s="175"/>
      <c r="NF242" s="175"/>
      <c r="NG242" s="175"/>
      <c r="NH242" s="175"/>
      <c r="NI242" s="175"/>
      <c r="NJ242" s="175"/>
      <c r="NK242" s="175"/>
      <c r="NL242" s="175"/>
      <c r="NM242" s="175"/>
      <c r="NN242" s="175"/>
      <c r="NO242" s="175"/>
      <c r="NP242" s="175"/>
      <c r="NQ242" s="175"/>
      <c r="NR242" s="175"/>
      <c r="NS242" s="175"/>
      <c r="NT242" s="175"/>
      <c r="NU242" s="175"/>
      <c r="NV242" s="175"/>
      <c r="NW242" s="175"/>
      <c r="NX242" s="175"/>
      <c r="NY242" s="175"/>
      <c r="NZ242" s="175"/>
      <c r="OA242" s="175"/>
      <c r="OB242" s="175"/>
      <c r="OC242" s="175"/>
      <c r="OD242" s="175"/>
      <c r="OE242" s="175"/>
      <c r="OF242" s="175"/>
      <c r="OG242" s="175"/>
      <c r="OH242" s="175"/>
      <c r="OI242" s="175"/>
      <c r="OJ242" s="175"/>
      <c r="OK242" s="175"/>
      <c r="OL242" s="175"/>
      <c r="OM242" s="175"/>
      <c r="ON242" s="175"/>
      <c r="OO242" s="175"/>
      <c r="OP242" s="175"/>
      <c r="OQ242" s="175"/>
      <c r="OR242" s="175"/>
      <c r="OS242" s="175"/>
      <c r="OT242" s="175"/>
      <c r="OU242" s="175"/>
      <c r="OV242" s="175"/>
      <c r="OW242" s="175"/>
      <c r="OX242" s="175"/>
      <c r="OY242" s="175"/>
      <c r="OZ242" s="175"/>
      <c r="PA242" s="175"/>
      <c r="PB242" s="175"/>
      <c r="PC242" s="175"/>
      <c r="PD242" s="175"/>
      <c r="PE242" s="175"/>
      <c r="PF242" s="175"/>
      <c r="PG242" s="175"/>
      <c r="PH242" s="175"/>
      <c r="PI242" s="175"/>
      <c r="PJ242" s="175"/>
      <c r="PK242" s="175"/>
      <c r="PL242" s="175"/>
      <c r="PM242" s="175"/>
      <c r="PN242" s="175"/>
      <c r="PO242" s="175"/>
      <c r="PP242" s="175"/>
      <c r="PQ242" s="175"/>
      <c r="PR242" s="175"/>
      <c r="PS242" s="175"/>
      <c r="PT242" s="175"/>
      <c r="PU242" s="175"/>
      <c r="PV242" s="175"/>
      <c r="PW242" s="175"/>
      <c r="PX242" s="175"/>
      <c r="PY242" s="175"/>
      <c r="PZ242" s="175"/>
      <c r="QA242" s="175"/>
      <c r="QB242" s="175"/>
      <c r="QC242" s="175"/>
      <c r="QD242" s="175"/>
      <c r="QE242" s="175"/>
      <c r="QF242" s="175"/>
      <c r="QG242" s="175"/>
      <c r="QH242" s="175"/>
      <c r="QI242" s="175"/>
      <c r="QJ242" s="175"/>
      <c r="QK242" s="175"/>
      <c r="QL242" s="175"/>
      <c r="QM242" s="175"/>
      <c r="QN242" s="175"/>
      <c r="QO242" s="175"/>
    </row>
    <row r="243" spans="122:457">
      <c r="DR243" s="175"/>
      <c r="DS243" s="175"/>
      <c r="DT243" s="175"/>
      <c r="DU243" s="175"/>
      <c r="DV243" s="175"/>
      <c r="DW243" s="175"/>
      <c r="DX243" s="175"/>
      <c r="DY243" s="175"/>
      <c r="DZ243" s="175"/>
      <c r="EA243" s="175"/>
      <c r="EB243" s="175"/>
      <c r="EC243" s="175"/>
      <c r="ED243" s="175"/>
      <c r="EE243" s="175"/>
      <c r="EF243" s="175"/>
      <c r="EG243" s="175"/>
      <c r="EH243" s="175"/>
      <c r="EI243" s="175"/>
      <c r="EJ243" s="175"/>
      <c r="EK243" s="175"/>
      <c r="EL243" s="175"/>
      <c r="EM243" s="175"/>
      <c r="EN243" s="175"/>
      <c r="EO243" s="175"/>
      <c r="EP243" s="175"/>
      <c r="EQ243" s="175"/>
      <c r="ER243" s="175"/>
      <c r="ES243" s="175"/>
      <c r="ET243" s="175"/>
      <c r="EU243" s="175"/>
      <c r="EV243" s="175"/>
      <c r="EW243" s="175"/>
      <c r="EX243" s="175"/>
      <c r="EY243" s="175"/>
      <c r="EZ243" s="175"/>
      <c r="FA243" s="175"/>
      <c r="FB243" s="175"/>
      <c r="FC243" s="175"/>
      <c r="FD243" s="175"/>
      <c r="FE243" s="175"/>
      <c r="FF243" s="175"/>
      <c r="FG243" s="175"/>
      <c r="FH243" s="175"/>
      <c r="FI243" s="175"/>
      <c r="FJ243" s="175"/>
      <c r="FK243" s="175"/>
      <c r="FL243" s="175"/>
      <c r="FM243" s="175"/>
      <c r="FN243" s="175"/>
      <c r="FO243" s="175"/>
      <c r="FP243" s="175"/>
      <c r="FQ243" s="175"/>
      <c r="FR243" s="175"/>
      <c r="FS243" s="175"/>
      <c r="FT243" s="175"/>
      <c r="FU243" s="175"/>
      <c r="FV243" s="175"/>
      <c r="FW243" s="175"/>
      <c r="FX243" s="175"/>
      <c r="FY243" s="175"/>
      <c r="FZ243" s="175"/>
      <c r="GA243" s="175"/>
      <c r="GB243" s="175"/>
      <c r="GC243" s="175"/>
      <c r="GD243" s="175"/>
      <c r="GE243" s="175"/>
      <c r="GF243" s="175"/>
      <c r="GG243" s="175"/>
      <c r="GH243" s="175"/>
      <c r="GI243" s="175"/>
      <c r="GJ243" s="175"/>
      <c r="GK243" s="175"/>
      <c r="GL243" s="175"/>
      <c r="GM243" s="175"/>
      <c r="GN243" s="175"/>
      <c r="GO243" s="175"/>
      <c r="GP243" s="175"/>
      <c r="GQ243" s="175"/>
      <c r="GR243" s="175"/>
      <c r="GS243" s="175"/>
      <c r="GT243" s="175"/>
      <c r="GU243" s="175"/>
      <c r="GV243" s="175"/>
      <c r="GW243" s="175"/>
      <c r="GX243" s="175"/>
      <c r="GY243" s="175"/>
      <c r="GZ243" s="175"/>
      <c r="HA243" s="175"/>
      <c r="HB243" s="175"/>
      <c r="HC243" s="175"/>
      <c r="HD243" s="175"/>
      <c r="HE243" s="175"/>
      <c r="HF243" s="175"/>
      <c r="HG243" s="175"/>
      <c r="HH243" s="175"/>
      <c r="HI243" s="175"/>
      <c r="HJ243" s="175"/>
      <c r="HK243" s="175"/>
      <c r="HL243" s="175"/>
      <c r="HM243" s="175"/>
      <c r="HN243" s="175"/>
      <c r="HO243" s="175"/>
      <c r="HP243" s="175"/>
      <c r="HQ243" s="175"/>
      <c r="HR243" s="175"/>
      <c r="HS243" s="175"/>
      <c r="HT243" s="175"/>
      <c r="HU243" s="175"/>
      <c r="HV243" s="175"/>
      <c r="HW243" s="175"/>
      <c r="HX243" s="175"/>
      <c r="HY243" s="175"/>
      <c r="HZ243" s="175"/>
      <c r="IA243" s="175"/>
      <c r="IB243" s="175"/>
      <c r="IC243" s="175"/>
      <c r="ID243" s="175"/>
      <c r="IE243" s="175"/>
      <c r="IF243" s="175"/>
      <c r="IG243" s="175"/>
      <c r="IH243" s="175"/>
      <c r="II243" s="175"/>
      <c r="IJ243" s="175"/>
      <c r="IK243" s="175"/>
      <c r="IL243" s="175"/>
      <c r="IM243" s="175"/>
      <c r="IN243" s="175"/>
      <c r="IO243" s="175"/>
      <c r="IP243" s="175"/>
      <c r="IQ243" s="175"/>
      <c r="IR243" s="175"/>
      <c r="IS243" s="175"/>
      <c r="IT243" s="175"/>
      <c r="IU243" s="175"/>
      <c r="IV243" s="175"/>
      <c r="IW243" s="175"/>
      <c r="IX243" s="175"/>
      <c r="IY243" s="175"/>
      <c r="IZ243" s="175"/>
      <c r="JA243" s="175"/>
      <c r="JB243" s="175"/>
      <c r="JC243" s="175"/>
      <c r="JD243" s="175"/>
      <c r="JE243" s="175"/>
      <c r="JF243" s="175"/>
      <c r="JG243" s="175"/>
      <c r="JH243" s="175"/>
      <c r="JI243" s="175"/>
      <c r="JJ243" s="175"/>
      <c r="JK243" s="175"/>
      <c r="JL243" s="175"/>
      <c r="JM243" s="175"/>
      <c r="JN243" s="175"/>
      <c r="JO243" s="175"/>
      <c r="JP243" s="175"/>
      <c r="JQ243" s="175"/>
      <c r="JR243" s="175"/>
      <c r="JS243" s="175"/>
      <c r="JT243" s="175"/>
      <c r="JU243" s="175"/>
      <c r="JV243" s="175"/>
      <c r="JW243" s="175"/>
      <c r="JX243" s="175"/>
      <c r="JY243" s="175"/>
      <c r="JZ243" s="175"/>
      <c r="KA243" s="175"/>
      <c r="KB243" s="175"/>
      <c r="KC243" s="175"/>
      <c r="KD243" s="175"/>
      <c r="KE243" s="175"/>
      <c r="KF243" s="175"/>
      <c r="KG243" s="175"/>
      <c r="KH243" s="175"/>
      <c r="KI243" s="175"/>
      <c r="KJ243" s="175"/>
      <c r="KK243" s="175"/>
      <c r="KL243" s="175"/>
      <c r="KM243" s="175"/>
      <c r="KN243" s="175"/>
      <c r="KO243" s="175"/>
      <c r="KP243" s="175"/>
      <c r="KQ243" s="175"/>
      <c r="KR243" s="175"/>
      <c r="KS243" s="175"/>
      <c r="KT243" s="175"/>
      <c r="KU243" s="175"/>
      <c r="KV243" s="175"/>
      <c r="KW243" s="175"/>
      <c r="KX243" s="175"/>
      <c r="KY243" s="175"/>
      <c r="KZ243" s="175"/>
      <c r="LA243" s="175"/>
      <c r="LB243" s="175"/>
      <c r="LC243" s="175"/>
      <c r="LD243" s="175"/>
      <c r="LE243" s="175"/>
      <c r="LF243" s="175"/>
      <c r="LG243" s="175"/>
      <c r="LH243" s="175"/>
      <c r="LI243" s="175"/>
      <c r="LJ243" s="175"/>
      <c r="LK243" s="175"/>
      <c r="LL243" s="175"/>
      <c r="LM243" s="175"/>
      <c r="LN243" s="175"/>
      <c r="LO243" s="175"/>
      <c r="LP243" s="175"/>
      <c r="LQ243" s="175"/>
      <c r="LR243" s="175"/>
      <c r="LS243" s="175"/>
      <c r="LT243" s="175"/>
      <c r="LU243" s="175"/>
      <c r="LV243" s="175"/>
      <c r="LW243" s="175"/>
      <c r="LX243" s="175"/>
      <c r="LY243" s="175"/>
      <c r="LZ243" s="175"/>
      <c r="MA243" s="175"/>
      <c r="MB243" s="175"/>
      <c r="MC243" s="175"/>
      <c r="MD243" s="175"/>
      <c r="ME243" s="175"/>
      <c r="MF243" s="175"/>
      <c r="MG243" s="175"/>
      <c r="MH243" s="175"/>
      <c r="MI243" s="175"/>
      <c r="MJ243" s="175"/>
      <c r="MK243" s="175"/>
      <c r="ML243" s="175"/>
      <c r="MM243" s="175"/>
      <c r="MN243" s="175"/>
      <c r="MO243" s="175"/>
      <c r="MP243" s="175"/>
      <c r="MQ243" s="175"/>
      <c r="MR243" s="175"/>
      <c r="MS243" s="175"/>
      <c r="MT243" s="175"/>
      <c r="MU243" s="175"/>
      <c r="MV243" s="175"/>
      <c r="MW243" s="175"/>
      <c r="MX243" s="175"/>
      <c r="MY243" s="175"/>
      <c r="MZ243" s="175"/>
      <c r="NA243" s="175"/>
      <c r="NB243" s="175"/>
      <c r="NC243" s="175"/>
      <c r="ND243" s="175"/>
      <c r="NE243" s="175"/>
      <c r="NF243" s="175"/>
      <c r="NG243" s="175"/>
      <c r="NH243" s="175"/>
      <c r="NI243" s="175"/>
      <c r="NJ243" s="175"/>
      <c r="NK243" s="175"/>
      <c r="NL243" s="175"/>
      <c r="NM243" s="175"/>
      <c r="NN243" s="175"/>
      <c r="NO243" s="175"/>
      <c r="NP243" s="175"/>
      <c r="NQ243" s="175"/>
      <c r="NR243" s="175"/>
      <c r="NS243" s="175"/>
      <c r="NT243" s="175"/>
      <c r="NU243" s="175"/>
      <c r="NV243" s="175"/>
      <c r="NW243" s="175"/>
      <c r="NX243" s="175"/>
      <c r="NY243" s="175"/>
      <c r="NZ243" s="175"/>
      <c r="OA243" s="175"/>
      <c r="OB243" s="175"/>
      <c r="OC243" s="175"/>
      <c r="OD243" s="175"/>
      <c r="OE243" s="175"/>
      <c r="OF243" s="175"/>
      <c r="OG243" s="175"/>
      <c r="OH243" s="175"/>
      <c r="OI243" s="175"/>
      <c r="OJ243" s="175"/>
      <c r="OK243" s="175"/>
      <c r="OL243" s="175"/>
      <c r="OM243" s="175"/>
      <c r="ON243" s="175"/>
      <c r="OO243" s="175"/>
      <c r="OP243" s="175"/>
      <c r="OQ243" s="175"/>
      <c r="OR243" s="175"/>
      <c r="OS243" s="175"/>
      <c r="OT243" s="175"/>
      <c r="OU243" s="175"/>
      <c r="OV243" s="175"/>
      <c r="OW243" s="175"/>
      <c r="OX243" s="175"/>
      <c r="OY243" s="175"/>
      <c r="OZ243" s="175"/>
      <c r="PA243" s="175"/>
      <c r="PB243" s="175"/>
      <c r="PC243" s="175"/>
      <c r="PD243" s="175"/>
      <c r="PE243" s="175"/>
      <c r="PF243" s="175"/>
      <c r="PG243" s="175"/>
      <c r="PH243" s="175"/>
      <c r="PI243" s="175"/>
      <c r="PJ243" s="175"/>
      <c r="PK243" s="175"/>
      <c r="PL243" s="175"/>
      <c r="PM243" s="175"/>
      <c r="PN243" s="175"/>
      <c r="PO243" s="175"/>
      <c r="PP243" s="175"/>
      <c r="PQ243" s="175"/>
      <c r="PR243" s="175"/>
      <c r="PS243" s="175"/>
      <c r="PT243" s="175"/>
      <c r="PU243" s="175"/>
      <c r="PV243" s="175"/>
      <c r="PW243" s="175"/>
      <c r="PX243" s="175"/>
      <c r="PY243" s="175"/>
      <c r="PZ243" s="175"/>
      <c r="QA243" s="175"/>
      <c r="QB243" s="175"/>
      <c r="QC243" s="175"/>
      <c r="QD243" s="175"/>
      <c r="QE243" s="175"/>
      <c r="QF243" s="175"/>
      <c r="QG243" s="175"/>
      <c r="QH243" s="175"/>
      <c r="QI243" s="175"/>
      <c r="QJ243" s="175"/>
      <c r="QK243" s="175"/>
      <c r="QL243" s="175"/>
      <c r="QM243" s="175"/>
      <c r="QN243" s="175"/>
      <c r="QO243" s="175"/>
    </row>
    <row r="244" spans="122:457">
      <c r="DR244" s="175"/>
      <c r="DS244" s="175"/>
      <c r="DT244" s="175"/>
      <c r="DU244" s="175"/>
      <c r="DV244" s="175"/>
      <c r="DW244" s="175"/>
      <c r="DX244" s="175"/>
      <c r="DY244" s="175"/>
      <c r="DZ244" s="175"/>
      <c r="EA244" s="175"/>
      <c r="EB244" s="175"/>
      <c r="EC244" s="175"/>
      <c r="ED244" s="175"/>
      <c r="EE244" s="175"/>
      <c r="EF244" s="175"/>
      <c r="EG244" s="175"/>
      <c r="EH244" s="175"/>
      <c r="EI244" s="175"/>
      <c r="EJ244" s="175"/>
      <c r="EK244" s="175"/>
      <c r="EL244" s="175"/>
      <c r="EM244" s="175"/>
      <c r="EN244" s="175"/>
      <c r="EO244" s="175"/>
      <c r="EP244" s="175"/>
      <c r="EQ244" s="175"/>
      <c r="ER244" s="175"/>
      <c r="ES244" s="175"/>
      <c r="ET244" s="175"/>
      <c r="EU244" s="175"/>
      <c r="EV244" s="175"/>
      <c r="EW244" s="175"/>
      <c r="EX244" s="175"/>
      <c r="EY244" s="175"/>
      <c r="EZ244" s="175"/>
      <c r="FA244" s="175"/>
      <c r="FB244" s="175"/>
      <c r="FC244" s="175"/>
      <c r="FD244" s="175"/>
      <c r="FE244" s="175"/>
      <c r="FF244" s="175"/>
      <c r="FG244" s="175"/>
      <c r="FH244" s="175"/>
      <c r="FI244" s="175"/>
      <c r="FJ244" s="175"/>
      <c r="FK244" s="175"/>
      <c r="FL244" s="175"/>
      <c r="FM244" s="175"/>
      <c r="FN244" s="175"/>
      <c r="FO244" s="175"/>
      <c r="FP244" s="175"/>
      <c r="FQ244" s="175"/>
      <c r="FR244" s="175"/>
      <c r="FS244" s="175"/>
      <c r="FT244" s="175"/>
      <c r="FU244" s="175"/>
      <c r="FV244" s="175"/>
      <c r="FW244" s="175"/>
      <c r="FX244" s="175"/>
      <c r="FY244" s="175"/>
      <c r="FZ244" s="175"/>
      <c r="GA244" s="175"/>
      <c r="GB244" s="175"/>
      <c r="GC244" s="175"/>
      <c r="GD244" s="175"/>
      <c r="GE244" s="175"/>
      <c r="GF244" s="175"/>
      <c r="GG244" s="175"/>
      <c r="GH244" s="175"/>
      <c r="GI244" s="175"/>
      <c r="GJ244" s="175"/>
      <c r="GK244" s="175"/>
      <c r="GL244" s="175"/>
      <c r="GM244" s="175"/>
      <c r="GN244" s="175"/>
      <c r="GO244" s="175"/>
      <c r="GP244" s="175"/>
      <c r="GQ244" s="175"/>
      <c r="GR244" s="175"/>
      <c r="GS244" s="175"/>
      <c r="GT244" s="175"/>
      <c r="GU244" s="175"/>
      <c r="GV244" s="175"/>
      <c r="GW244" s="175"/>
      <c r="GX244" s="175"/>
      <c r="GY244" s="175"/>
      <c r="GZ244" s="175"/>
      <c r="HA244" s="175"/>
      <c r="HB244" s="175"/>
      <c r="HC244" s="175"/>
      <c r="HD244" s="175"/>
      <c r="HE244" s="175"/>
      <c r="HF244" s="175"/>
      <c r="HG244" s="175"/>
      <c r="HH244" s="175"/>
      <c r="HI244" s="175"/>
      <c r="HJ244" s="175"/>
      <c r="HK244" s="175"/>
      <c r="HL244" s="175"/>
      <c r="HM244" s="175"/>
      <c r="HN244" s="175"/>
      <c r="HO244" s="175"/>
      <c r="HP244" s="175"/>
      <c r="HQ244" s="175"/>
      <c r="HR244" s="175"/>
      <c r="HS244" s="175"/>
      <c r="HT244" s="175"/>
      <c r="HU244" s="175"/>
      <c r="HV244" s="175"/>
      <c r="HW244" s="175"/>
      <c r="HX244" s="175"/>
      <c r="HY244" s="175"/>
      <c r="HZ244" s="175"/>
      <c r="IA244" s="175"/>
      <c r="IB244" s="175"/>
      <c r="IC244" s="175"/>
      <c r="ID244" s="175"/>
      <c r="IE244" s="175"/>
      <c r="IF244" s="175"/>
      <c r="IG244" s="175"/>
      <c r="IH244" s="175"/>
      <c r="II244" s="175"/>
      <c r="IJ244" s="175"/>
      <c r="IK244" s="175"/>
      <c r="IL244" s="175"/>
      <c r="IM244" s="175"/>
      <c r="IN244" s="175"/>
      <c r="IO244" s="175"/>
      <c r="IP244" s="175"/>
      <c r="IQ244" s="175"/>
      <c r="IR244" s="175"/>
      <c r="IS244" s="175"/>
      <c r="IT244" s="175"/>
      <c r="IU244" s="175"/>
      <c r="IV244" s="175"/>
      <c r="IW244" s="175"/>
      <c r="IX244" s="175"/>
      <c r="IY244" s="175"/>
      <c r="IZ244" s="175"/>
      <c r="JA244" s="175"/>
      <c r="JB244" s="175"/>
      <c r="JC244" s="175"/>
      <c r="JD244" s="175"/>
      <c r="JE244" s="175"/>
      <c r="JF244" s="175"/>
      <c r="JG244" s="175"/>
      <c r="JH244" s="175"/>
      <c r="JI244" s="175"/>
      <c r="JJ244" s="175"/>
      <c r="JK244" s="175"/>
      <c r="JL244" s="175"/>
      <c r="JM244" s="175"/>
      <c r="JN244" s="175"/>
      <c r="JO244" s="175"/>
      <c r="JP244" s="175"/>
      <c r="JQ244" s="175"/>
      <c r="JR244" s="175"/>
      <c r="JS244" s="175"/>
      <c r="JT244" s="175"/>
      <c r="JU244" s="175"/>
      <c r="JV244" s="175"/>
      <c r="JW244" s="175"/>
      <c r="JX244" s="175"/>
      <c r="JY244" s="175"/>
      <c r="JZ244" s="175"/>
      <c r="KA244" s="175"/>
      <c r="KB244" s="175"/>
      <c r="KC244" s="175"/>
      <c r="KD244" s="175"/>
      <c r="KE244" s="175"/>
      <c r="KF244" s="175"/>
      <c r="KG244" s="175"/>
      <c r="KH244" s="175"/>
      <c r="KI244" s="175"/>
      <c r="KJ244" s="175"/>
      <c r="KK244" s="175"/>
      <c r="KL244" s="175"/>
      <c r="KM244" s="175"/>
      <c r="KN244" s="175"/>
      <c r="KO244" s="175"/>
      <c r="KP244" s="175"/>
      <c r="KQ244" s="175"/>
      <c r="KR244" s="175"/>
      <c r="KS244" s="175"/>
      <c r="KT244" s="175"/>
      <c r="KU244" s="175"/>
      <c r="KV244" s="175"/>
      <c r="KW244" s="175"/>
      <c r="KX244" s="175"/>
      <c r="KY244" s="175"/>
      <c r="KZ244" s="175"/>
      <c r="LA244" s="175"/>
      <c r="LB244" s="175"/>
      <c r="LC244" s="175"/>
      <c r="LD244" s="175"/>
      <c r="LE244" s="175"/>
      <c r="LF244" s="175"/>
      <c r="LG244" s="175"/>
      <c r="LH244" s="175"/>
      <c r="LI244" s="175"/>
      <c r="LJ244" s="175"/>
      <c r="LK244" s="175"/>
      <c r="LL244" s="175"/>
      <c r="LM244" s="175"/>
      <c r="LN244" s="175"/>
      <c r="LO244" s="175"/>
      <c r="LP244" s="175"/>
      <c r="LQ244" s="175"/>
      <c r="LR244" s="175"/>
      <c r="LS244" s="175"/>
      <c r="LT244" s="175"/>
      <c r="LU244" s="175"/>
      <c r="LV244" s="175"/>
      <c r="LW244" s="175"/>
      <c r="LX244" s="175"/>
      <c r="LY244" s="175"/>
      <c r="LZ244" s="175"/>
      <c r="MA244" s="175"/>
      <c r="MB244" s="175"/>
      <c r="MC244" s="175"/>
      <c r="MD244" s="175"/>
      <c r="ME244" s="175"/>
      <c r="MF244" s="175"/>
      <c r="MG244" s="175"/>
      <c r="MH244" s="175"/>
      <c r="MI244" s="175"/>
      <c r="MJ244" s="175"/>
      <c r="MK244" s="175"/>
      <c r="ML244" s="175"/>
      <c r="MM244" s="175"/>
      <c r="MN244" s="175"/>
      <c r="MO244" s="175"/>
      <c r="MP244" s="175"/>
      <c r="MQ244" s="175"/>
      <c r="MR244" s="175"/>
      <c r="MS244" s="175"/>
      <c r="MT244" s="175"/>
      <c r="MU244" s="175"/>
      <c r="MV244" s="175"/>
      <c r="MW244" s="175"/>
      <c r="MX244" s="175"/>
      <c r="MY244" s="175"/>
      <c r="MZ244" s="175"/>
      <c r="NA244" s="175"/>
      <c r="NB244" s="175"/>
      <c r="NC244" s="175"/>
      <c r="ND244" s="175"/>
      <c r="NE244" s="175"/>
      <c r="NF244" s="175"/>
      <c r="NG244" s="175"/>
      <c r="NH244" s="175"/>
      <c r="NI244" s="175"/>
      <c r="NJ244" s="175"/>
      <c r="NK244" s="175"/>
      <c r="NL244" s="175"/>
      <c r="NM244" s="175"/>
      <c r="NN244" s="175"/>
      <c r="NO244" s="175"/>
      <c r="NP244" s="175"/>
      <c r="NQ244" s="175"/>
      <c r="NR244" s="175"/>
      <c r="NS244" s="175"/>
      <c r="NT244" s="175"/>
      <c r="NU244" s="175"/>
      <c r="NV244" s="175"/>
      <c r="NW244" s="175"/>
      <c r="NX244" s="175"/>
      <c r="NY244" s="175"/>
      <c r="NZ244" s="175"/>
      <c r="OA244" s="175"/>
      <c r="OB244" s="175"/>
      <c r="OC244" s="175"/>
      <c r="OD244" s="175"/>
      <c r="OE244" s="175"/>
      <c r="OF244" s="175"/>
      <c r="OG244" s="175"/>
      <c r="OH244" s="175"/>
      <c r="OI244" s="175"/>
      <c r="OJ244" s="175"/>
      <c r="OK244" s="175"/>
      <c r="OL244" s="175"/>
      <c r="OM244" s="175"/>
      <c r="ON244" s="175"/>
      <c r="OO244" s="175"/>
      <c r="OP244" s="175"/>
      <c r="OQ244" s="175"/>
      <c r="OR244" s="175"/>
      <c r="OS244" s="175"/>
      <c r="OT244" s="175"/>
      <c r="OU244" s="175"/>
      <c r="OV244" s="175"/>
      <c r="OW244" s="175"/>
      <c r="OX244" s="175"/>
      <c r="OY244" s="175"/>
      <c r="OZ244" s="175"/>
      <c r="PA244" s="175"/>
      <c r="PB244" s="175"/>
      <c r="PC244" s="175"/>
      <c r="PD244" s="175"/>
      <c r="PE244" s="175"/>
      <c r="PF244" s="175"/>
      <c r="PG244" s="175"/>
      <c r="PH244" s="175"/>
      <c r="PI244" s="175"/>
      <c r="PJ244" s="175"/>
      <c r="PK244" s="175"/>
      <c r="PL244" s="175"/>
      <c r="PM244" s="175"/>
      <c r="PN244" s="175"/>
      <c r="PO244" s="175"/>
      <c r="PP244" s="175"/>
      <c r="PQ244" s="175"/>
      <c r="PR244" s="175"/>
      <c r="PS244" s="175"/>
      <c r="PT244" s="175"/>
      <c r="PU244" s="175"/>
      <c r="PV244" s="175"/>
      <c r="PW244" s="175"/>
      <c r="PX244" s="175"/>
      <c r="PY244" s="175"/>
      <c r="PZ244" s="175"/>
      <c r="QA244" s="175"/>
      <c r="QB244" s="175"/>
      <c r="QC244" s="175"/>
      <c r="QD244" s="175"/>
      <c r="QE244" s="175"/>
      <c r="QF244" s="175"/>
      <c r="QG244" s="175"/>
      <c r="QH244" s="175"/>
      <c r="QI244" s="175"/>
      <c r="QJ244" s="175"/>
      <c r="QK244" s="175"/>
      <c r="QL244" s="175"/>
      <c r="QM244" s="175"/>
      <c r="QN244" s="175"/>
      <c r="QO244" s="175"/>
    </row>
    <row r="245" spans="122:457">
      <c r="DR245" s="175"/>
      <c r="DS245" s="175"/>
      <c r="DT245" s="175"/>
      <c r="DU245" s="175"/>
      <c r="DV245" s="175"/>
      <c r="DW245" s="175"/>
      <c r="DX245" s="175"/>
      <c r="DY245" s="175"/>
      <c r="DZ245" s="175"/>
      <c r="EA245" s="175"/>
      <c r="EB245" s="175"/>
      <c r="EC245" s="175"/>
      <c r="ED245" s="175"/>
      <c r="EE245" s="175"/>
      <c r="EF245" s="175"/>
      <c r="EG245" s="175"/>
      <c r="EH245" s="175"/>
      <c r="EI245" s="175"/>
      <c r="EJ245" s="175"/>
      <c r="EK245" s="175"/>
      <c r="EL245" s="175"/>
      <c r="EM245" s="175"/>
      <c r="EN245" s="175"/>
      <c r="EO245" s="175"/>
      <c r="EP245" s="175"/>
      <c r="EQ245" s="175"/>
      <c r="ER245" s="175"/>
      <c r="ES245" s="175"/>
      <c r="ET245" s="175"/>
      <c r="EU245" s="175"/>
      <c r="EV245" s="175"/>
      <c r="EW245" s="175"/>
      <c r="EX245" s="175"/>
      <c r="EY245" s="175"/>
      <c r="EZ245" s="175"/>
      <c r="FA245" s="175"/>
      <c r="FB245" s="175"/>
      <c r="FC245" s="175"/>
      <c r="FD245" s="175"/>
      <c r="FE245" s="175"/>
      <c r="FF245" s="175"/>
      <c r="FG245" s="175"/>
      <c r="FH245" s="175"/>
      <c r="FI245" s="175"/>
      <c r="FJ245" s="175"/>
      <c r="FK245" s="175"/>
      <c r="FL245" s="175"/>
      <c r="FM245" s="175"/>
      <c r="FN245" s="175"/>
      <c r="FO245" s="175"/>
      <c r="FP245" s="175"/>
      <c r="FQ245" s="175"/>
      <c r="FR245" s="175"/>
      <c r="FS245" s="175"/>
      <c r="FT245" s="175"/>
      <c r="FU245" s="175"/>
      <c r="FV245" s="175"/>
      <c r="FW245" s="175"/>
      <c r="FX245" s="175"/>
      <c r="FY245" s="175"/>
      <c r="FZ245" s="175"/>
      <c r="GA245" s="175"/>
      <c r="GB245" s="175"/>
      <c r="GC245" s="175"/>
      <c r="GD245" s="175"/>
      <c r="GE245" s="175"/>
      <c r="GF245" s="175"/>
      <c r="GG245" s="175"/>
      <c r="GH245" s="175"/>
      <c r="GI245" s="175"/>
      <c r="GJ245" s="175"/>
      <c r="GK245" s="175"/>
      <c r="GL245" s="175"/>
      <c r="GM245" s="175"/>
      <c r="GN245" s="175"/>
      <c r="GO245" s="175"/>
      <c r="GP245" s="175"/>
      <c r="GQ245" s="175"/>
      <c r="GR245" s="175"/>
      <c r="GS245" s="175"/>
      <c r="GT245" s="175"/>
      <c r="GU245" s="175"/>
      <c r="GV245" s="175"/>
      <c r="GW245" s="175"/>
      <c r="GX245" s="175"/>
      <c r="GY245" s="175"/>
      <c r="GZ245" s="175"/>
      <c r="HA245" s="175"/>
      <c r="HB245" s="175"/>
      <c r="HC245" s="175"/>
      <c r="HD245" s="175"/>
      <c r="HE245" s="175"/>
      <c r="HF245" s="175"/>
      <c r="HG245" s="175"/>
      <c r="HH245" s="175"/>
      <c r="HI245" s="175"/>
      <c r="HJ245" s="175"/>
      <c r="HK245" s="175"/>
      <c r="HL245" s="175"/>
      <c r="HM245" s="175"/>
      <c r="HN245" s="175"/>
      <c r="HO245" s="175"/>
      <c r="HP245" s="175"/>
      <c r="HQ245" s="175"/>
      <c r="HR245" s="175"/>
      <c r="HS245" s="175"/>
      <c r="HT245" s="175"/>
      <c r="HU245" s="175"/>
      <c r="HV245" s="175"/>
      <c r="HW245" s="175"/>
      <c r="HX245" s="175"/>
      <c r="HY245" s="175"/>
      <c r="HZ245" s="175"/>
      <c r="IA245" s="175"/>
      <c r="IB245" s="175"/>
      <c r="IC245" s="175"/>
      <c r="ID245" s="175"/>
      <c r="IE245" s="175"/>
      <c r="IF245" s="175"/>
      <c r="IG245" s="175"/>
      <c r="IH245" s="175"/>
      <c r="II245" s="175"/>
      <c r="IJ245" s="175"/>
      <c r="IK245" s="175"/>
      <c r="IL245" s="175"/>
      <c r="IM245" s="175"/>
      <c r="IN245" s="175"/>
      <c r="IO245" s="175"/>
      <c r="IP245" s="175"/>
      <c r="IQ245" s="175"/>
      <c r="IR245" s="175"/>
      <c r="IS245" s="175"/>
      <c r="IT245" s="175"/>
      <c r="IU245" s="175"/>
      <c r="IV245" s="175"/>
      <c r="IW245" s="175"/>
      <c r="IX245" s="175"/>
      <c r="IY245" s="175"/>
      <c r="IZ245" s="175"/>
      <c r="JA245" s="175"/>
      <c r="JB245" s="175"/>
      <c r="JC245" s="175"/>
      <c r="JD245" s="175"/>
      <c r="JE245" s="175"/>
      <c r="JF245" s="175"/>
      <c r="JG245" s="175"/>
      <c r="JH245" s="175"/>
      <c r="JI245" s="175"/>
      <c r="JJ245" s="175"/>
      <c r="JK245" s="175"/>
      <c r="JL245" s="175"/>
      <c r="JM245" s="175"/>
      <c r="JN245" s="175"/>
      <c r="JO245" s="175"/>
      <c r="JP245" s="175"/>
      <c r="JQ245" s="175"/>
      <c r="JR245" s="175"/>
      <c r="JS245" s="175"/>
      <c r="JT245" s="175"/>
      <c r="JU245" s="175"/>
      <c r="JV245" s="175"/>
      <c r="JW245" s="175"/>
      <c r="JX245" s="175"/>
      <c r="JY245" s="175"/>
      <c r="JZ245" s="175"/>
      <c r="KA245" s="175"/>
      <c r="KB245" s="175"/>
      <c r="KC245" s="175"/>
      <c r="KD245" s="175"/>
      <c r="KE245" s="175"/>
      <c r="KF245" s="175"/>
      <c r="KG245" s="175"/>
      <c r="KH245" s="175"/>
      <c r="KI245" s="175"/>
      <c r="KJ245" s="175"/>
      <c r="KK245" s="175"/>
      <c r="KL245" s="175"/>
      <c r="KM245" s="175"/>
      <c r="KN245" s="175"/>
      <c r="KO245" s="175"/>
      <c r="KP245" s="175"/>
      <c r="KQ245" s="175"/>
      <c r="KR245" s="175"/>
      <c r="KS245" s="175"/>
      <c r="KT245" s="175"/>
      <c r="KU245" s="175"/>
      <c r="KV245" s="175"/>
      <c r="KW245" s="175"/>
      <c r="KX245" s="175"/>
      <c r="KY245" s="175"/>
      <c r="KZ245" s="175"/>
      <c r="LA245" s="175"/>
      <c r="LB245" s="175"/>
      <c r="LC245" s="175"/>
      <c r="LD245" s="175"/>
      <c r="LE245" s="175"/>
      <c r="LF245" s="175"/>
      <c r="LG245" s="175"/>
      <c r="LH245" s="175"/>
      <c r="LI245" s="175"/>
      <c r="LJ245" s="175"/>
      <c r="LK245" s="175"/>
      <c r="LL245" s="175"/>
      <c r="LM245" s="175"/>
      <c r="LN245" s="175"/>
      <c r="LO245" s="175"/>
      <c r="LP245" s="175"/>
      <c r="LQ245" s="175"/>
      <c r="LR245" s="175"/>
      <c r="LS245" s="175"/>
      <c r="LT245" s="175"/>
      <c r="LU245" s="175"/>
      <c r="LV245" s="175"/>
      <c r="LW245" s="175"/>
      <c r="LX245" s="175"/>
      <c r="LY245" s="175"/>
      <c r="LZ245" s="175"/>
      <c r="MA245" s="175"/>
      <c r="MB245" s="175"/>
      <c r="MC245" s="175"/>
      <c r="MD245" s="175"/>
      <c r="ME245" s="175"/>
      <c r="MF245" s="175"/>
      <c r="MG245" s="175"/>
      <c r="MH245" s="175"/>
      <c r="MI245" s="175"/>
      <c r="MJ245" s="175"/>
      <c r="MK245" s="175"/>
      <c r="ML245" s="175"/>
      <c r="MM245" s="175"/>
      <c r="MN245" s="175"/>
      <c r="MO245" s="175"/>
      <c r="MP245" s="175"/>
      <c r="MQ245" s="175"/>
      <c r="MR245" s="175"/>
      <c r="MS245" s="175"/>
      <c r="MT245" s="175"/>
      <c r="MU245" s="175"/>
      <c r="MV245" s="175"/>
      <c r="MW245" s="175"/>
      <c r="MX245" s="175"/>
      <c r="MY245" s="175"/>
      <c r="MZ245" s="175"/>
      <c r="NA245" s="175"/>
      <c r="NB245" s="175"/>
      <c r="NC245" s="175"/>
      <c r="ND245" s="175"/>
      <c r="NE245" s="175"/>
      <c r="NF245" s="175"/>
      <c r="NG245" s="175"/>
      <c r="NH245" s="175"/>
      <c r="NI245" s="175"/>
      <c r="NJ245" s="175"/>
      <c r="NK245" s="175"/>
      <c r="NL245" s="175"/>
      <c r="NM245" s="175"/>
      <c r="NN245" s="175"/>
      <c r="NO245" s="175"/>
      <c r="NP245" s="175"/>
      <c r="NQ245" s="175"/>
      <c r="NR245" s="175"/>
      <c r="NS245" s="175"/>
      <c r="NT245" s="175"/>
      <c r="NU245" s="175"/>
      <c r="NV245" s="175"/>
      <c r="NW245" s="175"/>
      <c r="NX245" s="175"/>
      <c r="NY245" s="175"/>
      <c r="NZ245" s="175"/>
      <c r="OA245" s="175"/>
      <c r="OB245" s="175"/>
      <c r="OC245" s="175"/>
      <c r="OD245" s="175"/>
      <c r="OE245" s="175"/>
      <c r="OF245" s="175"/>
      <c r="OG245" s="175"/>
      <c r="OH245" s="175"/>
      <c r="OI245" s="175"/>
      <c r="OJ245" s="175"/>
      <c r="OK245" s="175"/>
      <c r="OL245" s="175"/>
      <c r="OM245" s="175"/>
      <c r="ON245" s="175"/>
      <c r="OO245" s="175"/>
      <c r="OP245" s="175"/>
      <c r="OQ245" s="175"/>
      <c r="OR245" s="175"/>
      <c r="OS245" s="175"/>
      <c r="OT245" s="175"/>
      <c r="OU245" s="175"/>
      <c r="OV245" s="175"/>
      <c r="OW245" s="175"/>
      <c r="OX245" s="175"/>
      <c r="OY245" s="175"/>
      <c r="OZ245" s="175"/>
      <c r="PA245" s="175"/>
      <c r="PB245" s="175"/>
      <c r="PC245" s="175"/>
      <c r="PD245" s="175"/>
      <c r="PE245" s="175"/>
      <c r="PF245" s="175"/>
      <c r="PG245" s="175"/>
      <c r="PH245" s="175"/>
      <c r="PI245" s="175"/>
      <c r="PJ245" s="175"/>
      <c r="PK245" s="175"/>
      <c r="PL245" s="175"/>
      <c r="PM245" s="175"/>
      <c r="PN245" s="175"/>
      <c r="PO245" s="175"/>
      <c r="PP245" s="175"/>
      <c r="PQ245" s="175"/>
      <c r="PR245" s="175"/>
      <c r="PS245" s="175"/>
      <c r="PT245" s="175"/>
      <c r="PU245" s="175"/>
      <c r="PV245" s="175"/>
      <c r="PW245" s="175"/>
      <c r="PX245" s="175"/>
      <c r="PY245" s="175"/>
      <c r="PZ245" s="175"/>
      <c r="QA245" s="175"/>
      <c r="QB245" s="175"/>
      <c r="QC245" s="175"/>
      <c r="QD245" s="175"/>
      <c r="QE245" s="175"/>
      <c r="QF245" s="175"/>
      <c r="QG245" s="175"/>
      <c r="QH245" s="175"/>
      <c r="QI245" s="175"/>
      <c r="QJ245" s="175"/>
      <c r="QK245" s="175"/>
      <c r="QL245" s="175"/>
      <c r="QM245" s="175"/>
      <c r="QN245" s="175"/>
      <c r="QO245" s="175"/>
    </row>
    <row r="246" spans="122:457">
      <c r="DR246" s="175"/>
      <c r="DS246" s="175"/>
      <c r="DT246" s="175"/>
      <c r="DU246" s="175"/>
      <c r="DV246" s="175"/>
      <c r="DW246" s="175"/>
      <c r="DX246" s="175"/>
      <c r="DY246" s="175"/>
      <c r="DZ246" s="175"/>
      <c r="EA246" s="175"/>
      <c r="EB246" s="175"/>
      <c r="EC246" s="175"/>
      <c r="ED246" s="175"/>
      <c r="EE246" s="175"/>
      <c r="EF246" s="175"/>
      <c r="EG246" s="175"/>
      <c r="EH246" s="175"/>
      <c r="EI246" s="175"/>
      <c r="EJ246" s="175"/>
      <c r="EK246" s="175"/>
      <c r="EL246" s="175"/>
      <c r="EM246" s="175"/>
      <c r="EN246" s="175"/>
      <c r="EO246" s="175"/>
      <c r="EP246" s="175"/>
      <c r="EQ246" s="175"/>
      <c r="ER246" s="175"/>
      <c r="ES246" s="175"/>
      <c r="ET246" s="175"/>
      <c r="EU246" s="175"/>
      <c r="EV246" s="175"/>
      <c r="EW246" s="175"/>
      <c r="EX246" s="175"/>
      <c r="EY246" s="175"/>
      <c r="EZ246" s="175"/>
      <c r="FA246" s="175"/>
      <c r="FB246" s="175"/>
      <c r="FC246" s="175"/>
      <c r="FD246" s="175"/>
      <c r="FE246" s="175"/>
      <c r="FF246" s="175"/>
      <c r="FG246" s="175"/>
      <c r="FH246" s="175"/>
      <c r="FI246" s="175"/>
      <c r="FJ246" s="175"/>
      <c r="FK246" s="175"/>
      <c r="FL246" s="175"/>
      <c r="FM246" s="175"/>
      <c r="FN246" s="175"/>
      <c r="FO246" s="175"/>
      <c r="FP246" s="175"/>
      <c r="FQ246" s="175"/>
      <c r="FR246" s="175"/>
      <c r="FS246" s="175"/>
      <c r="FT246" s="175"/>
      <c r="FU246" s="175"/>
      <c r="FV246" s="175"/>
      <c r="FW246" s="175"/>
      <c r="FX246" s="175"/>
      <c r="FY246" s="175"/>
      <c r="FZ246" s="175"/>
      <c r="GA246" s="175"/>
      <c r="GB246" s="175"/>
      <c r="GC246" s="175"/>
      <c r="GD246" s="175"/>
      <c r="GE246" s="175"/>
      <c r="GF246" s="175"/>
      <c r="GG246" s="175"/>
      <c r="GH246" s="175"/>
      <c r="GI246" s="175"/>
      <c r="GJ246" s="175"/>
      <c r="GK246" s="175"/>
      <c r="GL246" s="175"/>
      <c r="GM246" s="175"/>
      <c r="GN246" s="175"/>
      <c r="GO246" s="175"/>
      <c r="GP246" s="175"/>
      <c r="GQ246" s="175"/>
      <c r="GR246" s="175"/>
      <c r="GS246" s="175"/>
      <c r="GT246" s="175"/>
      <c r="GU246" s="175"/>
      <c r="GV246" s="175"/>
      <c r="GW246" s="175"/>
      <c r="GX246" s="175"/>
      <c r="GY246" s="175"/>
      <c r="GZ246" s="175"/>
      <c r="HA246" s="175"/>
      <c r="HB246" s="175"/>
      <c r="HC246" s="175"/>
      <c r="HD246" s="175"/>
      <c r="HE246" s="175"/>
      <c r="HF246" s="175"/>
      <c r="HG246" s="175"/>
      <c r="HH246" s="175"/>
      <c r="HI246" s="175"/>
      <c r="HJ246" s="175"/>
      <c r="HK246" s="175"/>
      <c r="HL246" s="175"/>
      <c r="HM246" s="175"/>
      <c r="HN246" s="175"/>
      <c r="HO246" s="175"/>
      <c r="HP246" s="175"/>
      <c r="HQ246" s="175"/>
      <c r="HR246" s="175"/>
      <c r="HS246" s="175"/>
      <c r="HT246" s="175"/>
      <c r="HU246" s="175"/>
      <c r="HV246" s="175"/>
      <c r="HW246" s="175"/>
      <c r="HX246" s="175"/>
      <c r="HY246" s="175"/>
      <c r="HZ246" s="175"/>
      <c r="IA246" s="175"/>
      <c r="IB246" s="175"/>
      <c r="IC246" s="175"/>
      <c r="ID246" s="175"/>
      <c r="IE246" s="175"/>
      <c r="IF246" s="175"/>
      <c r="IG246" s="175"/>
      <c r="IH246" s="175"/>
      <c r="II246" s="175"/>
      <c r="IJ246" s="175"/>
      <c r="IK246" s="175"/>
      <c r="IL246" s="175"/>
      <c r="IM246" s="175"/>
      <c r="IN246" s="175"/>
      <c r="IO246" s="175"/>
      <c r="IP246" s="175"/>
      <c r="IQ246" s="175"/>
      <c r="IR246" s="175"/>
      <c r="IS246" s="175"/>
      <c r="IT246" s="175"/>
      <c r="IU246" s="175"/>
      <c r="IV246" s="175"/>
      <c r="IW246" s="175"/>
      <c r="IX246" s="175"/>
      <c r="IY246" s="175"/>
      <c r="IZ246" s="175"/>
      <c r="JA246" s="175"/>
      <c r="JB246" s="175"/>
      <c r="JC246" s="175"/>
      <c r="JD246" s="175"/>
      <c r="JE246" s="175"/>
      <c r="JF246" s="175"/>
      <c r="JG246" s="175"/>
      <c r="JH246" s="175"/>
      <c r="JI246" s="175"/>
      <c r="JJ246" s="175"/>
      <c r="JK246" s="175"/>
      <c r="JL246" s="175"/>
      <c r="JM246" s="175"/>
      <c r="JN246" s="175"/>
      <c r="JO246" s="175"/>
      <c r="JP246" s="175"/>
      <c r="JQ246" s="175"/>
      <c r="JR246" s="175"/>
      <c r="JS246" s="175"/>
      <c r="JT246" s="175"/>
      <c r="JU246" s="175"/>
      <c r="JV246" s="175"/>
      <c r="JW246" s="175"/>
      <c r="JX246" s="175"/>
      <c r="JY246" s="175"/>
      <c r="JZ246" s="175"/>
      <c r="KA246" s="175"/>
      <c r="KB246" s="175"/>
      <c r="KC246" s="175"/>
      <c r="KD246" s="175"/>
      <c r="KE246" s="175"/>
      <c r="KF246" s="175"/>
      <c r="KG246" s="175"/>
      <c r="KH246" s="175"/>
      <c r="KI246" s="175"/>
      <c r="KJ246" s="175"/>
      <c r="KK246" s="175"/>
      <c r="KL246" s="175"/>
      <c r="KM246" s="175"/>
      <c r="KN246" s="175"/>
      <c r="KO246" s="175"/>
      <c r="KP246" s="175"/>
      <c r="KQ246" s="175"/>
      <c r="KR246" s="175"/>
      <c r="KS246" s="175"/>
      <c r="KT246" s="175"/>
      <c r="KU246" s="175"/>
      <c r="KV246" s="175"/>
      <c r="KW246" s="175"/>
      <c r="KX246" s="175"/>
      <c r="KY246" s="175"/>
      <c r="KZ246" s="175"/>
      <c r="LA246" s="175"/>
      <c r="LB246" s="175"/>
      <c r="LC246" s="175"/>
      <c r="LD246" s="175"/>
      <c r="LE246" s="175"/>
      <c r="LF246" s="175"/>
      <c r="LG246" s="175"/>
      <c r="LH246" s="175"/>
      <c r="LI246" s="175"/>
      <c r="LJ246" s="175"/>
      <c r="LK246" s="175"/>
      <c r="LL246" s="175"/>
      <c r="LM246" s="175"/>
      <c r="LN246" s="175"/>
      <c r="LO246" s="175"/>
      <c r="LP246" s="175"/>
      <c r="LQ246" s="175"/>
      <c r="LR246" s="175"/>
      <c r="LS246" s="175"/>
      <c r="LT246" s="175"/>
      <c r="LU246" s="175"/>
      <c r="LV246" s="175"/>
      <c r="LW246" s="175"/>
      <c r="LX246" s="175"/>
      <c r="LY246" s="175"/>
      <c r="LZ246" s="175"/>
      <c r="MA246" s="175"/>
      <c r="MB246" s="175"/>
      <c r="MC246" s="175"/>
      <c r="MD246" s="175"/>
      <c r="ME246" s="175"/>
      <c r="MF246" s="175"/>
      <c r="MG246" s="175"/>
      <c r="MH246" s="175"/>
      <c r="MI246" s="175"/>
      <c r="MJ246" s="175"/>
      <c r="MK246" s="175"/>
      <c r="ML246" s="175"/>
      <c r="MM246" s="175"/>
      <c r="MN246" s="175"/>
      <c r="MO246" s="175"/>
      <c r="MP246" s="175"/>
      <c r="MQ246" s="175"/>
      <c r="MR246" s="175"/>
      <c r="MS246" s="175"/>
      <c r="MT246" s="175"/>
      <c r="MU246" s="175"/>
      <c r="MV246" s="175"/>
      <c r="MW246" s="175"/>
      <c r="MX246" s="175"/>
      <c r="MY246" s="175"/>
      <c r="MZ246" s="175"/>
      <c r="NA246" s="175"/>
      <c r="NB246" s="175"/>
      <c r="NC246" s="175"/>
      <c r="ND246" s="175"/>
      <c r="NE246" s="175"/>
      <c r="NF246" s="175"/>
      <c r="NG246" s="175"/>
      <c r="NH246" s="175"/>
      <c r="NI246" s="175"/>
      <c r="NJ246" s="175"/>
      <c r="NK246" s="175"/>
      <c r="NL246" s="175"/>
      <c r="NM246" s="175"/>
      <c r="NN246" s="175"/>
      <c r="NO246" s="175"/>
      <c r="NP246" s="175"/>
      <c r="NQ246" s="175"/>
      <c r="NR246" s="175"/>
      <c r="NS246" s="175"/>
      <c r="NT246" s="175"/>
      <c r="NU246" s="175"/>
      <c r="NV246" s="175"/>
      <c r="NW246" s="175"/>
      <c r="NX246" s="175"/>
      <c r="NY246" s="175"/>
      <c r="NZ246" s="175"/>
      <c r="OA246" s="175"/>
      <c r="OB246" s="175"/>
      <c r="OC246" s="175"/>
      <c r="OD246" s="175"/>
      <c r="OE246" s="175"/>
      <c r="OF246" s="175"/>
      <c r="OG246" s="175"/>
      <c r="OH246" s="175"/>
      <c r="OI246" s="175"/>
      <c r="OJ246" s="175"/>
      <c r="OK246" s="175"/>
      <c r="OL246" s="175"/>
      <c r="OM246" s="175"/>
      <c r="ON246" s="175"/>
      <c r="OO246" s="175"/>
      <c r="OP246" s="175"/>
      <c r="OQ246" s="175"/>
      <c r="OR246" s="175"/>
      <c r="OS246" s="175"/>
      <c r="OT246" s="175"/>
      <c r="OU246" s="175"/>
      <c r="OV246" s="175"/>
      <c r="OW246" s="175"/>
      <c r="OX246" s="175"/>
      <c r="OY246" s="175"/>
      <c r="OZ246" s="175"/>
      <c r="PA246" s="175"/>
      <c r="PB246" s="175"/>
      <c r="PC246" s="175"/>
      <c r="PD246" s="175"/>
      <c r="PE246" s="175"/>
      <c r="PF246" s="175"/>
      <c r="PG246" s="175"/>
      <c r="PH246" s="175"/>
      <c r="PI246" s="175"/>
      <c r="PJ246" s="175"/>
      <c r="PK246" s="175"/>
      <c r="PL246" s="175"/>
      <c r="PM246" s="175"/>
      <c r="PN246" s="175"/>
      <c r="PO246" s="175"/>
      <c r="PP246" s="175"/>
      <c r="PQ246" s="175"/>
      <c r="PR246" s="175"/>
      <c r="PS246" s="175"/>
      <c r="PT246" s="175"/>
      <c r="PU246" s="175"/>
      <c r="PV246" s="175"/>
      <c r="PW246" s="175"/>
      <c r="PX246" s="175"/>
      <c r="PY246" s="175"/>
      <c r="PZ246" s="175"/>
      <c r="QA246" s="175"/>
      <c r="QB246" s="175"/>
      <c r="QC246" s="175"/>
      <c r="QD246" s="175"/>
      <c r="QE246" s="175"/>
      <c r="QF246" s="175"/>
      <c r="QG246" s="175"/>
      <c r="QH246" s="175"/>
      <c r="QI246" s="175"/>
      <c r="QJ246" s="175"/>
      <c r="QK246" s="175"/>
      <c r="QL246" s="175"/>
      <c r="QM246" s="175"/>
      <c r="QN246" s="175"/>
      <c r="QO246" s="175"/>
    </row>
    <row r="247" spans="122:457">
      <c r="DR247" s="175"/>
      <c r="DS247" s="175"/>
      <c r="DT247" s="175"/>
      <c r="DU247" s="175"/>
      <c r="DV247" s="175"/>
      <c r="DW247" s="175"/>
      <c r="DX247" s="175"/>
      <c r="DY247" s="175"/>
      <c r="DZ247" s="175"/>
      <c r="EA247" s="175"/>
      <c r="EB247" s="175"/>
      <c r="EC247" s="175"/>
      <c r="ED247" s="175"/>
      <c r="EE247" s="175"/>
      <c r="EF247" s="175"/>
      <c r="EG247" s="175"/>
      <c r="EH247" s="175"/>
      <c r="EI247" s="175"/>
      <c r="EJ247" s="175"/>
      <c r="EK247" s="175"/>
      <c r="EL247" s="175"/>
      <c r="EM247" s="175"/>
      <c r="EN247" s="175"/>
      <c r="EO247" s="175"/>
      <c r="EP247" s="175"/>
      <c r="EQ247" s="175"/>
      <c r="ER247" s="175"/>
      <c r="ES247" s="175"/>
      <c r="ET247" s="175"/>
      <c r="EU247" s="175"/>
      <c r="EV247" s="175"/>
      <c r="EW247" s="175"/>
      <c r="EX247" s="175"/>
      <c r="EY247" s="175"/>
      <c r="EZ247" s="175"/>
      <c r="FA247" s="175"/>
      <c r="FB247" s="175"/>
      <c r="FC247" s="175"/>
      <c r="FD247" s="175"/>
      <c r="FE247" s="175"/>
      <c r="FF247" s="175"/>
      <c r="FG247" s="175"/>
      <c r="FH247" s="175"/>
      <c r="FI247" s="175"/>
      <c r="FJ247" s="175"/>
      <c r="FK247" s="175"/>
      <c r="FL247" s="175"/>
      <c r="FM247" s="175"/>
      <c r="FN247" s="175"/>
      <c r="FO247" s="175"/>
      <c r="FP247" s="175"/>
      <c r="FQ247" s="175"/>
      <c r="FR247" s="175"/>
      <c r="FS247" s="175"/>
      <c r="FT247" s="175"/>
      <c r="FU247" s="175"/>
      <c r="FV247" s="175"/>
      <c r="FW247" s="175"/>
      <c r="FX247" s="175"/>
      <c r="FY247" s="175"/>
      <c r="FZ247" s="175"/>
      <c r="GA247" s="175"/>
      <c r="GB247" s="175"/>
      <c r="GC247" s="175"/>
      <c r="GD247" s="175"/>
      <c r="GE247" s="175"/>
      <c r="GF247" s="175"/>
      <c r="GG247" s="175"/>
      <c r="GH247" s="175"/>
      <c r="GI247" s="175"/>
      <c r="GJ247" s="175"/>
      <c r="GK247" s="175"/>
      <c r="GL247" s="175"/>
      <c r="GM247" s="175"/>
      <c r="GN247" s="175"/>
      <c r="GO247" s="175"/>
      <c r="GP247" s="175"/>
      <c r="GQ247" s="175"/>
      <c r="GR247" s="175"/>
      <c r="GS247" s="175"/>
      <c r="GT247" s="175"/>
      <c r="GU247" s="175"/>
      <c r="GV247" s="175"/>
      <c r="GW247" s="175"/>
      <c r="GX247" s="175"/>
      <c r="GY247" s="175"/>
      <c r="GZ247" s="175"/>
      <c r="HA247" s="175"/>
      <c r="HB247" s="175"/>
      <c r="HC247" s="175"/>
      <c r="HD247" s="175"/>
      <c r="HE247" s="175"/>
      <c r="HF247" s="175"/>
      <c r="HG247" s="175"/>
      <c r="HH247" s="175"/>
      <c r="HI247" s="175"/>
      <c r="HJ247" s="175"/>
      <c r="HK247" s="175"/>
      <c r="HL247" s="175"/>
      <c r="HM247" s="175"/>
      <c r="HN247" s="175"/>
      <c r="HO247" s="175"/>
      <c r="HP247" s="175"/>
      <c r="HQ247" s="175"/>
      <c r="HR247" s="175"/>
      <c r="HS247" s="175"/>
      <c r="HT247" s="175"/>
      <c r="HU247" s="175"/>
      <c r="HV247" s="175"/>
      <c r="HW247" s="175"/>
      <c r="HX247" s="175"/>
      <c r="HY247" s="175"/>
      <c r="HZ247" s="175"/>
      <c r="IA247" s="175"/>
      <c r="IB247" s="175"/>
      <c r="IC247" s="175"/>
      <c r="ID247" s="175"/>
      <c r="IE247" s="175"/>
      <c r="IF247" s="175"/>
      <c r="IG247" s="175"/>
      <c r="IH247" s="175"/>
      <c r="II247" s="175"/>
      <c r="IJ247" s="175"/>
      <c r="IK247" s="175"/>
      <c r="IL247" s="175"/>
      <c r="IM247" s="175"/>
      <c r="IN247" s="175"/>
      <c r="IO247" s="175"/>
      <c r="IP247" s="175"/>
      <c r="IQ247" s="175"/>
      <c r="IR247" s="175"/>
      <c r="IS247" s="175"/>
      <c r="IT247" s="175"/>
      <c r="IU247" s="175"/>
      <c r="IV247" s="175"/>
      <c r="IW247" s="175"/>
      <c r="IX247" s="175"/>
      <c r="IY247" s="175"/>
      <c r="IZ247" s="175"/>
      <c r="JA247" s="175"/>
      <c r="JB247" s="175"/>
      <c r="JC247" s="175"/>
      <c r="JD247" s="175"/>
      <c r="JE247" s="175"/>
      <c r="JF247" s="175"/>
      <c r="JG247" s="175"/>
      <c r="JH247" s="175"/>
      <c r="JI247" s="175"/>
      <c r="JJ247" s="175"/>
      <c r="JK247" s="175"/>
      <c r="JL247" s="175"/>
      <c r="JM247" s="175"/>
      <c r="JN247" s="175"/>
      <c r="JO247" s="175"/>
      <c r="JP247" s="175"/>
      <c r="JQ247" s="175"/>
      <c r="JR247" s="175"/>
      <c r="JS247" s="175"/>
      <c r="JT247" s="175"/>
      <c r="JU247" s="175"/>
      <c r="JV247" s="175"/>
      <c r="JW247" s="175"/>
      <c r="JX247" s="175"/>
      <c r="JY247" s="175"/>
      <c r="JZ247" s="175"/>
      <c r="KA247" s="175"/>
      <c r="KB247" s="175"/>
      <c r="KC247" s="175"/>
      <c r="KD247" s="175"/>
      <c r="KE247" s="175"/>
      <c r="KF247" s="175"/>
      <c r="KG247" s="175"/>
      <c r="KH247" s="175"/>
      <c r="KI247" s="175"/>
      <c r="KJ247" s="175"/>
      <c r="KK247" s="175"/>
      <c r="KL247" s="175"/>
      <c r="KM247" s="175"/>
      <c r="KN247" s="175"/>
      <c r="KO247" s="175"/>
      <c r="KP247" s="175"/>
      <c r="KQ247" s="175"/>
      <c r="KR247" s="175"/>
      <c r="KS247" s="175"/>
      <c r="KT247" s="175"/>
      <c r="KU247" s="175"/>
      <c r="KV247" s="175"/>
      <c r="KW247" s="175"/>
      <c r="KX247" s="175"/>
      <c r="KY247" s="175"/>
      <c r="KZ247" s="175"/>
      <c r="LA247" s="175"/>
      <c r="LB247" s="175"/>
      <c r="LC247" s="175"/>
      <c r="LD247" s="175"/>
      <c r="LE247" s="175"/>
      <c r="LF247" s="175"/>
      <c r="LG247" s="175"/>
      <c r="LH247" s="175"/>
      <c r="LI247" s="175"/>
      <c r="LJ247" s="175"/>
      <c r="LK247" s="175"/>
      <c r="LL247" s="175"/>
      <c r="LM247" s="175"/>
      <c r="LN247" s="175"/>
      <c r="LO247" s="175"/>
      <c r="LP247" s="175"/>
      <c r="LQ247" s="175"/>
      <c r="LR247" s="175"/>
      <c r="LS247" s="175"/>
      <c r="LT247" s="175"/>
      <c r="LU247" s="175"/>
      <c r="LV247" s="175"/>
      <c r="LW247" s="175"/>
      <c r="LX247" s="175"/>
      <c r="LY247" s="175"/>
      <c r="LZ247" s="175"/>
      <c r="MA247" s="175"/>
      <c r="MB247" s="175"/>
      <c r="MC247" s="175"/>
      <c r="MD247" s="175"/>
      <c r="ME247" s="175"/>
      <c r="MF247" s="175"/>
      <c r="MG247" s="175"/>
      <c r="MH247" s="175"/>
      <c r="MI247" s="175"/>
      <c r="MJ247" s="175"/>
      <c r="MK247" s="175"/>
      <c r="ML247" s="175"/>
      <c r="MM247" s="175"/>
      <c r="MN247" s="175"/>
      <c r="MO247" s="175"/>
      <c r="MP247" s="175"/>
      <c r="MQ247" s="175"/>
      <c r="MR247" s="175"/>
      <c r="MS247" s="175"/>
      <c r="MT247" s="175"/>
      <c r="MU247" s="175"/>
      <c r="MV247" s="175"/>
      <c r="MW247" s="175"/>
      <c r="MX247" s="175"/>
      <c r="MY247" s="175"/>
      <c r="MZ247" s="175"/>
      <c r="NA247" s="175"/>
      <c r="NB247" s="175"/>
      <c r="NC247" s="175"/>
      <c r="ND247" s="175"/>
      <c r="NE247" s="175"/>
      <c r="NF247" s="175"/>
      <c r="NG247" s="175"/>
      <c r="NH247" s="175"/>
      <c r="NI247" s="175"/>
      <c r="NJ247" s="175"/>
      <c r="NK247" s="175"/>
      <c r="NL247" s="175"/>
      <c r="NM247" s="175"/>
      <c r="NN247" s="175"/>
      <c r="NO247" s="175"/>
      <c r="NP247" s="175"/>
      <c r="NQ247" s="175"/>
      <c r="NR247" s="175"/>
      <c r="NS247" s="175"/>
      <c r="NT247" s="175"/>
      <c r="NU247" s="175"/>
      <c r="NV247" s="175"/>
      <c r="NW247" s="175"/>
      <c r="NX247" s="175"/>
      <c r="NY247" s="175"/>
      <c r="NZ247" s="175"/>
      <c r="OA247" s="175"/>
      <c r="OB247" s="175"/>
      <c r="OC247" s="175"/>
      <c r="OD247" s="175"/>
      <c r="OE247" s="175"/>
      <c r="OF247" s="175"/>
      <c r="OG247" s="175"/>
      <c r="OH247" s="175"/>
      <c r="OI247" s="175"/>
      <c r="OJ247" s="175"/>
      <c r="OK247" s="175"/>
      <c r="OL247" s="175"/>
      <c r="OM247" s="175"/>
      <c r="ON247" s="175"/>
      <c r="OO247" s="175"/>
      <c r="OP247" s="175"/>
      <c r="OQ247" s="175"/>
      <c r="OR247" s="175"/>
      <c r="OS247" s="175"/>
      <c r="OT247" s="175"/>
      <c r="OU247" s="175"/>
      <c r="OV247" s="175"/>
      <c r="OW247" s="175"/>
      <c r="OX247" s="175"/>
      <c r="OY247" s="175"/>
      <c r="OZ247" s="175"/>
      <c r="PA247" s="175"/>
      <c r="PB247" s="175"/>
      <c r="PC247" s="175"/>
      <c r="PD247" s="175"/>
      <c r="PE247" s="175"/>
      <c r="PF247" s="175"/>
      <c r="PG247" s="175"/>
      <c r="PH247" s="175"/>
      <c r="PI247" s="175"/>
      <c r="PJ247" s="175"/>
      <c r="PK247" s="175"/>
      <c r="PL247" s="175"/>
      <c r="PM247" s="175"/>
      <c r="PN247" s="175"/>
      <c r="PO247" s="175"/>
      <c r="PP247" s="175"/>
      <c r="PQ247" s="175"/>
      <c r="PR247" s="175"/>
      <c r="PS247" s="175"/>
      <c r="PT247" s="175"/>
      <c r="PU247" s="175"/>
      <c r="PV247" s="175"/>
      <c r="PW247" s="175"/>
      <c r="PX247" s="175"/>
      <c r="PY247" s="175"/>
      <c r="PZ247" s="175"/>
      <c r="QA247" s="175"/>
      <c r="QB247" s="175"/>
      <c r="QC247" s="175"/>
      <c r="QD247" s="175"/>
      <c r="QE247" s="175"/>
      <c r="QF247" s="175"/>
      <c r="QG247" s="175"/>
      <c r="QH247" s="175"/>
      <c r="QI247" s="175"/>
      <c r="QJ247" s="175"/>
      <c r="QK247" s="175"/>
      <c r="QL247" s="175"/>
      <c r="QM247" s="175"/>
      <c r="QN247" s="175"/>
      <c r="QO247" s="175"/>
    </row>
    <row r="248" spans="122:457">
      <c r="DR248" s="175"/>
      <c r="DS248" s="175"/>
      <c r="DT248" s="175"/>
      <c r="DU248" s="175"/>
      <c r="DV248" s="175"/>
      <c r="DW248" s="175"/>
      <c r="DX248" s="175"/>
      <c r="DY248" s="175"/>
      <c r="DZ248" s="175"/>
      <c r="EA248" s="175"/>
      <c r="EB248" s="175"/>
      <c r="EC248" s="175"/>
      <c r="ED248" s="175"/>
      <c r="EE248" s="175"/>
      <c r="EF248" s="175"/>
      <c r="EG248" s="175"/>
      <c r="EH248" s="175"/>
      <c r="EI248" s="175"/>
      <c r="EJ248" s="175"/>
      <c r="EK248" s="175"/>
      <c r="EL248" s="175"/>
      <c r="EM248" s="175"/>
      <c r="EN248" s="175"/>
      <c r="EO248" s="175"/>
      <c r="EP248" s="175"/>
      <c r="EQ248" s="175"/>
      <c r="ER248" s="175"/>
      <c r="ES248" s="175"/>
      <c r="ET248" s="175"/>
      <c r="EU248" s="175"/>
      <c r="EV248" s="175"/>
      <c r="EW248" s="175"/>
      <c r="EX248" s="175"/>
      <c r="EY248" s="175"/>
      <c r="EZ248" s="175"/>
      <c r="FA248" s="175"/>
      <c r="FB248" s="175"/>
      <c r="FC248" s="175"/>
      <c r="FD248" s="175"/>
      <c r="FE248" s="175"/>
      <c r="FF248" s="175"/>
      <c r="FG248" s="175"/>
      <c r="FH248" s="175"/>
      <c r="FI248" s="175"/>
      <c r="FJ248" s="175"/>
      <c r="FK248" s="175"/>
      <c r="FL248" s="175"/>
      <c r="FM248" s="175"/>
      <c r="FN248" s="175"/>
      <c r="FO248" s="175"/>
      <c r="FP248" s="175"/>
      <c r="FQ248" s="175"/>
      <c r="FR248" s="175"/>
      <c r="FS248" s="175"/>
      <c r="FT248" s="175"/>
      <c r="FU248" s="175"/>
      <c r="FV248" s="175"/>
      <c r="FW248" s="175"/>
      <c r="FX248" s="175"/>
      <c r="FY248" s="175"/>
      <c r="FZ248" s="175"/>
      <c r="GA248" s="175"/>
      <c r="GB248" s="175"/>
      <c r="GC248" s="175"/>
      <c r="GD248" s="175"/>
      <c r="GE248" s="175"/>
      <c r="GF248" s="175"/>
      <c r="GG248" s="175"/>
      <c r="GH248" s="175"/>
      <c r="GI248" s="175"/>
      <c r="GJ248" s="175"/>
      <c r="GK248" s="175"/>
      <c r="GL248" s="175"/>
      <c r="GM248" s="175"/>
      <c r="GN248" s="175"/>
      <c r="GO248" s="175"/>
      <c r="GP248" s="175"/>
      <c r="GQ248" s="175"/>
      <c r="GR248" s="175"/>
      <c r="GS248" s="175"/>
      <c r="GT248" s="175"/>
      <c r="GU248" s="175"/>
      <c r="GV248" s="175"/>
      <c r="GW248" s="175"/>
      <c r="GX248" s="175"/>
      <c r="GY248" s="175"/>
      <c r="GZ248" s="175"/>
      <c r="HA248" s="175"/>
      <c r="HB248" s="175"/>
      <c r="HC248" s="175"/>
      <c r="HD248" s="175"/>
      <c r="HE248" s="175"/>
      <c r="HF248" s="175"/>
      <c r="HG248" s="175"/>
      <c r="HH248" s="175"/>
      <c r="HI248" s="175"/>
      <c r="HJ248" s="175"/>
      <c r="HK248" s="175"/>
      <c r="HL248" s="175"/>
      <c r="HM248" s="175"/>
      <c r="HN248" s="175"/>
      <c r="HO248" s="175"/>
      <c r="HP248" s="175"/>
      <c r="HQ248" s="175"/>
      <c r="HR248" s="175"/>
      <c r="HS248" s="175"/>
      <c r="HT248" s="175"/>
      <c r="HU248" s="175"/>
      <c r="HV248" s="175"/>
      <c r="HW248" s="175"/>
      <c r="HX248" s="175"/>
      <c r="HY248" s="175"/>
      <c r="HZ248" s="175"/>
      <c r="IA248" s="175"/>
      <c r="IB248" s="175"/>
      <c r="IC248" s="175"/>
      <c r="ID248" s="175"/>
      <c r="IE248" s="175"/>
      <c r="IF248" s="175"/>
      <c r="IG248" s="175"/>
      <c r="IH248" s="175"/>
      <c r="II248" s="175"/>
      <c r="IJ248" s="175"/>
      <c r="IK248" s="175"/>
      <c r="IL248" s="175"/>
      <c r="IM248" s="175"/>
      <c r="IN248" s="175"/>
      <c r="IO248" s="175"/>
      <c r="IP248" s="175"/>
      <c r="IQ248" s="175"/>
      <c r="IR248" s="175"/>
      <c r="IS248" s="175"/>
      <c r="IT248" s="175"/>
      <c r="IU248" s="175"/>
      <c r="IV248" s="175"/>
      <c r="IW248" s="175"/>
      <c r="IX248" s="175"/>
      <c r="IY248" s="175"/>
      <c r="IZ248" s="175"/>
      <c r="JA248" s="175"/>
      <c r="JB248" s="175"/>
      <c r="JC248" s="175"/>
      <c r="JD248" s="175"/>
      <c r="JE248" s="175"/>
      <c r="JF248" s="175"/>
      <c r="JG248" s="175"/>
      <c r="JH248" s="175"/>
      <c r="JI248" s="175"/>
      <c r="JJ248" s="175"/>
      <c r="JK248" s="175"/>
      <c r="JL248" s="175"/>
      <c r="JM248" s="175"/>
      <c r="JN248" s="175"/>
      <c r="JO248" s="175"/>
      <c r="JP248" s="175"/>
      <c r="JQ248" s="175"/>
      <c r="JR248" s="175"/>
      <c r="JS248" s="175"/>
      <c r="JT248" s="175"/>
      <c r="JU248" s="175"/>
      <c r="JV248" s="175"/>
      <c r="JW248" s="175"/>
      <c r="JX248" s="175"/>
      <c r="JY248" s="175"/>
      <c r="JZ248" s="175"/>
      <c r="KA248" s="175"/>
      <c r="KB248" s="175"/>
      <c r="KC248" s="175"/>
      <c r="KD248" s="175"/>
      <c r="KE248" s="175"/>
      <c r="KF248" s="175"/>
      <c r="KG248" s="175"/>
      <c r="KH248" s="175"/>
      <c r="KI248" s="175"/>
      <c r="KJ248" s="175"/>
      <c r="KK248" s="175"/>
      <c r="KL248" s="175"/>
      <c r="KM248" s="175"/>
      <c r="KN248" s="175"/>
      <c r="KO248" s="175"/>
      <c r="KP248" s="175"/>
      <c r="KQ248" s="175"/>
      <c r="KR248" s="175"/>
      <c r="KS248" s="175"/>
      <c r="KT248" s="175"/>
      <c r="KU248" s="175"/>
      <c r="KV248" s="175"/>
      <c r="KW248" s="175"/>
      <c r="KX248" s="175"/>
      <c r="KY248" s="175"/>
      <c r="KZ248" s="175"/>
      <c r="LA248" s="175"/>
      <c r="LB248" s="175"/>
      <c r="LC248" s="175"/>
      <c r="LD248" s="175"/>
      <c r="LE248" s="175"/>
      <c r="LF248" s="175"/>
      <c r="LG248" s="175"/>
      <c r="LH248" s="175"/>
      <c r="LI248" s="175"/>
      <c r="LJ248" s="175"/>
      <c r="LK248" s="175"/>
      <c r="LL248" s="175"/>
      <c r="LM248" s="175"/>
      <c r="LN248" s="175"/>
      <c r="LO248" s="175"/>
      <c r="LP248" s="175"/>
      <c r="LQ248" s="175"/>
      <c r="LR248" s="175"/>
      <c r="LS248" s="175"/>
      <c r="LT248" s="175"/>
      <c r="LU248" s="175"/>
      <c r="LV248" s="175"/>
      <c r="LW248" s="175"/>
      <c r="LX248" s="175"/>
      <c r="LY248" s="175"/>
      <c r="LZ248" s="175"/>
      <c r="MA248" s="175"/>
      <c r="MB248" s="175"/>
      <c r="MC248" s="175"/>
      <c r="MD248" s="175"/>
      <c r="ME248" s="175"/>
      <c r="MF248" s="175"/>
      <c r="MG248" s="175"/>
      <c r="MH248" s="175"/>
      <c r="MI248" s="175"/>
      <c r="MJ248" s="175"/>
      <c r="MK248" s="175"/>
      <c r="ML248" s="175"/>
      <c r="MM248" s="175"/>
      <c r="MN248" s="175"/>
      <c r="MO248" s="175"/>
      <c r="MP248" s="175"/>
      <c r="MQ248" s="175"/>
      <c r="MR248" s="175"/>
      <c r="MS248" s="175"/>
      <c r="MT248" s="175"/>
      <c r="MU248" s="175"/>
      <c r="MV248" s="175"/>
      <c r="MW248" s="175"/>
      <c r="MX248" s="175"/>
      <c r="MY248" s="175"/>
      <c r="MZ248" s="175"/>
      <c r="NA248" s="175"/>
      <c r="NB248" s="175"/>
      <c r="NC248" s="175"/>
      <c r="ND248" s="175"/>
      <c r="NE248" s="175"/>
      <c r="NF248" s="175"/>
      <c r="NG248" s="175"/>
      <c r="NH248" s="175"/>
      <c r="NI248" s="175"/>
      <c r="NJ248" s="175"/>
      <c r="NK248" s="175"/>
      <c r="NL248" s="175"/>
      <c r="NM248" s="175"/>
      <c r="NN248" s="175"/>
      <c r="NO248" s="175"/>
      <c r="NP248" s="175"/>
      <c r="NQ248" s="175"/>
      <c r="NR248" s="175"/>
      <c r="NS248" s="175"/>
      <c r="NT248" s="175"/>
      <c r="NU248" s="175"/>
      <c r="NV248" s="175"/>
      <c r="NW248" s="175"/>
      <c r="NX248" s="175"/>
      <c r="NY248" s="175"/>
      <c r="NZ248" s="175"/>
      <c r="OA248" s="175"/>
      <c r="OB248" s="175"/>
      <c r="OC248" s="175"/>
      <c r="OD248" s="175"/>
      <c r="OE248" s="175"/>
      <c r="OF248" s="175"/>
      <c r="OG248" s="175"/>
      <c r="OH248" s="175"/>
      <c r="OI248" s="175"/>
      <c r="OJ248" s="175"/>
      <c r="OK248" s="175"/>
      <c r="OL248" s="175"/>
      <c r="OM248" s="175"/>
      <c r="ON248" s="175"/>
      <c r="OO248" s="175"/>
      <c r="OP248" s="175"/>
      <c r="OQ248" s="175"/>
      <c r="OR248" s="175"/>
      <c r="OS248" s="175"/>
      <c r="OT248" s="175"/>
      <c r="OU248" s="175"/>
      <c r="OV248" s="175"/>
      <c r="OW248" s="175"/>
      <c r="OX248" s="175"/>
      <c r="OY248" s="175"/>
      <c r="OZ248" s="175"/>
      <c r="PA248" s="175"/>
      <c r="PB248" s="175"/>
      <c r="PC248" s="175"/>
      <c r="PD248" s="175"/>
      <c r="PE248" s="175"/>
      <c r="PF248" s="175"/>
      <c r="PG248" s="175"/>
      <c r="PH248" s="175"/>
      <c r="PI248" s="175"/>
      <c r="PJ248" s="175"/>
      <c r="PK248" s="175"/>
      <c r="PL248" s="175"/>
      <c r="PM248" s="175"/>
      <c r="PN248" s="175"/>
      <c r="PO248" s="175"/>
      <c r="PP248" s="175"/>
      <c r="PQ248" s="175"/>
      <c r="PR248" s="175"/>
      <c r="PS248" s="175"/>
      <c r="PT248" s="175"/>
      <c r="PU248" s="175"/>
      <c r="PV248" s="175"/>
      <c r="PW248" s="175"/>
      <c r="PX248" s="175"/>
      <c r="PY248" s="175"/>
      <c r="PZ248" s="175"/>
      <c r="QA248" s="175"/>
      <c r="QB248" s="175"/>
      <c r="QC248" s="175"/>
      <c r="QD248" s="175"/>
      <c r="QE248" s="175"/>
      <c r="QF248" s="175"/>
      <c r="QG248" s="175"/>
      <c r="QH248" s="175"/>
      <c r="QI248" s="175"/>
      <c r="QJ248" s="175"/>
      <c r="QK248" s="175"/>
      <c r="QL248" s="175"/>
      <c r="QM248" s="175"/>
      <c r="QN248" s="175"/>
      <c r="QO248" s="175"/>
    </row>
    <row r="249" spans="122:457">
      <c r="DR249" s="175"/>
      <c r="DS249" s="175"/>
      <c r="DT249" s="175"/>
      <c r="DU249" s="175"/>
      <c r="DV249" s="175"/>
      <c r="DW249" s="175"/>
      <c r="DX249" s="175"/>
      <c r="DY249" s="175"/>
      <c r="DZ249" s="175"/>
      <c r="EA249" s="175"/>
      <c r="EB249" s="175"/>
      <c r="EC249" s="175"/>
      <c r="ED249" s="175"/>
      <c r="EE249" s="175"/>
      <c r="EF249" s="175"/>
      <c r="EG249" s="175"/>
      <c r="EH249" s="175"/>
      <c r="EI249" s="175"/>
      <c r="EJ249" s="175"/>
      <c r="EK249" s="175"/>
      <c r="EL249" s="175"/>
      <c r="EM249" s="175"/>
      <c r="EN249" s="175"/>
      <c r="EO249" s="175"/>
      <c r="EP249" s="175"/>
      <c r="EQ249" s="175"/>
      <c r="ER249" s="175"/>
      <c r="ES249" s="175"/>
      <c r="ET249" s="175"/>
      <c r="EU249" s="175"/>
      <c r="EV249" s="175"/>
      <c r="EW249" s="175"/>
      <c r="EX249" s="175"/>
      <c r="EY249" s="175"/>
      <c r="EZ249" s="175"/>
      <c r="FA249" s="175"/>
      <c r="FB249" s="175"/>
      <c r="FC249" s="175"/>
      <c r="FD249" s="175"/>
      <c r="FE249" s="175"/>
      <c r="FF249" s="175"/>
      <c r="FG249" s="175"/>
      <c r="FH249" s="175"/>
      <c r="FI249" s="175"/>
      <c r="FJ249" s="175"/>
      <c r="FK249" s="175"/>
      <c r="FL249" s="175"/>
      <c r="FM249" s="175"/>
      <c r="FN249" s="175"/>
      <c r="FO249" s="175"/>
      <c r="FP249" s="175"/>
      <c r="FQ249" s="175"/>
      <c r="FR249" s="175"/>
      <c r="FS249" s="175"/>
      <c r="FT249" s="175"/>
      <c r="FU249" s="175"/>
      <c r="FV249" s="175"/>
      <c r="FW249" s="175"/>
      <c r="FX249" s="175"/>
      <c r="FY249" s="175"/>
      <c r="FZ249" s="175"/>
      <c r="GA249" s="175"/>
      <c r="GB249" s="175"/>
      <c r="GC249" s="175"/>
      <c r="GD249" s="175"/>
      <c r="GE249" s="175"/>
      <c r="GF249" s="175"/>
      <c r="GG249" s="175"/>
      <c r="GH249" s="175"/>
      <c r="GI249" s="175"/>
      <c r="GJ249" s="175"/>
      <c r="GK249" s="175"/>
      <c r="GL249" s="175"/>
      <c r="GM249" s="175"/>
      <c r="GN249" s="175"/>
      <c r="GO249" s="175"/>
      <c r="GP249" s="175"/>
      <c r="GQ249" s="175"/>
      <c r="GR249" s="175"/>
      <c r="GS249" s="175"/>
      <c r="GT249" s="175"/>
      <c r="GU249" s="175"/>
      <c r="GV249" s="175"/>
      <c r="GW249" s="175"/>
      <c r="GX249" s="175"/>
      <c r="GY249" s="175"/>
      <c r="GZ249" s="175"/>
      <c r="HA249" s="175"/>
      <c r="HB249" s="175"/>
      <c r="HC249" s="175"/>
      <c r="HD249" s="175"/>
      <c r="HE249" s="175"/>
      <c r="HF249" s="175"/>
      <c r="HG249" s="175"/>
      <c r="HH249" s="175"/>
      <c r="HI249" s="175"/>
      <c r="HJ249" s="175"/>
      <c r="HK249" s="175"/>
      <c r="HL249" s="175"/>
      <c r="HM249" s="175"/>
      <c r="HN249" s="175"/>
      <c r="HO249" s="175"/>
      <c r="HP249" s="175"/>
      <c r="HQ249" s="175"/>
      <c r="HR249" s="175"/>
      <c r="HS249" s="175"/>
      <c r="HT249" s="175"/>
      <c r="HU249" s="175"/>
      <c r="HV249" s="175"/>
      <c r="HW249" s="175"/>
      <c r="HX249" s="175"/>
      <c r="HY249" s="175"/>
      <c r="HZ249" s="175"/>
      <c r="IA249" s="175"/>
      <c r="IB249" s="175"/>
      <c r="IC249" s="175"/>
      <c r="ID249" s="175"/>
      <c r="IE249" s="175"/>
      <c r="IF249" s="175"/>
      <c r="IG249" s="175"/>
      <c r="IH249" s="175"/>
      <c r="II249" s="175"/>
      <c r="IJ249" s="175"/>
      <c r="IK249" s="175"/>
      <c r="IL249" s="175"/>
      <c r="IM249" s="175"/>
      <c r="IN249" s="175"/>
      <c r="IO249" s="175"/>
      <c r="IP249" s="175"/>
      <c r="IQ249" s="175"/>
      <c r="IR249" s="175"/>
      <c r="IS249" s="175"/>
      <c r="IT249" s="175"/>
      <c r="IU249" s="175"/>
      <c r="IV249" s="175"/>
      <c r="IW249" s="175"/>
      <c r="IX249" s="175"/>
      <c r="IY249" s="175"/>
      <c r="IZ249" s="175"/>
      <c r="JA249" s="175"/>
      <c r="JB249" s="175"/>
      <c r="JC249" s="175"/>
      <c r="JD249" s="175"/>
      <c r="JE249" s="175"/>
      <c r="JF249" s="175"/>
      <c r="JG249" s="175"/>
      <c r="JH249" s="175"/>
      <c r="JI249" s="175"/>
      <c r="JJ249" s="175"/>
      <c r="JK249" s="175"/>
      <c r="JL249" s="175"/>
      <c r="JM249" s="175"/>
      <c r="JN249" s="175"/>
      <c r="JO249" s="175"/>
      <c r="JP249" s="175"/>
      <c r="JQ249" s="175"/>
      <c r="JR249" s="175"/>
      <c r="JS249" s="175"/>
      <c r="JT249" s="175"/>
      <c r="JU249" s="175"/>
      <c r="JV249" s="175"/>
      <c r="JW249" s="175"/>
      <c r="JX249" s="175"/>
      <c r="JY249" s="175"/>
      <c r="JZ249" s="175"/>
      <c r="KA249" s="175"/>
      <c r="KB249" s="175"/>
      <c r="KC249" s="175"/>
      <c r="KD249" s="175"/>
      <c r="KE249" s="175"/>
      <c r="KF249" s="175"/>
      <c r="KG249" s="175"/>
      <c r="KH249" s="175"/>
      <c r="KI249" s="175"/>
      <c r="KJ249" s="175"/>
      <c r="KK249" s="175"/>
      <c r="KL249" s="175"/>
      <c r="KM249" s="175"/>
      <c r="KN249" s="175"/>
      <c r="KO249" s="175"/>
      <c r="KP249" s="175"/>
      <c r="KQ249" s="175"/>
      <c r="KR249" s="175"/>
      <c r="KS249" s="175"/>
      <c r="KT249" s="175"/>
      <c r="KU249" s="175"/>
      <c r="KV249" s="175"/>
      <c r="KW249" s="175"/>
      <c r="KX249" s="175"/>
      <c r="KY249" s="175"/>
      <c r="KZ249" s="175"/>
      <c r="LA249" s="175"/>
      <c r="LB249" s="175"/>
      <c r="LC249" s="175"/>
      <c r="LD249" s="175"/>
      <c r="LE249" s="175"/>
      <c r="LF249" s="175"/>
      <c r="LG249" s="175"/>
      <c r="LH249" s="175"/>
      <c r="LI249" s="175"/>
      <c r="LJ249" s="175"/>
      <c r="LK249" s="175"/>
      <c r="LL249" s="175"/>
      <c r="LM249" s="175"/>
      <c r="LN249" s="175"/>
      <c r="LO249" s="175"/>
      <c r="LP249" s="175"/>
      <c r="LQ249" s="175"/>
      <c r="LR249" s="175"/>
      <c r="LS249" s="175"/>
      <c r="LT249" s="175"/>
      <c r="LU249" s="175"/>
      <c r="LV249" s="175"/>
      <c r="LW249" s="175"/>
      <c r="LX249" s="175"/>
      <c r="LY249" s="175"/>
      <c r="LZ249" s="175"/>
      <c r="MA249" s="175"/>
      <c r="MB249" s="175"/>
      <c r="MC249" s="175"/>
      <c r="MD249" s="175"/>
      <c r="ME249" s="175"/>
      <c r="MF249" s="175"/>
      <c r="MG249" s="175"/>
      <c r="MH249" s="175"/>
      <c r="MI249" s="175"/>
      <c r="MJ249" s="175"/>
      <c r="MK249" s="175"/>
      <c r="ML249" s="175"/>
      <c r="MM249" s="175"/>
      <c r="MN249" s="175"/>
      <c r="MO249" s="175"/>
      <c r="MP249" s="175"/>
      <c r="MQ249" s="175"/>
      <c r="MR249" s="175"/>
      <c r="MS249" s="175"/>
      <c r="MT249" s="175"/>
      <c r="MU249" s="175"/>
      <c r="MV249" s="175"/>
      <c r="MW249" s="175"/>
      <c r="MX249" s="175"/>
      <c r="MY249" s="175"/>
      <c r="MZ249" s="175"/>
      <c r="NA249" s="175"/>
      <c r="NB249" s="175"/>
      <c r="NC249" s="175"/>
      <c r="ND249" s="175"/>
      <c r="NE249" s="175"/>
      <c r="NF249" s="175"/>
      <c r="NG249" s="175"/>
      <c r="NH249" s="175"/>
      <c r="NI249" s="175"/>
      <c r="NJ249" s="175"/>
      <c r="NK249" s="175"/>
      <c r="NL249" s="175"/>
      <c r="NM249" s="175"/>
      <c r="NN249" s="175"/>
      <c r="NO249" s="175"/>
      <c r="NP249" s="175"/>
      <c r="NQ249" s="175"/>
      <c r="NR249" s="175"/>
      <c r="NS249" s="175"/>
      <c r="NT249" s="175"/>
      <c r="NU249" s="175"/>
      <c r="NV249" s="175"/>
      <c r="NW249" s="175"/>
      <c r="NX249" s="175"/>
      <c r="NY249" s="175"/>
      <c r="NZ249" s="175"/>
      <c r="OA249" s="175"/>
      <c r="OB249" s="175"/>
      <c r="OC249" s="175"/>
      <c r="OD249" s="175"/>
      <c r="OE249" s="175"/>
      <c r="OF249" s="175"/>
      <c r="OG249" s="175"/>
      <c r="OH249" s="175"/>
      <c r="OI249" s="175"/>
      <c r="OJ249" s="175"/>
      <c r="OK249" s="175"/>
      <c r="OL249" s="175"/>
      <c r="OM249" s="175"/>
      <c r="ON249" s="175"/>
      <c r="OO249" s="175"/>
      <c r="OP249" s="175"/>
      <c r="OQ249" s="175"/>
      <c r="OR249" s="175"/>
      <c r="OS249" s="175"/>
      <c r="OT249" s="175"/>
      <c r="OU249" s="175"/>
      <c r="OV249" s="175"/>
      <c r="OW249" s="175"/>
      <c r="OX249" s="175"/>
      <c r="OY249" s="175"/>
      <c r="OZ249" s="175"/>
      <c r="PA249" s="175"/>
      <c r="PB249" s="175"/>
      <c r="PC249" s="175"/>
      <c r="PD249" s="175"/>
      <c r="PE249" s="175"/>
      <c r="PF249" s="175"/>
      <c r="PG249" s="175"/>
      <c r="PH249" s="175"/>
      <c r="PI249" s="175"/>
      <c r="PJ249" s="175"/>
      <c r="PK249" s="175"/>
      <c r="PL249" s="175"/>
      <c r="PM249" s="175"/>
      <c r="PN249" s="175"/>
      <c r="PO249" s="175"/>
      <c r="PP249" s="175"/>
      <c r="PQ249" s="175"/>
      <c r="PR249" s="175"/>
      <c r="PS249" s="175"/>
      <c r="PT249" s="175"/>
      <c r="PU249" s="175"/>
      <c r="PV249" s="175"/>
      <c r="PW249" s="175"/>
      <c r="PX249" s="175"/>
      <c r="PY249" s="175"/>
      <c r="PZ249" s="175"/>
      <c r="QA249" s="175"/>
      <c r="QB249" s="175"/>
      <c r="QC249" s="175"/>
      <c r="QD249" s="175"/>
      <c r="QE249" s="175"/>
      <c r="QF249" s="175"/>
      <c r="QG249" s="175"/>
      <c r="QH249" s="175"/>
      <c r="QI249" s="175"/>
      <c r="QJ249" s="175"/>
      <c r="QK249" s="175"/>
      <c r="QL249" s="175"/>
      <c r="QM249" s="175"/>
      <c r="QN249" s="175"/>
      <c r="QO249" s="175"/>
    </row>
    <row r="250" spans="122:457">
      <c r="DR250" s="175"/>
      <c r="DS250" s="175"/>
      <c r="DT250" s="175"/>
      <c r="DU250" s="175"/>
      <c r="DV250" s="175"/>
      <c r="DW250" s="175"/>
      <c r="DX250" s="175"/>
      <c r="DY250" s="175"/>
      <c r="DZ250" s="175"/>
      <c r="EA250" s="175"/>
      <c r="EB250" s="175"/>
      <c r="EC250" s="175"/>
      <c r="ED250" s="175"/>
      <c r="EE250" s="175"/>
      <c r="EF250" s="175"/>
      <c r="EG250" s="175"/>
      <c r="EH250" s="175"/>
      <c r="EI250" s="175"/>
      <c r="EJ250" s="175"/>
      <c r="EK250" s="175"/>
      <c r="EL250" s="175"/>
      <c r="EM250" s="175"/>
      <c r="EN250" s="175"/>
      <c r="EO250" s="175"/>
      <c r="EP250" s="175"/>
      <c r="EQ250" s="175"/>
      <c r="ER250" s="175"/>
      <c r="ES250" s="175"/>
      <c r="ET250" s="175"/>
      <c r="EU250" s="175"/>
      <c r="EV250" s="175"/>
      <c r="EW250" s="175"/>
      <c r="EX250" s="175"/>
      <c r="EY250" s="175"/>
      <c r="EZ250" s="175"/>
      <c r="FA250" s="175"/>
      <c r="FB250" s="175"/>
      <c r="FC250" s="175"/>
      <c r="FD250" s="175"/>
      <c r="FE250" s="175"/>
      <c r="FF250" s="175"/>
      <c r="FG250" s="175"/>
      <c r="FH250" s="175"/>
      <c r="FI250" s="175"/>
      <c r="FJ250" s="175"/>
      <c r="FK250" s="175"/>
      <c r="FL250" s="175"/>
      <c r="FM250" s="175"/>
      <c r="FN250" s="175"/>
      <c r="FO250" s="175"/>
      <c r="FP250" s="175"/>
      <c r="FQ250" s="175"/>
      <c r="FR250" s="175"/>
      <c r="FS250" s="175"/>
      <c r="FT250" s="175"/>
      <c r="FU250" s="175"/>
      <c r="FV250" s="175"/>
      <c r="FW250" s="175"/>
      <c r="FX250" s="175"/>
      <c r="FY250" s="175"/>
      <c r="FZ250" s="175"/>
      <c r="GA250" s="175"/>
      <c r="GB250" s="175"/>
      <c r="GC250" s="175"/>
      <c r="GD250" s="175"/>
      <c r="GE250" s="175"/>
      <c r="GF250" s="175"/>
      <c r="GG250" s="175"/>
      <c r="GH250" s="175"/>
      <c r="GI250" s="175"/>
      <c r="GJ250" s="175"/>
      <c r="GK250" s="175"/>
      <c r="GL250" s="175"/>
      <c r="GM250" s="175"/>
      <c r="GN250" s="175"/>
      <c r="GO250" s="175"/>
      <c r="GP250" s="175"/>
      <c r="GQ250" s="175"/>
      <c r="GR250" s="175"/>
      <c r="GS250" s="175"/>
      <c r="GT250" s="175"/>
      <c r="GU250" s="175"/>
      <c r="GV250" s="175"/>
      <c r="GW250" s="175"/>
      <c r="GX250" s="175"/>
      <c r="GY250" s="175"/>
      <c r="GZ250" s="175"/>
      <c r="HA250" s="175"/>
      <c r="HB250" s="175"/>
      <c r="HC250" s="175"/>
      <c r="HD250" s="175"/>
      <c r="HE250" s="175"/>
      <c r="HF250" s="175"/>
      <c r="HG250" s="175"/>
      <c r="HH250" s="175"/>
      <c r="HI250" s="175"/>
      <c r="HJ250" s="175"/>
      <c r="HK250" s="175"/>
      <c r="HL250" s="175"/>
      <c r="HM250" s="175"/>
      <c r="HN250" s="175"/>
      <c r="HO250" s="175"/>
      <c r="HP250" s="175"/>
      <c r="HQ250" s="175"/>
      <c r="HR250" s="175"/>
      <c r="HS250" s="175"/>
      <c r="HT250" s="175"/>
      <c r="HU250" s="175"/>
      <c r="HV250" s="175"/>
      <c r="HW250" s="175"/>
      <c r="HX250" s="175"/>
      <c r="HY250" s="175"/>
      <c r="HZ250" s="175"/>
      <c r="IA250" s="175"/>
      <c r="IB250" s="175"/>
      <c r="IC250" s="175"/>
      <c r="ID250" s="175"/>
      <c r="IE250" s="175"/>
      <c r="IF250" s="175"/>
      <c r="IG250" s="175"/>
      <c r="IH250" s="175"/>
      <c r="II250" s="175"/>
      <c r="IJ250" s="175"/>
      <c r="IK250" s="175"/>
      <c r="IL250" s="175"/>
      <c r="IM250" s="175"/>
      <c r="IN250" s="175"/>
      <c r="IO250" s="175"/>
      <c r="IP250" s="175"/>
      <c r="IQ250" s="175"/>
      <c r="IR250" s="175"/>
      <c r="IS250" s="175"/>
      <c r="IT250" s="175"/>
      <c r="IU250" s="175"/>
      <c r="IV250" s="175"/>
      <c r="IW250" s="175"/>
      <c r="IX250" s="175"/>
      <c r="IY250" s="175"/>
      <c r="IZ250" s="175"/>
      <c r="JA250" s="175"/>
      <c r="JB250" s="175"/>
      <c r="JC250" s="175"/>
      <c r="JD250" s="175"/>
      <c r="JE250" s="175"/>
      <c r="JF250" s="175"/>
      <c r="JG250" s="175"/>
      <c r="JH250" s="175"/>
      <c r="JI250" s="175"/>
      <c r="JJ250" s="175"/>
      <c r="JK250" s="175"/>
      <c r="JL250" s="175"/>
      <c r="JM250" s="175"/>
      <c r="JN250" s="175"/>
      <c r="JO250" s="175"/>
      <c r="JP250" s="175"/>
      <c r="JQ250" s="175"/>
      <c r="JR250" s="175"/>
      <c r="JS250" s="175"/>
      <c r="JT250" s="175"/>
      <c r="JU250" s="175"/>
      <c r="JV250" s="175"/>
      <c r="JW250" s="175"/>
      <c r="JX250" s="175"/>
      <c r="JY250" s="175"/>
      <c r="JZ250" s="175"/>
      <c r="KA250" s="175"/>
      <c r="KB250" s="175"/>
      <c r="KC250" s="175"/>
      <c r="KD250" s="175"/>
      <c r="KE250" s="175"/>
      <c r="KF250" s="175"/>
      <c r="KG250" s="175"/>
      <c r="KH250" s="175"/>
      <c r="KI250" s="175"/>
      <c r="KJ250" s="175"/>
      <c r="KK250" s="175"/>
      <c r="KL250" s="175"/>
      <c r="KM250" s="175"/>
      <c r="KN250" s="175"/>
      <c r="KO250" s="175"/>
      <c r="KP250" s="175"/>
      <c r="KQ250" s="175"/>
      <c r="KR250" s="175"/>
      <c r="KS250" s="175"/>
      <c r="KT250" s="175"/>
      <c r="KU250" s="175"/>
      <c r="KV250" s="175"/>
      <c r="KW250" s="175"/>
      <c r="KX250" s="175"/>
      <c r="KY250" s="175"/>
      <c r="KZ250" s="175"/>
      <c r="LA250" s="175"/>
      <c r="LB250" s="175"/>
      <c r="LC250" s="175"/>
      <c r="LD250" s="175"/>
      <c r="LE250" s="175"/>
      <c r="LF250" s="175"/>
      <c r="LG250" s="175"/>
      <c r="LH250" s="175"/>
      <c r="LI250" s="175"/>
      <c r="LJ250" s="175"/>
      <c r="LK250" s="175"/>
      <c r="LL250" s="175"/>
      <c r="LM250" s="175"/>
      <c r="LN250" s="175"/>
      <c r="LO250" s="175"/>
      <c r="LP250" s="175"/>
      <c r="LQ250" s="175"/>
      <c r="LR250" s="175"/>
      <c r="LS250" s="175"/>
      <c r="LT250" s="175"/>
      <c r="LU250" s="175"/>
      <c r="LV250" s="175"/>
      <c r="LW250" s="175"/>
      <c r="LX250" s="175"/>
      <c r="LY250" s="175"/>
      <c r="LZ250" s="175"/>
      <c r="MA250" s="175"/>
      <c r="MB250" s="175"/>
      <c r="MC250" s="175"/>
      <c r="MD250" s="175"/>
      <c r="ME250" s="175"/>
      <c r="MF250" s="175"/>
      <c r="MG250" s="175"/>
      <c r="MH250" s="175"/>
      <c r="MI250" s="175"/>
      <c r="MJ250" s="175"/>
      <c r="MK250" s="175"/>
      <c r="ML250" s="175"/>
      <c r="MM250" s="175"/>
      <c r="MN250" s="175"/>
      <c r="MO250" s="175"/>
      <c r="MP250" s="175"/>
      <c r="MQ250" s="175"/>
      <c r="MR250" s="175"/>
      <c r="MS250" s="175"/>
      <c r="MT250" s="175"/>
      <c r="MU250" s="175"/>
      <c r="MV250" s="175"/>
      <c r="MW250" s="175"/>
      <c r="MX250" s="175"/>
      <c r="MY250" s="175"/>
      <c r="MZ250" s="175"/>
      <c r="NA250" s="175"/>
      <c r="NB250" s="175"/>
      <c r="NC250" s="175"/>
      <c r="ND250" s="175"/>
      <c r="NE250" s="175"/>
      <c r="NF250" s="175"/>
      <c r="NG250" s="175"/>
      <c r="NH250" s="175"/>
      <c r="NI250" s="175"/>
      <c r="NJ250" s="175"/>
      <c r="NK250" s="175"/>
      <c r="NL250" s="175"/>
      <c r="NM250" s="175"/>
      <c r="NN250" s="175"/>
      <c r="NO250" s="175"/>
      <c r="NP250" s="175"/>
      <c r="NQ250" s="175"/>
      <c r="NR250" s="175"/>
      <c r="NS250" s="175"/>
      <c r="NT250" s="175"/>
      <c r="NU250" s="175"/>
      <c r="NV250" s="175"/>
      <c r="NW250" s="175"/>
      <c r="NX250" s="175"/>
      <c r="NY250" s="175"/>
      <c r="NZ250" s="175"/>
      <c r="OA250" s="175"/>
      <c r="OB250" s="175"/>
      <c r="OC250" s="175"/>
      <c r="OD250" s="175"/>
      <c r="OE250" s="175"/>
      <c r="OF250" s="175"/>
      <c r="OG250" s="175"/>
      <c r="OH250" s="175"/>
      <c r="OI250" s="175"/>
      <c r="OJ250" s="175"/>
      <c r="OK250" s="175"/>
      <c r="OL250" s="175"/>
      <c r="OM250" s="175"/>
      <c r="ON250" s="175"/>
      <c r="OO250" s="175"/>
      <c r="OP250" s="175"/>
      <c r="OQ250" s="175"/>
      <c r="OR250" s="175"/>
      <c r="OS250" s="175"/>
      <c r="OT250" s="175"/>
      <c r="OU250" s="175"/>
      <c r="OV250" s="175"/>
      <c r="OW250" s="175"/>
      <c r="OX250" s="175"/>
      <c r="OY250" s="175"/>
      <c r="OZ250" s="175"/>
      <c r="PA250" s="175"/>
      <c r="PB250" s="175"/>
      <c r="PC250" s="175"/>
      <c r="PD250" s="175"/>
      <c r="PE250" s="175"/>
      <c r="PF250" s="175"/>
      <c r="PG250" s="175"/>
      <c r="PH250" s="175"/>
      <c r="PI250" s="175"/>
      <c r="PJ250" s="175"/>
      <c r="PK250" s="175"/>
      <c r="PL250" s="175"/>
      <c r="PM250" s="175"/>
      <c r="PN250" s="175"/>
      <c r="PO250" s="175"/>
      <c r="PP250" s="175"/>
      <c r="PQ250" s="175"/>
      <c r="PR250" s="175"/>
      <c r="PS250" s="175"/>
      <c r="PT250" s="175"/>
      <c r="PU250" s="175"/>
      <c r="PV250" s="175"/>
      <c r="PW250" s="175"/>
      <c r="PX250" s="175"/>
      <c r="PY250" s="175"/>
      <c r="PZ250" s="175"/>
      <c r="QA250" s="175"/>
      <c r="QB250" s="175"/>
      <c r="QC250" s="175"/>
      <c r="QD250" s="175"/>
      <c r="QE250" s="175"/>
      <c r="QF250" s="175"/>
      <c r="QG250" s="175"/>
      <c r="QH250" s="175"/>
      <c r="QI250" s="175"/>
      <c r="QJ250" s="175"/>
      <c r="QK250" s="175"/>
      <c r="QL250" s="175"/>
      <c r="QM250" s="175"/>
      <c r="QN250" s="175"/>
      <c r="QO250" s="175"/>
    </row>
    <row r="251" spans="122:457">
      <c r="DR251" s="175"/>
      <c r="DS251" s="175"/>
      <c r="DT251" s="175"/>
      <c r="DU251" s="175"/>
      <c r="DV251" s="175"/>
      <c r="DW251" s="175"/>
      <c r="DX251" s="175"/>
      <c r="DY251" s="175"/>
      <c r="DZ251" s="175"/>
      <c r="EA251" s="175"/>
      <c r="EB251" s="175"/>
      <c r="EC251" s="175"/>
      <c r="ED251" s="175"/>
      <c r="EE251" s="175"/>
      <c r="EF251" s="175"/>
      <c r="EG251" s="175"/>
      <c r="EH251" s="175"/>
      <c r="EI251" s="175"/>
      <c r="EJ251" s="175"/>
      <c r="EK251" s="175"/>
      <c r="EL251" s="175"/>
      <c r="EM251" s="175"/>
      <c r="EN251" s="175"/>
      <c r="EO251" s="175"/>
      <c r="EP251" s="175"/>
      <c r="EQ251" s="175"/>
      <c r="ER251" s="175"/>
      <c r="ES251" s="175"/>
      <c r="ET251" s="175"/>
      <c r="EU251" s="175"/>
      <c r="EV251" s="175"/>
      <c r="EW251" s="175"/>
      <c r="EX251" s="175"/>
      <c r="EY251" s="175"/>
      <c r="EZ251" s="175"/>
      <c r="FA251" s="175"/>
      <c r="FB251" s="175"/>
      <c r="FC251" s="175"/>
      <c r="FD251" s="175"/>
      <c r="FE251" s="175"/>
      <c r="FF251" s="175"/>
      <c r="FG251" s="175"/>
      <c r="FH251" s="175"/>
      <c r="FI251" s="175"/>
      <c r="FJ251" s="175"/>
      <c r="FK251" s="175"/>
      <c r="FL251" s="175"/>
      <c r="FM251" s="175"/>
      <c r="FN251" s="175"/>
      <c r="FO251" s="175"/>
      <c r="FP251" s="175"/>
      <c r="FQ251" s="175"/>
      <c r="FR251" s="175"/>
      <c r="FS251" s="175"/>
      <c r="FT251" s="175"/>
      <c r="FU251" s="175"/>
      <c r="FV251" s="175"/>
      <c r="FW251" s="175"/>
      <c r="FX251" s="175"/>
      <c r="FY251" s="175"/>
      <c r="FZ251" s="175"/>
      <c r="GA251" s="175"/>
      <c r="GB251" s="175"/>
      <c r="GC251" s="175"/>
      <c r="GD251" s="175"/>
      <c r="GE251" s="175"/>
      <c r="GF251" s="175"/>
      <c r="GG251" s="175"/>
      <c r="GH251" s="175"/>
      <c r="GI251" s="175"/>
      <c r="GJ251" s="175"/>
      <c r="GK251" s="175"/>
      <c r="GL251" s="175"/>
      <c r="GM251" s="175"/>
      <c r="GN251" s="175"/>
      <c r="GO251" s="175"/>
      <c r="GP251" s="175"/>
      <c r="GQ251" s="175"/>
      <c r="GR251" s="175"/>
      <c r="GS251" s="175"/>
      <c r="GT251" s="175"/>
      <c r="GU251" s="175"/>
      <c r="GV251" s="175"/>
      <c r="GW251" s="175"/>
      <c r="GX251" s="175"/>
      <c r="GY251" s="175"/>
      <c r="GZ251" s="175"/>
      <c r="HA251" s="175"/>
      <c r="HB251" s="175"/>
      <c r="HC251" s="175"/>
      <c r="HD251" s="175"/>
      <c r="HE251" s="175"/>
      <c r="HF251" s="175"/>
      <c r="HG251" s="175"/>
      <c r="HH251" s="175"/>
      <c r="HI251" s="175"/>
      <c r="HJ251" s="175"/>
      <c r="HK251" s="175"/>
      <c r="HL251" s="175"/>
      <c r="HM251" s="175"/>
      <c r="HN251" s="175"/>
      <c r="HO251" s="175"/>
      <c r="HP251" s="175"/>
      <c r="HQ251" s="175"/>
      <c r="HR251" s="175"/>
      <c r="HS251" s="175"/>
      <c r="HT251" s="175"/>
      <c r="HU251" s="175"/>
      <c r="HV251" s="175"/>
      <c r="HW251" s="175"/>
      <c r="HX251" s="175"/>
      <c r="HY251" s="175"/>
      <c r="HZ251" s="175"/>
      <c r="IA251" s="175"/>
      <c r="IB251" s="175"/>
      <c r="IC251" s="175"/>
      <c r="ID251" s="175"/>
      <c r="IE251" s="175"/>
      <c r="IF251" s="175"/>
      <c r="IG251" s="175"/>
      <c r="IH251" s="175"/>
      <c r="II251" s="175"/>
      <c r="IJ251" s="175"/>
      <c r="IK251" s="175"/>
      <c r="IL251" s="175"/>
      <c r="IM251" s="175"/>
      <c r="IN251" s="175"/>
      <c r="IO251" s="175"/>
      <c r="IP251" s="175"/>
      <c r="IQ251" s="175"/>
      <c r="IR251" s="175"/>
      <c r="IS251" s="175"/>
      <c r="IT251" s="175"/>
      <c r="IU251" s="175"/>
      <c r="IV251" s="175"/>
      <c r="IW251" s="175"/>
      <c r="IX251" s="175"/>
      <c r="IY251" s="175"/>
      <c r="IZ251" s="175"/>
      <c r="JA251" s="175"/>
      <c r="JB251" s="175"/>
      <c r="JC251" s="175"/>
      <c r="JD251" s="175"/>
      <c r="JE251" s="175"/>
      <c r="JF251" s="175"/>
      <c r="JG251" s="175"/>
      <c r="JH251" s="175"/>
      <c r="JI251" s="175"/>
      <c r="JJ251" s="175"/>
      <c r="JK251" s="175"/>
      <c r="JL251" s="175"/>
      <c r="JM251" s="175"/>
      <c r="JN251" s="175"/>
      <c r="JO251" s="175"/>
      <c r="JP251" s="175"/>
      <c r="JQ251" s="175"/>
      <c r="JR251" s="175"/>
      <c r="JS251" s="175"/>
      <c r="JT251" s="175"/>
      <c r="JU251" s="175"/>
      <c r="JV251" s="175"/>
      <c r="JW251" s="175"/>
      <c r="JX251" s="175"/>
      <c r="JY251" s="175"/>
      <c r="JZ251" s="175"/>
      <c r="KA251" s="175"/>
      <c r="KB251" s="175"/>
      <c r="KC251" s="175"/>
      <c r="KD251" s="175"/>
      <c r="KE251" s="175"/>
      <c r="KF251" s="175"/>
      <c r="KG251" s="175"/>
      <c r="KH251" s="175"/>
      <c r="KI251" s="175"/>
      <c r="KJ251" s="175"/>
      <c r="KK251" s="175"/>
      <c r="KL251" s="175"/>
      <c r="KM251" s="175"/>
      <c r="KN251" s="175"/>
      <c r="KO251" s="175"/>
      <c r="KP251" s="175"/>
      <c r="KQ251" s="175"/>
      <c r="KR251" s="175"/>
      <c r="KS251" s="175"/>
      <c r="KT251" s="175"/>
      <c r="KU251" s="175"/>
      <c r="KV251" s="175"/>
      <c r="KW251" s="175"/>
      <c r="KX251" s="175"/>
      <c r="KY251" s="175"/>
      <c r="KZ251" s="175"/>
      <c r="LA251" s="175"/>
      <c r="LB251" s="175"/>
      <c r="LC251" s="175"/>
      <c r="LD251" s="175"/>
      <c r="LE251" s="175"/>
      <c r="LF251" s="175"/>
      <c r="LG251" s="175"/>
      <c r="LH251" s="175"/>
      <c r="LI251" s="175"/>
      <c r="LJ251" s="175"/>
      <c r="LK251" s="175"/>
      <c r="LL251" s="175"/>
      <c r="LM251" s="175"/>
      <c r="LN251" s="175"/>
      <c r="LO251" s="175"/>
      <c r="LP251" s="175"/>
      <c r="LQ251" s="175"/>
      <c r="LR251" s="175"/>
      <c r="LS251" s="175"/>
      <c r="LT251" s="175"/>
      <c r="LU251" s="175"/>
      <c r="LV251" s="175"/>
      <c r="LW251" s="175"/>
      <c r="LX251" s="175"/>
      <c r="LY251" s="175"/>
      <c r="LZ251" s="175"/>
      <c r="MA251" s="175"/>
      <c r="MB251" s="175"/>
      <c r="MC251" s="175"/>
      <c r="MD251" s="175"/>
      <c r="ME251" s="175"/>
      <c r="MF251" s="175"/>
      <c r="MG251" s="175"/>
      <c r="MH251" s="175"/>
      <c r="MI251" s="175"/>
      <c r="MJ251" s="175"/>
      <c r="MK251" s="175"/>
      <c r="ML251" s="175"/>
      <c r="MM251" s="175"/>
      <c r="MN251" s="175"/>
      <c r="MO251" s="175"/>
      <c r="MP251" s="175"/>
      <c r="MQ251" s="175"/>
      <c r="MR251" s="175"/>
      <c r="MS251" s="175"/>
      <c r="MT251" s="175"/>
      <c r="MU251" s="175"/>
      <c r="MV251" s="175"/>
      <c r="MW251" s="175"/>
      <c r="MX251" s="175"/>
      <c r="MY251" s="175"/>
      <c r="MZ251" s="175"/>
      <c r="NA251" s="175"/>
      <c r="NB251" s="175"/>
      <c r="NC251" s="175"/>
      <c r="ND251" s="175"/>
      <c r="NE251" s="175"/>
      <c r="NF251" s="175"/>
      <c r="NG251" s="175"/>
      <c r="NH251" s="175"/>
      <c r="NI251" s="175"/>
      <c r="NJ251" s="175"/>
      <c r="NK251" s="175"/>
      <c r="NL251" s="175"/>
      <c r="NM251" s="175"/>
      <c r="NN251" s="175"/>
      <c r="NO251" s="175"/>
      <c r="NP251" s="175"/>
      <c r="NQ251" s="175"/>
      <c r="NR251" s="175"/>
      <c r="NS251" s="175"/>
      <c r="NT251" s="175"/>
      <c r="NU251" s="175"/>
      <c r="NV251" s="175"/>
      <c r="NW251" s="175"/>
      <c r="NX251" s="175"/>
      <c r="NY251" s="175"/>
      <c r="NZ251" s="175"/>
      <c r="OA251" s="175"/>
      <c r="OB251" s="175"/>
      <c r="OC251" s="175"/>
      <c r="OD251" s="175"/>
      <c r="OE251" s="175"/>
      <c r="OF251" s="175"/>
      <c r="OG251" s="175"/>
      <c r="OH251" s="175"/>
      <c r="OI251" s="175"/>
      <c r="OJ251" s="175"/>
      <c r="OK251" s="175"/>
      <c r="OL251" s="175"/>
      <c r="OM251" s="175"/>
      <c r="ON251" s="175"/>
      <c r="OO251" s="175"/>
      <c r="OP251" s="175"/>
      <c r="OQ251" s="175"/>
      <c r="OR251" s="175"/>
      <c r="OS251" s="175"/>
      <c r="OT251" s="175"/>
      <c r="OU251" s="175"/>
      <c r="OV251" s="175"/>
      <c r="OW251" s="175"/>
      <c r="OX251" s="175"/>
      <c r="OY251" s="175"/>
      <c r="OZ251" s="175"/>
      <c r="PA251" s="175"/>
      <c r="PB251" s="175"/>
      <c r="PC251" s="175"/>
      <c r="PD251" s="175"/>
      <c r="PE251" s="175"/>
      <c r="PF251" s="175"/>
      <c r="PG251" s="175"/>
      <c r="PH251" s="175"/>
      <c r="PI251" s="175"/>
      <c r="PJ251" s="175"/>
      <c r="PK251" s="175"/>
      <c r="PL251" s="175"/>
      <c r="PM251" s="175"/>
      <c r="PN251" s="175"/>
      <c r="PO251" s="175"/>
      <c r="PP251" s="175"/>
      <c r="PQ251" s="175"/>
      <c r="PR251" s="175"/>
      <c r="PS251" s="175"/>
      <c r="PT251" s="175"/>
      <c r="PU251" s="175"/>
      <c r="PV251" s="175"/>
      <c r="PW251" s="175"/>
      <c r="PX251" s="175"/>
      <c r="PY251" s="175"/>
      <c r="PZ251" s="175"/>
      <c r="QA251" s="175"/>
      <c r="QB251" s="175"/>
      <c r="QC251" s="175"/>
      <c r="QD251" s="175"/>
      <c r="QE251" s="175"/>
      <c r="QF251" s="175"/>
      <c r="QG251" s="175"/>
      <c r="QH251" s="175"/>
      <c r="QI251" s="175"/>
      <c r="QJ251" s="175"/>
      <c r="QK251" s="175"/>
      <c r="QL251" s="175"/>
      <c r="QM251" s="175"/>
      <c r="QN251" s="175"/>
      <c r="QO251" s="175"/>
    </row>
    <row r="252" spans="122:457">
      <c r="DR252" s="175"/>
      <c r="DS252" s="175"/>
      <c r="DT252" s="175"/>
      <c r="DU252" s="175"/>
      <c r="DV252" s="175"/>
      <c r="DW252" s="175"/>
      <c r="DX252" s="175"/>
      <c r="DY252" s="175"/>
      <c r="DZ252" s="175"/>
      <c r="EA252" s="175"/>
      <c r="EB252" s="175"/>
      <c r="EC252" s="175"/>
      <c r="ED252" s="175"/>
      <c r="EE252" s="175"/>
      <c r="EF252" s="175"/>
      <c r="EG252" s="175"/>
      <c r="EH252" s="175"/>
      <c r="EI252" s="175"/>
      <c r="EJ252" s="175"/>
      <c r="EK252" s="175"/>
      <c r="EL252" s="175"/>
      <c r="EM252" s="175"/>
      <c r="EN252" s="175"/>
      <c r="EO252" s="175"/>
      <c r="EP252" s="175"/>
      <c r="EQ252" s="175"/>
      <c r="ER252" s="175"/>
      <c r="ES252" s="175"/>
      <c r="ET252" s="175"/>
      <c r="EU252" s="175"/>
      <c r="EV252" s="175"/>
      <c r="EW252" s="175"/>
      <c r="EX252" s="175"/>
      <c r="EY252" s="175"/>
      <c r="EZ252" s="175"/>
      <c r="FA252" s="175"/>
      <c r="FB252" s="175"/>
      <c r="FC252" s="175"/>
      <c r="FD252" s="175"/>
      <c r="FE252" s="175"/>
      <c r="FF252" s="175"/>
      <c r="FG252" s="175"/>
      <c r="FH252" s="175"/>
      <c r="FI252" s="175"/>
      <c r="FJ252" s="175"/>
      <c r="FK252" s="175"/>
      <c r="FL252" s="175"/>
      <c r="FM252" s="175"/>
      <c r="FN252" s="175"/>
      <c r="FO252" s="175"/>
      <c r="FP252" s="175"/>
      <c r="FQ252" s="175"/>
      <c r="FR252" s="175"/>
      <c r="FS252" s="175"/>
      <c r="FT252" s="175"/>
      <c r="FU252" s="175"/>
      <c r="FV252" s="175"/>
      <c r="FW252" s="175"/>
      <c r="FX252" s="175"/>
      <c r="FY252" s="175"/>
      <c r="FZ252" s="175"/>
      <c r="GA252" s="175"/>
      <c r="GB252" s="175"/>
      <c r="GC252" s="175"/>
      <c r="GD252" s="175"/>
      <c r="GE252" s="175"/>
      <c r="GF252" s="175"/>
      <c r="GG252" s="175"/>
      <c r="GH252" s="175"/>
      <c r="GI252" s="175"/>
      <c r="GJ252" s="175"/>
      <c r="GK252" s="175"/>
      <c r="GL252" s="175"/>
      <c r="GM252" s="175"/>
      <c r="GN252" s="175"/>
      <c r="GO252" s="175"/>
      <c r="GP252" s="175"/>
      <c r="GQ252" s="175"/>
      <c r="GR252" s="175"/>
      <c r="GS252" s="175"/>
      <c r="GT252" s="175"/>
      <c r="GU252" s="175"/>
      <c r="GV252" s="175"/>
      <c r="GW252" s="175"/>
      <c r="GX252" s="175"/>
      <c r="GY252" s="175"/>
      <c r="GZ252" s="175"/>
      <c r="HA252" s="175"/>
      <c r="HB252" s="175"/>
      <c r="HC252" s="175"/>
      <c r="HD252" s="175"/>
      <c r="HE252" s="175"/>
      <c r="HF252" s="175"/>
      <c r="HG252" s="175"/>
      <c r="HH252" s="175"/>
      <c r="HI252" s="175"/>
      <c r="HJ252" s="175"/>
      <c r="HK252" s="175"/>
      <c r="HL252" s="175"/>
      <c r="HM252" s="175"/>
      <c r="HN252" s="175"/>
      <c r="HO252" s="175"/>
      <c r="HP252" s="175"/>
      <c r="HQ252" s="175"/>
      <c r="HR252" s="175"/>
      <c r="HS252" s="175"/>
      <c r="HT252" s="175"/>
      <c r="HU252" s="175"/>
      <c r="HV252" s="175"/>
      <c r="HW252" s="175"/>
      <c r="HX252" s="175"/>
      <c r="HY252" s="175"/>
      <c r="HZ252" s="175"/>
      <c r="IA252" s="175"/>
      <c r="IB252" s="175"/>
      <c r="IC252" s="175"/>
      <c r="ID252" s="175"/>
      <c r="IE252" s="175"/>
      <c r="IF252" s="175"/>
      <c r="IG252" s="175"/>
      <c r="IH252" s="175"/>
      <c r="II252" s="175"/>
      <c r="IJ252" s="175"/>
      <c r="IK252" s="175"/>
      <c r="IL252" s="175"/>
      <c r="IM252" s="175"/>
      <c r="IN252" s="175"/>
      <c r="IO252" s="175"/>
      <c r="IP252" s="175"/>
      <c r="IQ252" s="175"/>
      <c r="IR252" s="175"/>
      <c r="IS252" s="175"/>
      <c r="IT252" s="175"/>
      <c r="IU252" s="175"/>
      <c r="IV252" s="175"/>
      <c r="IW252" s="175"/>
      <c r="IX252" s="175"/>
      <c r="IY252" s="175"/>
      <c r="IZ252" s="175"/>
      <c r="JA252" s="175"/>
      <c r="JB252" s="175"/>
      <c r="JC252" s="175"/>
      <c r="JD252" s="175"/>
      <c r="JE252" s="175"/>
      <c r="JF252" s="175"/>
      <c r="JG252" s="175"/>
      <c r="JH252" s="175"/>
      <c r="JI252" s="175"/>
      <c r="JJ252" s="175"/>
      <c r="JK252" s="175"/>
      <c r="JL252" s="175"/>
      <c r="JM252" s="175"/>
      <c r="JN252" s="175"/>
      <c r="JO252" s="175"/>
      <c r="JP252" s="175"/>
      <c r="JQ252" s="175"/>
      <c r="JR252" s="175"/>
      <c r="JS252" s="175"/>
      <c r="JT252" s="175"/>
      <c r="JU252" s="175"/>
      <c r="JV252" s="175"/>
      <c r="JW252" s="175"/>
      <c r="JX252" s="175"/>
      <c r="JY252" s="175"/>
      <c r="JZ252" s="175"/>
      <c r="KA252" s="175"/>
      <c r="KB252" s="175"/>
      <c r="KC252" s="175"/>
      <c r="KD252" s="175"/>
      <c r="KE252" s="175"/>
      <c r="KF252" s="175"/>
      <c r="KG252" s="175"/>
      <c r="KH252" s="175"/>
      <c r="KI252" s="175"/>
      <c r="KJ252" s="175"/>
      <c r="KK252" s="175"/>
      <c r="KL252" s="175"/>
      <c r="KM252" s="175"/>
      <c r="KN252" s="175"/>
      <c r="KO252" s="175"/>
      <c r="KP252" s="175"/>
      <c r="KQ252" s="175"/>
      <c r="KR252" s="175"/>
      <c r="KS252" s="175"/>
      <c r="KT252" s="175"/>
      <c r="KU252" s="175"/>
      <c r="KV252" s="175"/>
      <c r="KW252" s="175"/>
      <c r="KX252" s="175"/>
      <c r="KY252" s="175"/>
      <c r="KZ252" s="175"/>
      <c r="LA252" s="175"/>
      <c r="LB252" s="175"/>
      <c r="LC252" s="175"/>
      <c r="LD252" s="175"/>
      <c r="LE252" s="175"/>
      <c r="LF252" s="175"/>
      <c r="LG252" s="175"/>
      <c r="LH252" s="175"/>
      <c r="LI252" s="175"/>
      <c r="LJ252" s="175"/>
      <c r="LK252" s="175"/>
      <c r="LL252" s="175"/>
      <c r="LM252" s="175"/>
      <c r="LN252" s="175"/>
      <c r="LO252" s="175"/>
      <c r="LP252" s="175"/>
      <c r="LQ252" s="175"/>
      <c r="LR252" s="175"/>
      <c r="LS252" s="175"/>
      <c r="LT252" s="175"/>
      <c r="LU252" s="175"/>
      <c r="LV252" s="175"/>
      <c r="LW252" s="175"/>
      <c r="LX252" s="175"/>
      <c r="LY252" s="175"/>
      <c r="LZ252" s="175"/>
      <c r="MA252" s="175"/>
      <c r="MB252" s="175"/>
      <c r="MC252" s="175"/>
      <c r="MD252" s="175"/>
      <c r="ME252" s="175"/>
      <c r="MF252" s="175"/>
      <c r="MG252" s="175"/>
      <c r="MH252" s="175"/>
      <c r="MI252" s="175"/>
      <c r="MJ252" s="175"/>
      <c r="MK252" s="175"/>
      <c r="ML252" s="175"/>
      <c r="MM252" s="175"/>
      <c r="MN252" s="175"/>
      <c r="MO252" s="175"/>
      <c r="MP252" s="175"/>
      <c r="MQ252" s="175"/>
      <c r="MR252" s="175"/>
      <c r="MS252" s="175"/>
      <c r="MT252" s="175"/>
      <c r="MU252" s="175"/>
      <c r="MV252" s="175"/>
      <c r="MW252" s="175"/>
      <c r="MX252" s="175"/>
      <c r="MY252" s="175"/>
      <c r="MZ252" s="175"/>
      <c r="NA252" s="175"/>
      <c r="NB252" s="175"/>
      <c r="NC252" s="175"/>
      <c r="ND252" s="175"/>
      <c r="NE252" s="175"/>
      <c r="NF252" s="175"/>
      <c r="NG252" s="175"/>
      <c r="NH252" s="175"/>
      <c r="NI252" s="175"/>
      <c r="NJ252" s="175"/>
      <c r="NK252" s="175"/>
      <c r="NL252" s="175"/>
      <c r="NM252" s="175"/>
      <c r="NN252" s="175"/>
      <c r="NO252" s="175"/>
      <c r="NP252" s="175"/>
      <c r="NQ252" s="175"/>
      <c r="NR252" s="175"/>
      <c r="NS252" s="175"/>
      <c r="NT252" s="175"/>
      <c r="NU252" s="175"/>
      <c r="NV252" s="175"/>
      <c r="NW252" s="175"/>
      <c r="NX252" s="175"/>
      <c r="NY252" s="175"/>
      <c r="NZ252" s="175"/>
      <c r="OA252" s="175"/>
      <c r="OB252" s="175"/>
      <c r="OC252" s="175"/>
      <c r="OD252" s="175"/>
      <c r="OE252" s="175"/>
      <c r="OF252" s="175"/>
      <c r="OG252" s="175"/>
      <c r="OH252" s="175"/>
      <c r="OI252" s="175"/>
      <c r="OJ252" s="175"/>
      <c r="OK252" s="175"/>
      <c r="OL252" s="175"/>
      <c r="OM252" s="175"/>
      <c r="ON252" s="175"/>
      <c r="OO252" s="175"/>
      <c r="OP252" s="175"/>
      <c r="OQ252" s="175"/>
      <c r="OR252" s="175"/>
      <c r="OS252" s="175"/>
      <c r="OT252" s="175"/>
      <c r="OU252" s="175"/>
      <c r="OV252" s="175"/>
      <c r="OW252" s="175"/>
      <c r="OX252" s="175"/>
      <c r="OY252" s="175"/>
      <c r="OZ252" s="175"/>
      <c r="PA252" s="175"/>
      <c r="PB252" s="175"/>
      <c r="PC252" s="175"/>
      <c r="PD252" s="175"/>
      <c r="PE252" s="175"/>
      <c r="PF252" s="175"/>
      <c r="PG252" s="175"/>
      <c r="PH252" s="175"/>
      <c r="PI252" s="175"/>
      <c r="PJ252" s="175"/>
      <c r="PK252" s="175"/>
      <c r="PL252" s="175"/>
      <c r="PM252" s="175"/>
      <c r="PN252" s="175"/>
      <c r="PO252" s="175"/>
      <c r="PP252" s="175"/>
      <c r="PQ252" s="175"/>
      <c r="PR252" s="175"/>
      <c r="PS252" s="175"/>
      <c r="PT252" s="175"/>
      <c r="PU252" s="175"/>
      <c r="PV252" s="175"/>
      <c r="PW252" s="175"/>
      <c r="PX252" s="175"/>
      <c r="PY252" s="175"/>
      <c r="PZ252" s="175"/>
      <c r="QA252" s="175"/>
      <c r="QB252" s="175"/>
      <c r="QC252" s="175"/>
      <c r="QD252" s="175"/>
      <c r="QE252" s="175"/>
      <c r="QF252" s="175"/>
      <c r="QG252" s="175"/>
      <c r="QH252" s="175"/>
      <c r="QI252" s="175"/>
      <c r="QJ252" s="175"/>
      <c r="QK252" s="175"/>
      <c r="QL252" s="175"/>
      <c r="QM252" s="175"/>
      <c r="QN252" s="175"/>
      <c r="QO252" s="175"/>
    </row>
    <row r="253" spans="122:457">
      <c r="DR253" s="175"/>
      <c r="DS253" s="175"/>
      <c r="DT253" s="175"/>
      <c r="DU253" s="175"/>
      <c r="DV253" s="175"/>
      <c r="DW253" s="175"/>
      <c r="DX253" s="175"/>
      <c r="DY253" s="175"/>
      <c r="DZ253" s="175"/>
      <c r="EA253" s="175"/>
      <c r="EB253" s="175"/>
      <c r="EC253" s="175"/>
      <c r="ED253" s="175"/>
      <c r="EE253" s="175"/>
      <c r="EF253" s="175"/>
      <c r="EG253" s="175"/>
      <c r="EH253" s="175"/>
      <c r="EI253" s="175"/>
      <c r="EJ253" s="175"/>
      <c r="EK253" s="175"/>
      <c r="EL253" s="175"/>
      <c r="EM253" s="175"/>
      <c r="EN253" s="175"/>
      <c r="EO253" s="175"/>
      <c r="EP253" s="175"/>
      <c r="EQ253" s="175"/>
      <c r="ER253" s="175"/>
      <c r="ES253" s="175"/>
      <c r="ET253" s="175"/>
      <c r="EU253" s="175"/>
      <c r="EV253" s="175"/>
      <c r="EW253" s="175"/>
      <c r="EX253" s="175"/>
      <c r="EY253" s="175"/>
      <c r="EZ253" s="175"/>
      <c r="FA253" s="175"/>
      <c r="FB253" s="175"/>
      <c r="FC253" s="175"/>
      <c r="FD253" s="175"/>
      <c r="FE253" s="175"/>
      <c r="FF253" s="175"/>
      <c r="FG253" s="175"/>
      <c r="FH253" s="175"/>
      <c r="FI253" s="175"/>
      <c r="FJ253" s="175"/>
      <c r="FK253" s="175"/>
      <c r="FL253" s="175"/>
      <c r="FM253" s="175"/>
      <c r="FN253" s="175"/>
      <c r="FO253" s="175"/>
      <c r="FP253" s="175"/>
      <c r="FQ253" s="175"/>
      <c r="FR253" s="175"/>
      <c r="FS253" s="175"/>
      <c r="FT253" s="175"/>
      <c r="FU253" s="175"/>
      <c r="FV253" s="175"/>
      <c r="FW253" s="175"/>
      <c r="FX253" s="175"/>
      <c r="FY253" s="175"/>
      <c r="FZ253" s="175"/>
      <c r="GA253" s="175"/>
      <c r="GB253" s="175"/>
      <c r="GC253" s="175"/>
      <c r="GD253" s="175"/>
      <c r="GE253" s="175"/>
      <c r="GF253" s="175"/>
      <c r="GG253" s="175"/>
      <c r="GH253" s="175"/>
      <c r="GI253" s="175"/>
      <c r="GJ253" s="175"/>
      <c r="GK253" s="175"/>
      <c r="GL253" s="175"/>
      <c r="GM253" s="175"/>
      <c r="GN253" s="175"/>
      <c r="GO253" s="175"/>
      <c r="GP253" s="175"/>
      <c r="GQ253" s="175"/>
      <c r="GR253" s="175"/>
      <c r="GS253" s="175"/>
      <c r="GT253" s="175"/>
      <c r="GU253" s="175"/>
      <c r="GV253" s="175"/>
      <c r="GW253" s="175"/>
      <c r="GX253" s="175"/>
      <c r="GY253" s="175"/>
      <c r="GZ253" s="175"/>
      <c r="HA253" s="175"/>
      <c r="HB253" s="175"/>
      <c r="HC253" s="175"/>
      <c r="HD253" s="175"/>
      <c r="HE253" s="175"/>
      <c r="HF253" s="175"/>
      <c r="HG253" s="175"/>
      <c r="HH253" s="175"/>
      <c r="HI253" s="175"/>
      <c r="HJ253" s="175"/>
      <c r="HK253" s="175"/>
      <c r="HL253" s="175"/>
      <c r="HM253" s="175"/>
      <c r="HN253" s="175"/>
      <c r="HO253" s="175"/>
      <c r="HP253" s="175"/>
      <c r="HQ253" s="175"/>
      <c r="HR253" s="175"/>
      <c r="HS253" s="175"/>
      <c r="HT253" s="175"/>
      <c r="HU253" s="175"/>
      <c r="HV253" s="175"/>
      <c r="HW253" s="175"/>
      <c r="HX253" s="175"/>
      <c r="HY253" s="175"/>
      <c r="HZ253" s="175"/>
      <c r="IA253" s="175"/>
      <c r="IB253" s="175"/>
      <c r="IC253" s="175"/>
      <c r="ID253" s="175"/>
      <c r="IE253" s="175"/>
      <c r="IF253" s="175"/>
      <c r="IG253" s="175"/>
      <c r="IH253" s="175"/>
      <c r="II253" s="175"/>
      <c r="IJ253" s="175"/>
      <c r="IK253" s="175"/>
      <c r="IL253" s="175"/>
      <c r="IM253" s="175"/>
      <c r="IN253" s="175"/>
      <c r="IO253" s="175"/>
      <c r="IP253" s="175"/>
      <c r="IQ253" s="175"/>
      <c r="IR253" s="175"/>
      <c r="IS253" s="175"/>
      <c r="IT253" s="175"/>
      <c r="IU253" s="175"/>
      <c r="IV253" s="175"/>
      <c r="IW253" s="175"/>
      <c r="IX253" s="175"/>
      <c r="IY253" s="175"/>
      <c r="IZ253" s="175"/>
      <c r="JA253" s="175"/>
      <c r="JB253" s="175"/>
      <c r="JC253" s="175"/>
      <c r="JD253" s="175"/>
      <c r="JE253" s="175"/>
      <c r="JF253" s="175"/>
      <c r="JG253" s="175"/>
      <c r="JH253" s="175"/>
      <c r="JI253" s="175"/>
      <c r="JJ253" s="175"/>
      <c r="JK253" s="175"/>
      <c r="JL253" s="175"/>
      <c r="JM253" s="175"/>
      <c r="JN253" s="175"/>
      <c r="JO253" s="175"/>
      <c r="JP253" s="175"/>
      <c r="JQ253" s="175"/>
      <c r="JR253" s="175"/>
      <c r="JS253" s="175"/>
      <c r="JT253" s="175"/>
      <c r="JU253" s="175"/>
      <c r="JV253" s="175"/>
      <c r="JW253" s="175"/>
      <c r="JX253" s="175"/>
      <c r="JY253" s="175"/>
      <c r="JZ253" s="175"/>
      <c r="KA253" s="175"/>
      <c r="KB253" s="175"/>
      <c r="KC253" s="175"/>
      <c r="KD253" s="175"/>
      <c r="KE253" s="175"/>
      <c r="KF253" s="175"/>
      <c r="KG253" s="175"/>
      <c r="KH253" s="175"/>
      <c r="KI253" s="175"/>
      <c r="KJ253" s="175"/>
      <c r="KK253" s="175"/>
      <c r="KL253" s="175"/>
      <c r="KM253" s="175"/>
      <c r="KN253" s="175"/>
      <c r="KO253" s="175"/>
      <c r="KP253" s="175"/>
      <c r="KQ253" s="175"/>
      <c r="KR253" s="175"/>
      <c r="KS253" s="175"/>
      <c r="KT253" s="175"/>
      <c r="KU253" s="175"/>
      <c r="KV253" s="175"/>
      <c r="KW253" s="175"/>
      <c r="KX253" s="175"/>
      <c r="KY253" s="175"/>
      <c r="KZ253" s="175"/>
      <c r="LA253" s="175"/>
      <c r="LB253" s="175"/>
      <c r="LC253" s="175"/>
      <c r="LD253" s="175"/>
      <c r="LE253" s="175"/>
      <c r="LF253" s="175"/>
      <c r="LG253" s="175"/>
      <c r="LH253" s="175"/>
      <c r="LI253" s="175"/>
      <c r="LJ253" s="175"/>
      <c r="LK253" s="175"/>
      <c r="LL253" s="175"/>
      <c r="LM253" s="175"/>
      <c r="LN253" s="175"/>
      <c r="LO253" s="175"/>
      <c r="LP253" s="175"/>
      <c r="LQ253" s="175"/>
      <c r="LR253" s="175"/>
      <c r="LS253" s="175"/>
      <c r="LT253" s="175"/>
      <c r="LU253" s="175"/>
      <c r="LV253" s="175"/>
      <c r="LW253" s="175"/>
      <c r="LX253" s="175"/>
      <c r="LY253" s="175"/>
      <c r="LZ253" s="175"/>
      <c r="MA253" s="175"/>
      <c r="MB253" s="175"/>
      <c r="MC253" s="175"/>
      <c r="MD253" s="175"/>
      <c r="ME253" s="175"/>
      <c r="MF253" s="175"/>
      <c r="MG253" s="175"/>
      <c r="MH253" s="175"/>
      <c r="MI253" s="175"/>
      <c r="MJ253" s="175"/>
      <c r="MK253" s="175"/>
      <c r="ML253" s="175"/>
      <c r="MM253" s="175"/>
      <c r="MN253" s="175"/>
      <c r="MO253" s="175"/>
      <c r="MP253" s="175"/>
      <c r="MQ253" s="175"/>
      <c r="MR253" s="175"/>
      <c r="MS253" s="175"/>
      <c r="MT253" s="175"/>
      <c r="MU253" s="175"/>
      <c r="MV253" s="175"/>
      <c r="MW253" s="175"/>
      <c r="MX253" s="175"/>
      <c r="MY253" s="175"/>
      <c r="MZ253" s="175"/>
      <c r="NA253" s="175"/>
      <c r="NB253" s="175"/>
      <c r="NC253" s="175"/>
      <c r="ND253" s="175"/>
      <c r="NE253" s="175"/>
      <c r="NF253" s="175"/>
      <c r="NG253" s="175"/>
      <c r="NH253" s="175"/>
      <c r="NI253" s="175"/>
      <c r="NJ253" s="175"/>
      <c r="NK253" s="175"/>
      <c r="NL253" s="175"/>
      <c r="NM253" s="175"/>
      <c r="NN253" s="175"/>
      <c r="NO253" s="175"/>
      <c r="NP253" s="175"/>
      <c r="NQ253" s="175"/>
      <c r="NR253" s="175"/>
      <c r="NS253" s="175"/>
      <c r="NT253" s="175"/>
      <c r="NU253" s="175"/>
      <c r="NV253" s="175"/>
      <c r="NW253" s="175"/>
      <c r="NX253" s="175"/>
      <c r="NY253" s="175"/>
      <c r="NZ253" s="175"/>
      <c r="OA253" s="175"/>
      <c r="OB253" s="175"/>
      <c r="OC253" s="175"/>
      <c r="OD253" s="175"/>
      <c r="OE253" s="175"/>
      <c r="OF253" s="175"/>
      <c r="OG253" s="175"/>
      <c r="OH253" s="175"/>
      <c r="OI253" s="175"/>
      <c r="OJ253" s="175"/>
      <c r="OK253" s="175"/>
      <c r="OL253" s="175"/>
      <c r="OM253" s="175"/>
      <c r="ON253" s="175"/>
      <c r="OO253" s="175"/>
      <c r="OP253" s="175"/>
      <c r="OQ253" s="175"/>
      <c r="OR253" s="175"/>
      <c r="OS253" s="175"/>
      <c r="OT253" s="175"/>
      <c r="OU253" s="175"/>
      <c r="OV253" s="175"/>
      <c r="OW253" s="175"/>
      <c r="OX253" s="175"/>
      <c r="OY253" s="175"/>
      <c r="OZ253" s="175"/>
      <c r="PA253" s="175"/>
      <c r="PB253" s="175"/>
      <c r="PC253" s="175"/>
      <c r="PD253" s="175"/>
      <c r="PE253" s="175"/>
      <c r="PF253" s="175"/>
      <c r="PG253" s="175"/>
      <c r="PH253" s="175"/>
      <c r="PI253" s="175"/>
      <c r="PJ253" s="175"/>
      <c r="PK253" s="175"/>
      <c r="PL253" s="175"/>
      <c r="PM253" s="175"/>
      <c r="PN253" s="175"/>
      <c r="PO253" s="175"/>
      <c r="PP253" s="175"/>
      <c r="PQ253" s="175"/>
      <c r="PR253" s="175"/>
      <c r="PS253" s="175"/>
      <c r="PT253" s="175"/>
      <c r="PU253" s="175"/>
      <c r="PV253" s="175"/>
      <c r="PW253" s="175"/>
      <c r="PX253" s="175"/>
      <c r="PY253" s="175"/>
      <c r="PZ253" s="175"/>
      <c r="QA253" s="175"/>
      <c r="QB253" s="175"/>
      <c r="QC253" s="175"/>
      <c r="QD253" s="175"/>
      <c r="QE253" s="175"/>
      <c r="QF253" s="175"/>
      <c r="QG253" s="175"/>
      <c r="QH253" s="175"/>
      <c r="QI253" s="175"/>
      <c r="QJ253" s="175"/>
      <c r="QK253" s="175"/>
      <c r="QL253" s="175"/>
      <c r="QM253" s="175"/>
      <c r="QN253" s="175"/>
      <c r="QO253" s="175"/>
    </row>
    <row r="254" spans="122:457">
      <c r="DR254" s="175"/>
      <c r="DS254" s="175"/>
      <c r="DT254" s="175"/>
      <c r="DU254" s="175"/>
      <c r="DV254" s="175"/>
      <c r="DW254" s="175"/>
      <c r="DX254" s="175"/>
      <c r="DY254" s="175"/>
      <c r="DZ254" s="175"/>
      <c r="EA254" s="175"/>
      <c r="EB254" s="175"/>
      <c r="EC254" s="175"/>
      <c r="ED254" s="175"/>
      <c r="EE254" s="175"/>
      <c r="EF254" s="175"/>
      <c r="EG254" s="175"/>
      <c r="EH254" s="175"/>
      <c r="EI254" s="175"/>
      <c r="EJ254" s="175"/>
      <c r="EK254" s="175"/>
      <c r="EL254" s="175"/>
      <c r="EM254" s="175"/>
      <c r="EN254" s="175"/>
      <c r="EO254" s="175"/>
      <c r="EP254" s="175"/>
      <c r="EQ254" s="175"/>
      <c r="ER254" s="175"/>
      <c r="ES254" s="175"/>
      <c r="ET254" s="175"/>
      <c r="EU254" s="175"/>
      <c r="EV254" s="175"/>
      <c r="EW254" s="175"/>
      <c r="EX254" s="175"/>
      <c r="EY254" s="175"/>
      <c r="EZ254" s="175"/>
      <c r="FA254" s="175"/>
      <c r="FB254" s="175"/>
      <c r="FC254" s="175"/>
      <c r="FD254" s="175"/>
      <c r="FE254" s="175"/>
      <c r="FF254" s="175"/>
      <c r="FG254" s="175"/>
      <c r="FH254" s="175"/>
      <c r="FI254" s="175"/>
      <c r="FJ254" s="175"/>
      <c r="FK254" s="175"/>
      <c r="FL254" s="175"/>
      <c r="FM254" s="175"/>
      <c r="FN254" s="175"/>
      <c r="FO254" s="175"/>
      <c r="FP254" s="175"/>
      <c r="FQ254" s="175"/>
      <c r="FR254" s="175"/>
      <c r="FS254" s="175"/>
      <c r="FT254" s="175"/>
      <c r="FU254" s="175"/>
      <c r="FV254" s="175"/>
      <c r="FW254" s="175"/>
      <c r="FX254" s="175"/>
      <c r="FY254" s="175"/>
      <c r="FZ254" s="175"/>
      <c r="GA254" s="175"/>
      <c r="GB254" s="175"/>
      <c r="GC254" s="175"/>
      <c r="GD254" s="175"/>
      <c r="GE254" s="175"/>
      <c r="GF254" s="175"/>
      <c r="GG254" s="175"/>
      <c r="GH254" s="175"/>
      <c r="GI254" s="175"/>
      <c r="GJ254" s="175"/>
      <c r="GK254" s="175"/>
      <c r="GL254" s="175"/>
      <c r="GM254" s="175"/>
      <c r="GN254" s="175"/>
      <c r="GO254" s="175"/>
      <c r="GP254" s="175"/>
      <c r="GQ254" s="175"/>
      <c r="GR254" s="175"/>
      <c r="GS254" s="175"/>
      <c r="GT254" s="175"/>
      <c r="GU254" s="175"/>
      <c r="GV254" s="175"/>
      <c r="GW254" s="175"/>
      <c r="GX254" s="175"/>
      <c r="GY254" s="175"/>
      <c r="GZ254" s="175"/>
      <c r="HA254" s="175"/>
      <c r="HB254" s="175"/>
      <c r="HC254" s="175"/>
      <c r="HD254" s="175"/>
      <c r="HE254" s="175"/>
      <c r="HF254" s="175"/>
      <c r="HG254" s="175"/>
      <c r="HH254" s="175"/>
      <c r="HI254" s="175"/>
      <c r="HJ254" s="175"/>
      <c r="HK254" s="175"/>
      <c r="HL254" s="175"/>
      <c r="HM254" s="175"/>
      <c r="HN254" s="175"/>
      <c r="HO254" s="175"/>
      <c r="HP254" s="175"/>
      <c r="HQ254" s="175"/>
      <c r="HR254" s="175"/>
      <c r="HS254" s="175"/>
      <c r="HT254" s="175"/>
      <c r="HU254" s="175"/>
      <c r="HV254" s="175"/>
      <c r="HW254" s="175"/>
      <c r="HX254" s="175"/>
      <c r="HY254" s="175"/>
      <c r="HZ254" s="175"/>
      <c r="IA254" s="175"/>
      <c r="IB254" s="175"/>
      <c r="IC254" s="175"/>
      <c r="ID254" s="175"/>
      <c r="IE254" s="175"/>
      <c r="IF254" s="175"/>
      <c r="IG254" s="175"/>
      <c r="IH254" s="175"/>
      <c r="II254" s="175"/>
      <c r="IJ254" s="175"/>
      <c r="IK254" s="175"/>
      <c r="IL254" s="175"/>
      <c r="IM254" s="175"/>
      <c r="IN254" s="175"/>
      <c r="IO254" s="175"/>
      <c r="IP254" s="175"/>
      <c r="IQ254" s="175"/>
      <c r="IR254" s="175"/>
      <c r="IS254" s="175"/>
      <c r="IT254" s="175"/>
      <c r="IU254" s="175"/>
      <c r="IV254" s="175"/>
      <c r="IW254" s="175"/>
      <c r="IX254" s="175"/>
      <c r="IY254" s="175"/>
      <c r="IZ254" s="175"/>
      <c r="JA254" s="175"/>
      <c r="JB254" s="175"/>
      <c r="JC254" s="175"/>
      <c r="JD254" s="175"/>
      <c r="JE254" s="175"/>
      <c r="JF254" s="175"/>
      <c r="JG254" s="175"/>
      <c r="JH254" s="175"/>
      <c r="JI254" s="175"/>
      <c r="JJ254" s="175"/>
      <c r="JK254" s="175"/>
      <c r="JL254" s="175"/>
      <c r="JM254" s="175"/>
      <c r="JN254" s="175"/>
      <c r="JO254" s="175"/>
      <c r="JP254" s="175"/>
      <c r="JQ254" s="175"/>
      <c r="JR254" s="175"/>
      <c r="JS254" s="175"/>
      <c r="JT254" s="175"/>
      <c r="JU254" s="175"/>
      <c r="JV254" s="175"/>
      <c r="JW254" s="175"/>
      <c r="JX254" s="175"/>
      <c r="JY254" s="175"/>
      <c r="JZ254" s="175"/>
      <c r="KA254" s="175"/>
      <c r="KB254" s="175"/>
      <c r="KC254" s="175"/>
      <c r="KD254" s="175"/>
      <c r="KE254" s="175"/>
      <c r="KF254" s="175"/>
      <c r="KG254" s="175"/>
      <c r="KH254" s="175"/>
      <c r="KI254" s="175"/>
      <c r="KJ254" s="175"/>
      <c r="KK254" s="175"/>
      <c r="KL254" s="175"/>
      <c r="KM254" s="175"/>
      <c r="KN254" s="175"/>
      <c r="KO254" s="175"/>
      <c r="KP254" s="175"/>
      <c r="KQ254" s="175"/>
      <c r="KR254" s="175"/>
      <c r="KS254" s="175"/>
      <c r="KT254" s="175"/>
      <c r="KU254" s="175"/>
      <c r="KV254" s="175"/>
      <c r="KW254" s="175"/>
      <c r="KX254" s="175"/>
      <c r="KY254" s="175"/>
      <c r="KZ254" s="175"/>
      <c r="LA254" s="175"/>
      <c r="LB254" s="175"/>
      <c r="LC254" s="175"/>
      <c r="LD254" s="175"/>
      <c r="LE254" s="175"/>
      <c r="LF254" s="175"/>
      <c r="LG254" s="175"/>
      <c r="LH254" s="175"/>
      <c r="LI254" s="175"/>
      <c r="LJ254" s="175"/>
      <c r="LK254" s="175"/>
      <c r="LL254" s="175"/>
      <c r="LM254" s="175"/>
      <c r="LN254" s="175"/>
      <c r="LO254" s="175"/>
      <c r="LP254" s="175"/>
      <c r="LQ254" s="175"/>
      <c r="LR254" s="175"/>
      <c r="LS254" s="175"/>
      <c r="LT254" s="175"/>
      <c r="LU254" s="175"/>
      <c r="LV254" s="175"/>
      <c r="LW254" s="175"/>
      <c r="LX254" s="175"/>
      <c r="LY254" s="175"/>
      <c r="LZ254" s="175"/>
      <c r="MA254" s="175"/>
      <c r="MB254" s="175"/>
      <c r="MC254" s="175"/>
      <c r="MD254" s="175"/>
      <c r="ME254" s="175"/>
      <c r="MF254" s="175"/>
      <c r="MG254" s="175"/>
      <c r="MH254" s="175"/>
      <c r="MI254" s="175"/>
      <c r="MJ254" s="175"/>
      <c r="MK254" s="175"/>
      <c r="ML254" s="175"/>
      <c r="MM254" s="175"/>
      <c r="MN254" s="175"/>
      <c r="MO254" s="175"/>
      <c r="MP254" s="175"/>
      <c r="MQ254" s="175"/>
      <c r="MR254" s="175"/>
      <c r="MS254" s="175"/>
      <c r="MT254" s="175"/>
      <c r="MU254" s="175"/>
      <c r="MV254" s="175"/>
      <c r="MW254" s="175"/>
      <c r="MX254" s="175"/>
      <c r="MY254" s="175"/>
      <c r="MZ254" s="175"/>
      <c r="NA254" s="175"/>
      <c r="NB254" s="175"/>
      <c r="NC254" s="175"/>
      <c r="ND254" s="175"/>
      <c r="NE254" s="175"/>
      <c r="NF254" s="175"/>
      <c r="NG254" s="175"/>
      <c r="NH254" s="175"/>
      <c r="NI254" s="175"/>
      <c r="NJ254" s="175"/>
      <c r="NK254" s="175"/>
      <c r="NL254" s="175"/>
      <c r="NM254" s="175"/>
      <c r="NN254" s="175"/>
      <c r="NO254" s="175"/>
      <c r="NP254" s="175"/>
      <c r="NQ254" s="175"/>
      <c r="NR254" s="175"/>
      <c r="NS254" s="175"/>
      <c r="NT254" s="175"/>
      <c r="NU254" s="175"/>
      <c r="NV254" s="175"/>
      <c r="NW254" s="175"/>
      <c r="NX254" s="175"/>
      <c r="NY254" s="175"/>
      <c r="NZ254" s="175"/>
      <c r="OA254" s="175"/>
      <c r="OB254" s="175"/>
      <c r="OC254" s="175"/>
      <c r="OD254" s="175"/>
      <c r="OE254" s="175"/>
      <c r="OF254" s="175"/>
      <c r="OG254" s="175"/>
      <c r="OH254" s="175"/>
      <c r="OI254" s="175"/>
      <c r="OJ254" s="175"/>
      <c r="OK254" s="175"/>
      <c r="OL254" s="175"/>
      <c r="OM254" s="175"/>
      <c r="ON254" s="175"/>
      <c r="OO254" s="175"/>
      <c r="OP254" s="175"/>
      <c r="OQ254" s="175"/>
      <c r="OR254" s="175"/>
      <c r="OS254" s="175"/>
      <c r="OT254" s="175"/>
      <c r="OU254" s="175"/>
      <c r="OV254" s="175"/>
      <c r="OW254" s="175"/>
      <c r="OX254" s="175"/>
      <c r="OY254" s="175"/>
      <c r="OZ254" s="175"/>
      <c r="PA254" s="175"/>
      <c r="PB254" s="175"/>
      <c r="PC254" s="175"/>
      <c r="PD254" s="175"/>
      <c r="PE254" s="175"/>
      <c r="PF254" s="175"/>
      <c r="PG254" s="175"/>
      <c r="PH254" s="175"/>
      <c r="PI254" s="175"/>
      <c r="PJ254" s="175"/>
      <c r="PK254" s="175"/>
      <c r="PL254" s="175"/>
      <c r="PM254" s="175"/>
      <c r="PN254" s="175"/>
      <c r="PO254" s="175"/>
      <c r="PP254" s="175"/>
      <c r="PQ254" s="175"/>
      <c r="PR254" s="175"/>
      <c r="PS254" s="175"/>
      <c r="PT254" s="175"/>
      <c r="PU254" s="175"/>
      <c r="PV254" s="175"/>
      <c r="PW254" s="175"/>
      <c r="PX254" s="175"/>
      <c r="PY254" s="175"/>
      <c r="PZ254" s="175"/>
      <c r="QA254" s="175"/>
      <c r="QB254" s="175"/>
      <c r="QC254" s="175"/>
      <c r="QD254" s="175"/>
      <c r="QE254" s="175"/>
      <c r="QF254" s="175"/>
      <c r="QG254" s="175"/>
      <c r="QH254" s="175"/>
      <c r="QI254" s="175"/>
      <c r="QJ254" s="175"/>
      <c r="QK254" s="175"/>
      <c r="QL254" s="175"/>
      <c r="QM254" s="175"/>
      <c r="QN254" s="175"/>
      <c r="QO254" s="175"/>
    </row>
    <row r="255" spans="122:457">
      <c r="DR255" s="175"/>
      <c r="DS255" s="175"/>
      <c r="DT255" s="175"/>
      <c r="DU255" s="175"/>
      <c r="DV255" s="175"/>
      <c r="DW255" s="175"/>
      <c r="DX255" s="175"/>
      <c r="DY255" s="175"/>
      <c r="DZ255" s="175"/>
      <c r="EA255" s="175"/>
      <c r="EB255" s="175"/>
      <c r="EC255" s="175"/>
      <c r="ED255" s="175"/>
      <c r="EE255" s="175"/>
      <c r="EF255" s="175"/>
      <c r="EG255" s="175"/>
      <c r="EH255" s="175"/>
      <c r="EI255" s="175"/>
      <c r="EJ255" s="175"/>
      <c r="EK255" s="175"/>
      <c r="EL255" s="175"/>
      <c r="EM255" s="175"/>
      <c r="EN255" s="175"/>
      <c r="EO255" s="175"/>
      <c r="EP255" s="175"/>
      <c r="EQ255" s="175"/>
      <c r="ER255" s="175"/>
      <c r="ES255" s="175"/>
      <c r="ET255" s="175"/>
      <c r="EU255" s="175"/>
      <c r="EV255" s="175"/>
      <c r="EW255" s="175"/>
      <c r="EX255" s="175"/>
      <c r="EY255" s="175"/>
      <c r="EZ255" s="175"/>
      <c r="FA255" s="175"/>
      <c r="FB255" s="175"/>
      <c r="FC255" s="175"/>
      <c r="FD255" s="175"/>
      <c r="FE255" s="175"/>
      <c r="FF255" s="175"/>
      <c r="FG255" s="175"/>
      <c r="FH255" s="175"/>
      <c r="FI255" s="175"/>
      <c r="FJ255" s="175"/>
      <c r="FK255" s="175"/>
      <c r="FL255" s="175"/>
      <c r="FM255" s="175"/>
      <c r="FN255" s="175"/>
      <c r="FO255" s="175"/>
      <c r="FP255" s="175"/>
      <c r="FQ255" s="175"/>
      <c r="FR255" s="175"/>
      <c r="FS255" s="175"/>
      <c r="FT255" s="175"/>
      <c r="FU255" s="175"/>
      <c r="FV255" s="175"/>
      <c r="FW255" s="175"/>
      <c r="FX255" s="175"/>
      <c r="FY255" s="175"/>
      <c r="FZ255" s="175"/>
      <c r="GA255" s="175"/>
      <c r="GB255" s="175"/>
      <c r="GC255" s="175"/>
      <c r="GD255" s="175"/>
      <c r="GE255" s="175"/>
      <c r="GF255" s="175"/>
      <c r="GG255" s="175"/>
      <c r="GH255" s="175"/>
      <c r="GI255" s="175"/>
      <c r="GJ255" s="175"/>
      <c r="GK255" s="175"/>
      <c r="GL255" s="175"/>
      <c r="GM255" s="175"/>
      <c r="GN255" s="175"/>
      <c r="GO255" s="175"/>
      <c r="GP255" s="175"/>
      <c r="GQ255" s="175"/>
      <c r="GR255" s="175"/>
      <c r="GS255" s="175"/>
      <c r="GT255" s="175"/>
      <c r="GU255" s="175"/>
      <c r="GV255" s="175"/>
      <c r="GW255" s="175"/>
      <c r="GX255" s="175"/>
      <c r="GY255" s="175"/>
      <c r="GZ255" s="175"/>
      <c r="HA255" s="175"/>
      <c r="HB255" s="175"/>
      <c r="HC255" s="175"/>
      <c r="HD255" s="175"/>
      <c r="HE255" s="175"/>
      <c r="HF255" s="175"/>
      <c r="HG255" s="175"/>
      <c r="HH255" s="175"/>
      <c r="HI255" s="175"/>
      <c r="HJ255" s="175"/>
      <c r="HK255" s="175"/>
      <c r="HL255" s="175"/>
      <c r="HM255" s="175"/>
      <c r="HN255" s="175"/>
      <c r="HO255" s="175"/>
      <c r="HP255" s="175"/>
      <c r="HQ255" s="175"/>
      <c r="HR255" s="175"/>
      <c r="HS255" s="175"/>
      <c r="HT255" s="175"/>
      <c r="HU255" s="175"/>
      <c r="HV255" s="175"/>
      <c r="HW255" s="175"/>
      <c r="HX255" s="175"/>
      <c r="HY255" s="175"/>
      <c r="HZ255" s="175"/>
      <c r="IA255" s="175"/>
      <c r="IB255" s="175"/>
      <c r="IC255" s="175"/>
      <c r="ID255" s="175"/>
      <c r="IE255" s="175"/>
      <c r="IF255" s="175"/>
      <c r="IG255" s="175"/>
      <c r="IH255" s="175"/>
      <c r="II255" s="175"/>
      <c r="IJ255" s="175"/>
      <c r="IK255" s="175"/>
      <c r="IL255" s="175"/>
      <c r="IM255" s="175"/>
      <c r="IN255" s="175"/>
      <c r="IO255" s="175"/>
      <c r="IP255" s="175"/>
      <c r="IQ255" s="175"/>
      <c r="IR255" s="175"/>
      <c r="IS255" s="175"/>
      <c r="IT255" s="175"/>
      <c r="IU255" s="175"/>
      <c r="IV255" s="175"/>
      <c r="IW255" s="175"/>
      <c r="IX255" s="175"/>
      <c r="IY255" s="175"/>
      <c r="IZ255" s="175"/>
      <c r="JA255" s="175"/>
      <c r="JB255" s="175"/>
      <c r="JC255" s="175"/>
      <c r="JD255" s="175"/>
      <c r="JE255" s="175"/>
      <c r="JF255" s="175"/>
      <c r="JG255" s="175"/>
      <c r="JH255" s="175"/>
      <c r="JI255" s="175"/>
      <c r="JJ255" s="175"/>
      <c r="JK255" s="175"/>
      <c r="JL255" s="175"/>
      <c r="JM255" s="175"/>
      <c r="JN255" s="175"/>
      <c r="JO255" s="175"/>
      <c r="JP255" s="175"/>
      <c r="JQ255" s="175"/>
      <c r="JR255" s="175"/>
      <c r="JS255" s="175"/>
      <c r="JT255" s="175"/>
      <c r="JU255" s="175"/>
      <c r="JV255" s="175"/>
      <c r="JW255" s="175"/>
      <c r="JX255" s="175"/>
      <c r="JY255" s="175"/>
      <c r="JZ255" s="175"/>
      <c r="KA255" s="175"/>
      <c r="KB255" s="175"/>
      <c r="KC255" s="175"/>
      <c r="KD255" s="175"/>
      <c r="KE255" s="175"/>
      <c r="KF255" s="175"/>
      <c r="KG255" s="175"/>
      <c r="KH255" s="175"/>
      <c r="KI255" s="175"/>
      <c r="KJ255" s="175"/>
      <c r="KK255" s="175"/>
      <c r="KL255" s="175"/>
      <c r="KM255" s="175"/>
      <c r="KN255" s="175"/>
      <c r="KO255" s="175"/>
      <c r="KP255" s="175"/>
      <c r="KQ255" s="175"/>
      <c r="KR255" s="175"/>
      <c r="KS255" s="175"/>
      <c r="KT255" s="175"/>
      <c r="KU255" s="175"/>
      <c r="KV255" s="175"/>
      <c r="KW255" s="175"/>
      <c r="KX255" s="175"/>
      <c r="KY255" s="175"/>
      <c r="KZ255" s="175"/>
      <c r="LA255" s="175"/>
      <c r="LB255" s="175"/>
      <c r="LC255" s="175"/>
      <c r="LD255" s="175"/>
      <c r="LE255" s="175"/>
      <c r="LF255" s="175"/>
      <c r="LG255" s="175"/>
      <c r="LH255" s="175"/>
      <c r="LI255" s="175"/>
      <c r="LJ255" s="175"/>
      <c r="LK255" s="175"/>
      <c r="LL255" s="175"/>
      <c r="LM255" s="175"/>
      <c r="LN255" s="175"/>
      <c r="LO255" s="175"/>
      <c r="LP255" s="175"/>
      <c r="LQ255" s="175"/>
      <c r="LR255" s="175"/>
      <c r="LS255" s="175"/>
      <c r="LT255" s="175"/>
      <c r="LU255" s="175"/>
      <c r="LV255" s="175"/>
      <c r="LW255" s="175"/>
      <c r="LX255" s="175"/>
      <c r="LY255" s="175"/>
      <c r="LZ255" s="175"/>
      <c r="MA255" s="175"/>
      <c r="MB255" s="175"/>
      <c r="MC255" s="175"/>
      <c r="MD255" s="175"/>
      <c r="ME255" s="175"/>
      <c r="MF255" s="175"/>
      <c r="MG255" s="175"/>
      <c r="MH255" s="175"/>
      <c r="MI255" s="175"/>
      <c r="MJ255" s="175"/>
      <c r="MK255" s="175"/>
      <c r="ML255" s="175"/>
      <c r="MM255" s="175"/>
      <c r="MN255" s="175"/>
      <c r="MO255" s="175"/>
      <c r="MP255" s="175"/>
      <c r="MQ255" s="175"/>
      <c r="MR255" s="175"/>
      <c r="MS255" s="175"/>
      <c r="MT255" s="175"/>
      <c r="MU255" s="175"/>
      <c r="MV255" s="175"/>
      <c r="MW255" s="175"/>
      <c r="MX255" s="175"/>
      <c r="MY255" s="175"/>
      <c r="MZ255" s="175"/>
      <c r="NA255" s="175"/>
      <c r="NB255" s="175"/>
      <c r="NC255" s="175"/>
      <c r="ND255" s="175"/>
      <c r="NE255" s="175"/>
      <c r="NF255" s="175"/>
      <c r="NG255" s="175"/>
      <c r="NH255" s="175"/>
      <c r="NI255" s="175"/>
      <c r="NJ255" s="175"/>
      <c r="NK255" s="175"/>
      <c r="NL255" s="175"/>
      <c r="NM255" s="175"/>
      <c r="NN255" s="175"/>
      <c r="NO255" s="175"/>
      <c r="NP255" s="175"/>
      <c r="NQ255" s="175"/>
      <c r="NR255" s="175"/>
      <c r="NS255" s="175"/>
      <c r="NT255" s="175"/>
      <c r="NU255" s="175"/>
      <c r="NV255" s="175"/>
      <c r="NW255" s="175"/>
      <c r="NX255" s="175"/>
      <c r="NY255" s="175"/>
      <c r="NZ255" s="175"/>
      <c r="OA255" s="175"/>
      <c r="OB255" s="175"/>
      <c r="OC255" s="175"/>
      <c r="OD255" s="175"/>
      <c r="OE255" s="175"/>
      <c r="OF255" s="175"/>
      <c r="OG255" s="175"/>
      <c r="OH255" s="175"/>
      <c r="OI255" s="175"/>
      <c r="OJ255" s="175"/>
      <c r="OK255" s="175"/>
      <c r="OL255" s="175"/>
      <c r="OM255" s="175"/>
      <c r="ON255" s="175"/>
      <c r="OO255" s="175"/>
      <c r="OP255" s="175"/>
      <c r="OQ255" s="175"/>
      <c r="OR255" s="175"/>
      <c r="OS255" s="175"/>
      <c r="OT255" s="175"/>
      <c r="OU255" s="175"/>
      <c r="OV255" s="175"/>
      <c r="OW255" s="175"/>
      <c r="OX255" s="175"/>
      <c r="OY255" s="175"/>
      <c r="OZ255" s="175"/>
      <c r="PA255" s="175"/>
      <c r="PB255" s="175"/>
      <c r="PC255" s="175"/>
      <c r="PD255" s="175"/>
      <c r="PE255" s="175"/>
      <c r="PF255" s="175"/>
      <c r="PG255" s="175"/>
      <c r="PH255" s="175"/>
      <c r="PI255" s="175"/>
      <c r="PJ255" s="175"/>
      <c r="PK255" s="175"/>
      <c r="PL255" s="175"/>
      <c r="PM255" s="175"/>
      <c r="PN255" s="175"/>
      <c r="PO255" s="175"/>
      <c r="PP255" s="175"/>
      <c r="PQ255" s="175"/>
      <c r="PR255" s="175"/>
      <c r="PS255" s="175"/>
      <c r="PT255" s="175"/>
      <c r="PU255" s="175"/>
      <c r="PV255" s="175"/>
      <c r="PW255" s="175"/>
      <c r="PX255" s="175"/>
      <c r="PY255" s="175"/>
      <c r="PZ255" s="175"/>
      <c r="QA255" s="175"/>
      <c r="QB255" s="175"/>
      <c r="QC255" s="175"/>
      <c r="QD255" s="175"/>
      <c r="QE255" s="175"/>
      <c r="QF255" s="175"/>
      <c r="QG255" s="175"/>
      <c r="QH255" s="175"/>
      <c r="QI255" s="175"/>
      <c r="QJ255" s="175"/>
      <c r="QK255" s="175"/>
      <c r="QL255" s="175"/>
      <c r="QM255" s="175"/>
      <c r="QN255" s="175"/>
      <c r="QO255" s="175"/>
    </row>
    <row r="256" spans="122:457">
      <c r="DR256" s="175"/>
      <c r="DS256" s="175"/>
      <c r="DT256" s="175"/>
      <c r="DU256" s="175"/>
      <c r="DV256" s="175"/>
      <c r="DW256" s="175"/>
      <c r="DX256" s="175"/>
      <c r="DY256" s="175"/>
      <c r="DZ256" s="175"/>
      <c r="EA256" s="175"/>
      <c r="EB256" s="175"/>
      <c r="EC256" s="175"/>
      <c r="ED256" s="175"/>
      <c r="EE256" s="175"/>
      <c r="EF256" s="175"/>
      <c r="EG256" s="175"/>
      <c r="EH256" s="175"/>
      <c r="EI256" s="175"/>
      <c r="EJ256" s="175"/>
      <c r="EK256" s="175"/>
      <c r="EL256" s="175"/>
      <c r="EM256" s="175"/>
      <c r="EN256" s="175"/>
      <c r="EO256" s="175"/>
      <c r="EP256" s="175"/>
      <c r="EQ256" s="175"/>
      <c r="ER256" s="175"/>
      <c r="ES256" s="175"/>
      <c r="ET256" s="175"/>
      <c r="EU256" s="175"/>
      <c r="EV256" s="175"/>
      <c r="EW256" s="175"/>
      <c r="EX256" s="175"/>
      <c r="EY256" s="175"/>
      <c r="EZ256" s="175"/>
      <c r="FA256" s="175"/>
      <c r="FB256" s="175"/>
      <c r="FC256" s="175"/>
      <c r="FD256" s="175"/>
      <c r="FE256" s="175"/>
      <c r="FF256" s="175"/>
      <c r="FG256" s="175"/>
      <c r="FH256" s="175"/>
      <c r="FI256" s="175"/>
      <c r="FJ256" s="175"/>
      <c r="FK256" s="175"/>
      <c r="FL256" s="175"/>
      <c r="FM256" s="175"/>
      <c r="FN256" s="175"/>
      <c r="FO256" s="175"/>
      <c r="FP256" s="175"/>
      <c r="FQ256" s="175"/>
      <c r="FR256" s="175"/>
      <c r="FS256" s="175"/>
      <c r="FT256" s="175"/>
      <c r="FU256" s="175"/>
      <c r="FV256" s="175"/>
      <c r="FW256" s="175"/>
      <c r="FX256" s="175"/>
      <c r="FY256" s="175"/>
      <c r="FZ256" s="175"/>
      <c r="GA256" s="175"/>
      <c r="GB256" s="175"/>
      <c r="GC256" s="175"/>
      <c r="GD256" s="175"/>
      <c r="GE256" s="175"/>
      <c r="GF256" s="175"/>
      <c r="GG256" s="175"/>
      <c r="GH256" s="175"/>
      <c r="GI256" s="175"/>
      <c r="GJ256" s="175"/>
      <c r="GK256" s="175"/>
      <c r="GL256" s="175"/>
      <c r="GM256" s="175"/>
      <c r="GN256" s="175"/>
      <c r="GO256" s="175"/>
      <c r="GP256" s="175"/>
      <c r="GQ256" s="175"/>
      <c r="GR256" s="175"/>
      <c r="GS256" s="175"/>
      <c r="GT256" s="175"/>
      <c r="GU256" s="175"/>
      <c r="GV256" s="175"/>
      <c r="GW256" s="175"/>
      <c r="GX256" s="175"/>
      <c r="GY256" s="175"/>
      <c r="GZ256" s="175"/>
      <c r="HA256" s="175"/>
      <c r="HB256" s="175"/>
      <c r="HC256" s="175"/>
      <c r="HD256" s="175"/>
      <c r="HE256" s="175"/>
      <c r="HF256" s="175"/>
      <c r="HG256" s="175"/>
      <c r="HH256" s="175"/>
      <c r="HI256" s="175"/>
      <c r="HJ256" s="175"/>
      <c r="HK256" s="175"/>
      <c r="HL256" s="175"/>
      <c r="HM256" s="175"/>
      <c r="HN256" s="175"/>
      <c r="HO256" s="175"/>
      <c r="HP256" s="175"/>
      <c r="HQ256" s="175"/>
      <c r="HR256" s="175"/>
      <c r="HS256" s="175"/>
      <c r="HT256" s="175"/>
      <c r="HU256" s="175"/>
      <c r="HV256" s="175"/>
      <c r="HW256" s="175"/>
      <c r="HX256" s="175"/>
      <c r="HY256" s="175"/>
      <c r="HZ256" s="175"/>
      <c r="IA256" s="175"/>
      <c r="IB256" s="175"/>
      <c r="IC256" s="175"/>
      <c r="ID256" s="175"/>
      <c r="IE256" s="175"/>
      <c r="IF256" s="175"/>
      <c r="IG256" s="175"/>
      <c r="IH256" s="175"/>
      <c r="II256" s="175"/>
      <c r="IJ256" s="175"/>
      <c r="IK256" s="175"/>
      <c r="IL256" s="175"/>
      <c r="IM256" s="175"/>
      <c r="IN256" s="175"/>
      <c r="IO256" s="175"/>
      <c r="IP256" s="175"/>
      <c r="IQ256" s="175"/>
      <c r="IR256" s="175"/>
      <c r="IS256" s="175"/>
      <c r="IT256" s="175"/>
      <c r="IU256" s="175"/>
      <c r="IV256" s="175"/>
      <c r="IW256" s="175"/>
      <c r="IX256" s="175"/>
      <c r="IY256" s="175"/>
      <c r="IZ256" s="175"/>
      <c r="JA256" s="175"/>
      <c r="JB256" s="175"/>
      <c r="JC256" s="175"/>
      <c r="JD256" s="175"/>
      <c r="JE256" s="175"/>
      <c r="JF256" s="175"/>
      <c r="JG256" s="175"/>
      <c r="JH256" s="175"/>
      <c r="JI256" s="175"/>
      <c r="JJ256" s="175"/>
      <c r="JK256" s="175"/>
      <c r="JL256" s="175"/>
      <c r="JM256" s="175"/>
      <c r="JN256" s="175"/>
      <c r="JO256" s="175"/>
      <c r="JP256" s="175"/>
      <c r="JQ256" s="175"/>
      <c r="JR256" s="175"/>
      <c r="JS256" s="175"/>
      <c r="JT256" s="175"/>
      <c r="JU256" s="175"/>
      <c r="JV256" s="175"/>
      <c r="JW256" s="175"/>
      <c r="JX256" s="175"/>
      <c r="JY256" s="175"/>
      <c r="JZ256" s="175"/>
      <c r="KA256" s="175"/>
      <c r="KB256" s="175"/>
      <c r="KC256" s="175"/>
      <c r="KD256" s="175"/>
      <c r="KE256" s="175"/>
      <c r="KF256" s="175"/>
      <c r="KG256" s="175"/>
      <c r="KH256" s="175"/>
      <c r="KI256" s="175"/>
      <c r="KJ256" s="175"/>
      <c r="KK256" s="175"/>
      <c r="KL256" s="175"/>
      <c r="KM256" s="175"/>
      <c r="KN256" s="175"/>
      <c r="KO256" s="175"/>
      <c r="KP256" s="175"/>
      <c r="KQ256" s="175"/>
      <c r="KR256" s="175"/>
      <c r="KS256" s="175"/>
      <c r="KT256" s="175"/>
      <c r="KU256" s="175"/>
      <c r="KV256" s="175"/>
      <c r="KW256" s="175"/>
      <c r="KX256" s="175"/>
      <c r="KY256" s="175"/>
      <c r="KZ256" s="175"/>
      <c r="LA256" s="175"/>
      <c r="LB256" s="175"/>
      <c r="LC256" s="175"/>
      <c r="LD256" s="175"/>
      <c r="LE256" s="175"/>
      <c r="LF256" s="175"/>
      <c r="LG256" s="175"/>
      <c r="LH256" s="175"/>
      <c r="LI256" s="175"/>
      <c r="LJ256" s="175"/>
      <c r="LK256" s="175"/>
      <c r="LL256" s="175"/>
      <c r="LM256" s="175"/>
      <c r="LN256" s="175"/>
      <c r="LO256" s="175"/>
      <c r="LP256" s="175"/>
      <c r="LQ256" s="175"/>
      <c r="LR256" s="175"/>
      <c r="LS256" s="175"/>
      <c r="LT256" s="175"/>
      <c r="LU256" s="175"/>
      <c r="LV256" s="175"/>
      <c r="LW256" s="175"/>
      <c r="LX256" s="175"/>
      <c r="LY256" s="175"/>
      <c r="LZ256" s="175"/>
      <c r="MA256" s="175"/>
      <c r="MB256" s="175"/>
      <c r="MC256" s="175"/>
      <c r="MD256" s="175"/>
      <c r="ME256" s="175"/>
      <c r="MF256" s="175"/>
      <c r="MG256" s="175"/>
      <c r="MH256" s="175"/>
      <c r="MI256" s="175"/>
      <c r="MJ256" s="175"/>
      <c r="MK256" s="175"/>
      <c r="ML256" s="175"/>
      <c r="MM256" s="175"/>
      <c r="MN256" s="175"/>
      <c r="MO256" s="175"/>
      <c r="MP256" s="175"/>
      <c r="MQ256" s="175"/>
      <c r="MR256" s="175"/>
      <c r="MS256" s="175"/>
      <c r="MT256" s="175"/>
      <c r="MU256" s="175"/>
      <c r="MV256" s="175"/>
      <c r="MW256" s="175"/>
      <c r="MX256" s="175"/>
      <c r="MY256" s="175"/>
      <c r="MZ256" s="175"/>
      <c r="NA256" s="175"/>
      <c r="NB256" s="175"/>
      <c r="NC256" s="175"/>
      <c r="ND256" s="175"/>
      <c r="NE256" s="175"/>
      <c r="NF256" s="175"/>
      <c r="NG256" s="175"/>
      <c r="NH256" s="175"/>
      <c r="NI256" s="175"/>
      <c r="NJ256" s="175"/>
      <c r="NK256" s="175"/>
      <c r="NL256" s="175"/>
      <c r="NM256" s="175"/>
      <c r="NN256" s="175"/>
      <c r="NO256" s="175"/>
      <c r="NP256" s="175"/>
      <c r="NQ256" s="175"/>
      <c r="NR256" s="175"/>
      <c r="NS256" s="175"/>
      <c r="NT256" s="175"/>
      <c r="NU256" s="175"/>
      <c r="NV256" s="175"/>
      <c r="NW256" s="175"/>
      <c r="NX256" s="175"/>
      <c r="NY256" s="175"/>
      <c r="NZ256" s="175"/>
      <c r="OA256" s="175"/>
      <c r="OB256" s="175"/>
      <c r="OC256" s="175"/>
      <c r="OD256" s="175"/>
      <c r="OE256" s="175"/>
      <c r="OF256" s="175"/>
      <c r="OG256" s="175"/>
      <c r="OH256" s="175"/>
      <c r="OI256" s="175"/>
      <c r="OJ256" s="175"/>
      <c r="OK256" s="175"/>
      <c r="OL256" s="175"/>
      <c r="OM256" s="175"/>
      <c r="ON256" s="175"/>
      <c r="OO256" s="175"/>
      <c r="OP256" s="175"/>
      <c r="OQ256" s="175"/>
      <c r="OR256" s="175"/>
      <c r="OS256" s="175"/>
      <c r="OT256" s="175"/>
      <c r="OU256" s="175"/>
      <c r="OV256" s="175"/>
      <c r="OW256" s="175"/>
      <c r="OX256" s="175"/>
      <c r="OY256" s="175"/>
      <c r="OZ256" s="175"/>
      <c r="PA256" s="175"/>
      <c r="PB256" s="175"/>
      <c r="PC256" s="175"/>
      <c r="PD256" s="175"/>
      <c r="PE256" s="175"/>
      <c r="PF256" s="175"/>
      <c r="PG256" s="175"/>
      <c r="PH256" s="175"/>
      <c r="PI256" s="175"/>
      <c r="PJ256" s="175"/>
      <c r="PK256" s="175"/>
      <c r="PL256" s="175"/>
      <c r="PM256" s="175"/>
      <c r="PN256" s="175"/>
      <c r="PO256" s="175"/>
      <c r="PP256" s="175"/>
      <c r="PQ256" s="175"/>
      <c r="PR256" s="175"/>
      <c r="PS256" s="175"/>
      <c r="PT256" s="175"/>
      <c r="PU256" s="175"/>
      <c r="PV256" s="175"/>
      <c r="PW256" s="175"/>
      <c r="PX256" s="175"/>
      <c r="PY256" s="175"/>
      <c r="PZ256" s="175"/>
      <c r="QA256" s="175"/>
      <c r="QB256" s="175"/>
      <c r="QC256" s="175"/>
      <c r="QD256" s="175"/>
      <c r="QE256" s="175"/>
      <c r="QF256" s="175"/>
      <c r="QG256" s="175"/>
      <c r="QH256" s="175"/>
      <c r="QI256" s="175"/>
      <c r="QJ256" s="175"/>
      <c r="QK256" s="175"/>
      <c r="QL256" s="175"/>
      <c r="QM256" s="175"/>
      <c r="QN256" s="175"/>
      <c r="QO256" s="175"/>
    </row>
    <row r="257" spans="122:457">
      <c r="DR257" s="175"/>
      <c r="DS257" s="175"/>
      <c r="DT257" s="175"/>
      <c r="DU257" s="175"/>
      <c r="DV257" s="175"/>
      <c r="DW257" s="175"/>
      <c r="DX257" s="175"/>
      <c r="DY257" s="175"/>
      <c r="DZ257" s="175"/>
      <c r="EA257" s="175"/>
      <c r="EB257" s="175"/>
      <c r="EC257" s="175"/>
      <c r="ED257" s="175"/>
      <c r="EE257" s="175"/>
      <c r="EF257" s="175"/>
      <c r="EG257" s="175"/>
      <c r="EH257" s="175"/>
      <c r="EI257" s="175"/>
      <c r="EJ257" s="175"/>
      <c r="EK257" s="175"/>
      <c r="EL257" s="175"/>
      <c r="EM257" s="175"/>
      <c r="EN257" s="175"/>
      <c r="EO257" s="175"/>
      <c r="EP257" s="175"/>
      <c r="EQ257" s="175"/>
      <c r="ER257" s="175"/>
      <c r="ES257" s="175"/>
      <c r="ET257" s="175"/>
      <c r="EU257" s="175"/>
      <c r="EV257" s="175"/>
      <c r="EW257" s="175"/>
      <c r="EX257" s="175"/>
      <c r="EY257" s="175"/>
      <c r="EZ257" s="175"/>
      <c r="FA257" s="175"/>
      <c r="FB257" s="175"/>
      <c r="FC257" s="175"/>
      <c r="FD257" s="175"/>
      <c r="FE257" s="175"/>
      <c r="FF257" s="175"/>
      <c r="FG257" s="175"/>
      <c r="FH257" s="175"/>
      <c r="FI257" s="175"/>
      <c r="FJ257" s="175"/>
      <c r="FK257" s="175"/>
      <c r="FL257" s="175"/>
      <c r="FM257" s="175"/>
      <c r="FN257" s="175"/>
      <c r="FO257" s="175"/>
      <c r="FP257" s="175"/>
      <c r="FQ257" s="175"/>
      <c r="FR257" s="175"/>
      <c r="FS257" s="175"/>
      <c r="FT257" s="175"/>
      <c r="FU257" s="175"/>
      <c r="FV257" s="175"/>
      <c r="FW257" s="175"/>
      <c r="FX257" s="175"/>
      <c r="FY257" s="175"/>
      <c r="FZ257" s="175"/>
      <c r="GA257" s="175"/>
      <c r="GB257" s="175"/>
      <c r="GC257" s="175"/>
      <c r="GD257" s="175"/>
      <c r="GE257" s="175"/>
      <c r="GF257" s="175"/>
      <c r="GG257" s="175"/>
      <c r="GH257" s="175"/>
      <c r="GI257" s="175"/>
      <c r="GJ257" s="175"/>
      <c r="GK257" s="175"/>
      <c r="GL257" s="175"/>
      <c r="GM257" s="175"/>
      <c r="GN257" s="175"/>
      <c r="GO257" s="175"/>
      <c r="GP257" s="175"/>
      <c r="GQ257" s="175"/>
      <c r="GR257" s="175"/>
      <c r="GS257" s="175"/>
      <c r="GT257" s="175"/>
      <c r="GU257" s="175"/>
      <c r="GV257" s="175"/>
      <c r="GW257" s="175"/>
      <c r="GX257" s="175"/>
      <c r="GY257" s="175"/>
      <c r="GZ257" s="175"/>
      <c r="HA257" s="175"/>
      <c r="HB257" s="175"/>
      <c r="HC257" s="175"/>
      <c r="HD257" s="175"/>
      <c r="HE257" s="175"/>
      <c r="HF257" s="175"/>
      <c r="HG257" s="175"/>
      <c r="HH257" s="175"/>
      <c r="HI257" s="175"/>
      <c r="HJ257" s="175"/>
      <c r="HK257" s="175"/>
      <c r="HL257" s="175"/>
      <c r="HM257" s="175"/>
      <c r="HN257" s="175"/>
      <c r="HO257" s="175"/>
      <c r="HP257" s="175"/>
      <c r="HQ257" s="175"/>
      <c r="HR257" s="175"/>
      <c r="HS257" s="175"/>
      <c r="HT257" s="175"/>
      <c r="HU257" s="175"/>
      <c r="HV257" s="175"/>
      <c r="HW257" s="175"/>
      <c r="HX257" s="175"/>
      <c r="HY257" s="175"/>
      <c r="HZ257" s="175"/>
      <c r="IA257" s="175"/>
      <c r="IB257" s="175"/>
      <c r="IC257" s="175"/>
      <c r="ID257" s="175"/>
      <c r="IE257" s="175"/>
      <c r="IF257" s="175"/>
      <c r="IG257" s="175"/>
      <c r="IH257" s="175"/>
      <c r="II257" s="175"/>
      <c r="IJ257" s="175"/>
      <c r="IK257" s="175"/>
      <c r="IL257" s="175"/>
      <c r="IM257" s="175"/>
      <c r="IN257" s="175"/>
      <c r="IO257" s="175"/>
      <c r="IP257" s="175"/>
      <c r="IQ257" s="175"/>
      <c r="IR257" s="175"/>
      <c r="IS257" s="175"/>
      <c r="IT257" s="175"/>
      <c r="IU257" s="175"/>
      <c r="IV257" s="175"/>
      <c r="IW257" s="175"/>
      <c r="IX257" s="175"/>
      <c r="IY257" s="175"/>
      <c r="IZ257" s="175"/>
      <c r="JA257" s="175"/>
      <c r="JB257" s="175"/>
      <c r="JC257" s="175"/>
      <c r="JD257" s="175"/>
      <c r="JE257" s="175"/>
      <c r="JF257" s="175"/>
      <c r="JG257" s="175"/>
      <c r="JH257" s="175"/>
      <c r="JI257" s="175"/>
      <c r="JJ257" s="175"/>
      <c r="JK257" s="175"/>
      <c r="JL257" s="175"/>
      <c r="JM257" s="175"/>
      <c r="JN257" s="175"/>
      <c r="JO257" s="175"/>
      <c r="JP257" s="175"/>
      <c r="JQ257" s="175"/>
      <c r="JR257" s="175"/>
      <c r="JS257" s="175"/>
      <c r="JT257" s="175"/>
      <c r="JU257" s="175"/>
      <c r="JV257" s="175"/>
      <c r="JW257" s="175"/>
      <c r="JX257" s="175"/>
      <c r="JY257" s="175"/>
      <c r="JZ257" s="175"/>
      <c r="KA257" s="175"/>
      <c r="KB257" s="175"/>
      <c r="KC257" s="175"/>
      <c r="KD257" s="175"/>
      <c r="KE257" s="175"/>
      <c r="KF257" s="175"/>
      <c r="KG257" s="175"/>
      <c r="KH257" s="175"/>
      <c r="KI257" s="175"/>
      <c r="KJ257" s="175"/>
      <c r="KK257" s="175"/>
      <c r="KL257" s="175"/>
      <c r="KM257" s="175"/>
      <c r="KN257" s="175"/>
      <c r="KO257" s="175"/>
      <c r="KP257" s="175"/>
      <c r="KQ257" s="175"/>
      <c r="KR257" s="175"/>
      <c r="KS257" s="175"/>
      <c r="KT257" s="175"/>
      <c r="KU257" s="175"/>
      <c r="KV257" s="175"/>
      <c r="KW257" s="175"/>
      <c r="KX257" s="175"/>
      <c r="KY257" s="175"/>
      <c r="KZ257" s="175"/>
      <c r="LA257" s="175"/>
      <c r="LB257" s="175"/>
      <c r="LC257" s="175"/>
      <c r="LD257" s="175"/>
      <c r="LE257" s="175"/>
      <c r="LF257" s="175"/>
      <c r="LG257" s="175"/>
      <c r="LH257" s="175"/>
      <c r="LI257" s="175"/>
      <c r="LJ257" s="175"/>
      <c r="LK257" s="175"/>
      <c r="LL257" s="175"/>
      <c r="LM257" s="175"/>
      <c r="LN257" s="175"/>
      <c r="LO257" s="175"/>
      <c r="LP257" s="175"/>
      <c r="LQ257" s="175"/>
      <c r="LR257" s="175"/>
      <c r="LS257" s="175"/>
      <c r="LT257" s="175"/>
      <c r="LU257" s="175"/>
      <c r="LV257" s="175"/>
      <c r="LW257" s="175"/>
      <c r="LX257" s="175"/>
      <c r="LY257" s="175"/>
      <c r="LZ257" s="175"/>
      <c r="MA257" s="175"/>
      <c r="MB257" s="175"/>
      <c r="MC257" s="175"/>
      <c r="MD257" s="175"/>
      <c r="ME257" s="175"/>
      <c r="MF257" s="175"/>
      <c r="MG257" s="175"/>
      <c r="MH257" s="175"/>
      <c r="MI257" s="175"/>
      <c r="MJ257" s="175"/>
      <c r="MK257" s="175"/>
      <c r="ML257" s="175"/>
      <c r="MM257" s="175"/>
      <c r="MN257" s="175"/>
      <c r="MO257" s="175"/>
      <c r="MP257" s="175"/>
      <c r="MQ257" s="175"/>
      <c r="MR257" s="175"/>
      <c r="MS257" s="175"/>
      <c r="MT257" s="175"/>
      <c r="MU257" s="175"/>
      <c r="MV257" s="175"/>
      <c r="MW257" s="175"/>
      <c r="MX257" s="175"/>
      <c r="MY257" s="175"/>
      <c r="MZ257" s="175"/>
      <c r="NA257" s="175"/>
      <c r="NB257" s="175"/>
      <c r="NC257" s="175"/>
      <c r="ND257" s="175"/>
      <c r="NE257" s="175"/>
      <c r="NF257" s="175"/>
      <c r="NG257" s="175"/>
      <c r="NH257" s="175"/>
      <c r="NI257" s="175"/>
      <c r="NJ257" s="175"/>
      <c r="NK257" s="175"/>
      <c r="NL257" s="175"/>
      <c r="NM257" s="175"/>
      <c r="NN257" s="175"/>
      <c r="NO257" s="175"/>
      <c r="NP257" s="175"/>
      <c r="NQ257" s="175"/>
      <c r="NR257" s="175"/>
      <c r="NS257" s="175"/>
      <c r="NT257" s="175"/>
      <c r="NU257" s="175"/>
      <c r="NV257" s="175"/>
      <c r="NW257" s="175"/>
      <c r="NX257" s="175"/>
      <c r="NY257" s="175"/>
      <c r="NZ257" s="175"/>
      <c r="OA257" s="175"/>
      <c r="OB257" s="175"/>
      <c r="OC257" s="175"/>
      <c r="OD257" s="175"/>
      <c r="OE257" s="175"/>
      <c r="OF257" s="175"/>
      <c r="OG257" s="175"/>
      <c r="OH257" s="175"/>
      <c r="OI257" s="175"/>
      <c r="OJ257" s="175"/>
      <c r="OK257" s="175"/>
      <c r="OL257" s="175"/>
      <c r="OM257" s="175"/>
      <c r="ON257" s="175"/>
      <c r="OO257" s="175"/>
      <c r="OP257" s="175"/>
      <c r="OQ257" s="175"/>
      <c r="OR257" s="175"/>
      <c r="OS257" s="175"/>
      <c r="OT257" s="175"/>
      <c r="OU257" s="175"/>
      <c r="OV257" s="175"/>
      <c r="OW257" s="175"/>
      <c r="OX257" s="175"/>
      <c r="OY257" s="175"/>
      <c r="OZ257" s="175"/>
      <c r="PA257" s="175"/>
      <c r="PB257" s="175"/>
      <c r="PC257" s="175"/>
      <c r="PD257" s="175"/>
      <c r="PE257" s="175"/>
      <c r="PF257" s="175"/>
      <c r="PG257" s="175"/>
      <c r="PH257" s="175"/>
      <c r="PI257" s="175"/>
      <c r="PJ257" s="175"/>
      <c r="PK257" s="175"/>
      <c r="PL257" s="175"/>
      <c r="PM257" s="175"/>
      <c r="PN257" s="175"/>
      <c r="PO257" s="175"/>
      <c r="PP257" s="175"/>
      <c r="PQ257" s="175"/>
      <c r="PR257" s="175"/>
      <c r="PS257" s="175"/>
      <c r="PT257" s="175"/>
      <c r="PU257" s="175"/>
      <c r="PV257" s="175"/>
      <c r="PW257" s="175"/>
      <c r="PX257" s="175"/>
      <c r="PY257" s="175"/>
      <c r="PZ257" s="175"/>
      <c r="QA257" s="175"/>
      <c r="QB257" s="175"/>
      <c r="QC257" s="175"/>
      <c r="QD257" s="175"/>
      <c r="QE257" s="175"/>
      <c r="QF257" s="175"/>
      <c r="QG257" s="175"/>
      <c r="QH257" s="175"/>
      <c r="QI257" s="175"/>
      <c r="QJ257" s="175"/>
      <c r="QK257" s="175"/>
      <c r="QL257" s="175"/>
      <c r="QM257" s="175"/>
      <c r="QN257" s="175"/>
      <c r="QO257" s="175"/>
    </row>
    <row r="258" spans="122:457">
      <c r="DR258" s="175"/>
      <c r="DS258" s="175"/>
      <c r="DT258" s="175"/>
      <c r="DU258" s="175"/>
      <c r="DV258" s="175"/>
      <c r="DW258" s="175"/>
      <c r="DX258" s="175"/>
      <c r="DY258" s="175"/>
      <c r="DZ258" s="175"/>
      <c r="EA258" s="175"/>
      <c r="EB258" s="175"/>
      <c r="EC258" s="175"/>
      <c r="ED258" s="175"/>
      <c r="EE258" s="175"/>
      <c r="EF258" s="175"/>
      <c r="EG258" s="175"/>
      <c r="EH258" s="175"/>
      <c r="EI258" s="175"/>
      <c r="EJ258" s="175"/>
      <c r="EK258" s="175"/>
      <c r="EL258" s="175"/>
      <c r="EM258" s="175"/>
      <c r="EN258" s="175"/>
      <c r="EO258" s="175"/>
      <c r="EP258" s="175"/>
      <c r="EQ258" s="175"/>
      <c r="ER258" s="175"/>
      <c r="ES258" s="175"/>
      <c r="ET258" s="175"/>
      <c r="EU258" s="175"/>
      <c r="EV258" s="175"/>
      <c r="EW258" s="175"/>
      <c r="EX258" s="175"/>
      <c r="EY258" s="175"/>
      <c r="EZ258" s="175"/>
      <c r="FA258" s="175"/>
      <c r="FB258" s="175"/>
      <c r="FC258" s="175"/>
      <c r="FD258" s="175"/>
      <c r="FE258" s="175"/>
      <c r="FF258" s="175"/>
      <c r="FG258" s="175"/>
      <c r="FH258" s="175"/>
      <c r="FI258" s="175"/>
      <c r="FJ258" s="175"/>
      <c r="FK258" s="175"/>
      <c r="FL258" s="175"/>
      <c r="FM258" s="175"/>
      <c r="FN258" s="175"/>
      <c r="FO258" s="175"/>
      <c r="FP258" s="175"/>
      <c r="FQ258" s="175"/>
      <c r="FR258" s="175"/>
      <c r="FS258" s="175"/>
      <c r="FT258" s="175"/>
      <c r="FU258" s="175"/>
      <c r="FV258" s="175"/>
      <c r="FW258" s="175"/>
      <c r="FX258" s="175"/>
      <c r="FY258" s="175"/>
      <c r="FZ258" s="175"/>
      <c r="GA258" s="175"/>
      <c r="GB258" s="175"/>
      <c r="GC258" s="175"/>
      <c r="GD258" s="175"/>
      <c r="GE258" s="175"/>
      <c r="GF258" s="175"/>
      <c r="GG258" s="175"/>
      <c r="GH258" s="175"/>
      <c r="GI258" s="175"/>
      <c r="GJ258" s="175"/>
      <c r="GK258" s="175"/>
      <c r="GL258" s="175"/>
      <c r="GM258" s="175"/>
      <c r="GN258" s="175"/>
      <c r="GO258" s="175"/>
      <c r="GP258" s="175"/>
      <c r="GQ258" s="175"/>
      <c r="GR258" s="175"/>
      <c r="GS258" s="175"/>
      <c r="GT258" s="175"/>
      <c r="GU258" s="175"/>
      <c r="GV258" s="175"/>
      <c r="GW258" s="175"/>
      <c r="GX258" s="175"/>
      <c r="GY258" s="175"/>
      <c r="GZ258" s="175"/>
      <c r="HA258" s="175"/>
      <c r="HB258" s="175"/>
      <c r="HC258" s="175"/>
      <c r="HD258" s="175"/>
      <c r="HE258" s="175"/>
      <c r="HF258" s="175"/>
      <c r="HG258" s="175"/>
      <c r="HH258" s="175"/>
      <c r="HI258" s="175"/>
      <c r="HJ258" s="175"/>
      <c r="HK258" s="175"/>
      <c r="HL258" s="175"/>
      <c r="HM258" s="175"/>
      <c r="HN258" s="175"/>
      <c r="HO258" s="175"/>
      <c r="HP258" s="175"/>
      <c r="HQ258" s="175"/>
      <c r="HR258" s="175"/>
      <c r="HS258" s="175"/>
      <c r="HT258" s="175"/>
      <c r="HU258" s="175"/>
      <c r="HV258" s="175"/>
      <c r="HW258" s="175"/>
      <c r="HX258" s="175"/>
      <c r="HY258" s="175"/>
      <c r="HZ258" s="175"/>
      <c r="IA258" s="175"/>
      <c r="IB258" s="175"/>
      <c r="IC258" s="175"/>
      <c r="ID258" s="175"/>
      <c r="IE258" s="175"/>
      <c r="IF258" s="175"/>
      <c r="IG258" s="175"/>
      <c r="IH258" s="175"/>
      <c r="II258" s="175"/>
      <c r="IJ258" s="175"/>
      <c r="IK258" s="175"/>
      <c r="IL258" s="175"/>
      <c r="IM258" s="175"/>
      <c r="IN258" s="175"/>
      <c r="IO258" s="175"/>
      <c r="IP258" s="175"/>
      <c r="IQ258" s="175"/>
      <c r="IR258" s="175"/>
      <c r="IS258" s="175"/>
      <c r="IT258" s="175"/>
      <c r="IU258" s="175"/>
      <c r="IV258" s="175"/>
      <c r="IW258" s="175"/>
      <c r="IX258" s="175"/>
      <c r="IY258" s="175"/>
      <c r="IZ258" s="175"/>
      <c r="JA258" s="175"/>
      <c r="JB258" s="175"/>
      <c r="JC258" s="175"/>
      <c r="JD258" s="175"/>
      <c r="JE258" s="175"/>
      <c r="JF258" s="175"/>
      <c r="JG258" s="175"/>
      <c r="JH258" s="175"/>
      <c r="JI258" s="175"/>
      <c r="JJ258" s="175"/>
      <c r="JK258" s="175"/>
      <c r="JL258" s="175"/>
      <c r="JM258" s="175"/>
      <c r="JN258" s="175"/>
      <c r="JO258" s="175"/>
      <c r="JP258" s="175"/>
      <c r="JQ258" s="175"/>
      <c r="JR258" s="175"/>
      <c r="JS258" s="175"/>
      <c r="JT258" s="175"/>
      <c r="JU258" s="175"/>
      <c r="JV258" s="175"/>
      <c r="JW258" s="175"/>
      <c r="JX258" s="175"/>
      <c r="JY258" s="175"/>
      <c r="JZ258" s="175"/>
      <c r="KA258" s="175"/>
      <c r="KB258" s="175"/>
      <c r="KC258" s="175"/>
      <c r="KD258" s="175"/>
      <c r="KE258" s="175"/>
      <c r="KF258" s="175"/>
      <c r="KG258" s="175"/>
      <c r="KH258" s="175"/>
      <c r="KI258" s="175"/>
      <c r="KJ258" s="175"/>
      <c r="KK258" s="175"/>
      <c r="KL258" s="175"/>
      <c r="KM258" s="175"/>
      <c r="KN258" s="175"/>
      <c r="KO258" s="175"/>
      <c r="KP258" s="175"/>
      <c r="KQ258" s="175"/>
      <c r="KR258" s="175"/>
      <c r="KS258" s="175"/>
      <c r="KT258" s="175"/>
      <c r="KU258" s="175"/>
      <c r="KV258" s="175"/>
      <c r="KW258" s="175"/>
      <c r="KX258" s="175"/>
      <c r="KY258" s="175"/>
      <c r="KZ258" s="175"/>
      <c r="LA258" s="175"/>
      <c r="LB258" s="175"/>
      <c r="LC258" s="175"/>
      <c r="LD258" s="175"/>
      <c r="LE258" s="175"/>
      <c r="LF258" s="175"/>
      <c r="LG258" s="175"/>
      <c r="LH258" s="175"/>
      <c r="LI258" s="175"/>
      <c r="LJ258" s="175"/>
      <c r="LK258" s="175"/>
      <c r="LL258" s="175"/>
      <c r="LM258" s="175"/>
      <c r="LN258" s="175"/>
      <c r="LO258" s="175"/>
      <c r="LP258" s="175"/>
      <c r="LQ258" s="175"/>
      <c r="LR258" s="175"/>
      <c r="LS258" s="175"/>
      <c r="LT258" s="175"/>
      <c r="LU258" s="175"/>
      <c r="LV258" s="175"/>
      <c r="LW258" s="175"/>
      <c r="LX258" s="175"/>
      <c r="LY258" s="175"/>
      <c r="LZ258" s="175"/>
      <c r="MA258" s="175"/>
      <c r="MB258" s="175"/>
      <c r="MC258" s="175"/>
      <c r="MD258" s="175"/>
      <c r="ME258" s="175"/>
      <c r="MF258" s="175"/>
      <c r="MG258" s="175"/>
      <c r="MH258" s="175"/>
      <c r="MI258" s="175"/>
      <c r="MJ258" s="175"/>
      <c r="MK258" s="175"/>
      <c r="ML258" s="175"/>
      <c r="MM258" s="175"/>
      <c r="MN258" s="175"/>
      <c r="MO258" s="175"/>
      <c r="MP258" s="175"/>
      <c r="MQ258" s="175"/>
      <c r="MR258" s="175"/>
      <c r="MS258" s="175"/>
      <c r="MT258" s="175"/>
      <c r="MU258" s="175"/>
      <c r="MV258" s="175"/>
      <c r="MW258" s="175"/>
      <c r="MX258" s="175"/>
      <c r="MY258" s="175"/>
      <c r="MZ258" s="175"/>
      <c r="NA258" s="175"/>
      <c r="NB258" s="175"/>
      <c r="NC258" s="175"/>
      <c r="ND258" s="175"/>
      <c r="NE258" s="175"/>
      <c r="NF258" s="175"/>
      <c r="NG258" s="175"/>
      <c r="NH258" s="175"/>
      <c r="NI258" s="175"/>
      <c r="NJ258" s="175"/>
      <c r="NK258" s="175"/>
      <c r="NL258" s="175"/>
      <c r="NM258" s="175"/>
      <c r="NN258" s="175"/>
      <c r="NO258" s="175"/>
      <c r="NP258" s="175"/>
      <c r="NQ258" s="175"/>
      <c r="NR258" s="175"/>
      <c r="NS258" s="175"/>
      <c r="NT258" s="175"/>
      <c r="NU258" s="175"/>
      <c r="NV258" s="175"/>
      <c r="NW258" s="175"/>
      <c r="NX258" s="175"/>
      <c r="NY258" s="175"/>
      <c r="NZ258" s="175"/>
      <c r="OA258" s="175"/>
      <c r="OB258" s="175"/>
      <c r="OC258" s="175"/>
      <c r="OD258" s="175"/>
      <c r="OE258" s="175"/>
      <c r="OF258" s="175"/>
      <c r="OG258" s="175"/>
      <c r="OH258" s="175"/>
      <c r="OI258" s="175"/>
      <c r="OJ258" s="175"/>
      <c r="OK258" s="175"/>
      <c r="OL258" s="175"/>
      <c r="OM258" s="175"/>
      <c r="ON258" s="175"/>
      <c r="OO258" s="175"/>
      <c r="OP258" s="175"/>
      <c r="OQ258" s="175"/>
      <c r="OR258" s="175"/>
      <c r="OS258" s="175"/>
      <c r="OT258" s="175"/>
      <c r="OU258" s="175"/>
      <c r="OV258" s="175"/>
      <c r="OW258" s="175"/>
      <c r="OX258" s="175"/>
      <c r="OY258" s="175"/>
      <c r="OZ258" s="175"/>
      <c r="PA258" s="175"/>
      <c r="PB258" s="175"/>
      <c r="PC258" s="175"/>
      <c r="PD258" s="175"/>
      <c r="PE258" s="175"/>
      <c r="PF258" s="175"/>
      <c r="PG258" s="175"/>
      <c r="PH258" s="175"/>
      <c r="PI258" s="175"/>
      <c r="PJ258" s="175"/>
      <c r="PK258" s="175"/>
      <c r="PL258" s="175"/>
      <c r="PM258" s="175"/>
      <c r="PN258" s="175"/>
      <c r="PO258" s="175"/>
      <c r="PP258" s="175"/>
      <c r="PQ258" s="175"/>
      <c r="PR258" s="175"/>
      <c r="PS258" s="175"/>
      <c r="PT258" s="175"/>
      <c r="PU258" s="175"/>
      <c r="PV258" s="175"/>
      <c r="PW258" s="175"/>
      <c r="PX258" s="175"/>
      <c r="PY258" s="175"/>
      <c r="PZ258" s="175"/>
      <c r="QA258" s="175"/>
      <c r="QB258" s="175"/>
      <c r="QC258" s="175"/>
      <c r="QD258" s="175"/>
      <c r="QE258" s="175"/>
      <c r="QF258" s="175"/>
      <c r="QG258" s="175"/>
      <c r="QH258" s="175"/>
      <c r="QI258" s="175"/>
      <c r="QJ258" s="175"/>
      <c r="QK258" s="175"/>
      <c r="QL258" s="175"/>
      <c r="QM258" s="175"/>
      <c r="QN258" s="175"/>
      <c r="QO258" s="175"/>
    </row>
    <row r="259" spans="122:457">
      <c r="DR259" s="175"/>
      <c r="DS259" s="175"/>
      <c r="DT259" s="175"/>
      <c r="DU259" s="175"/>
      <c r="DV259" s="175"/>
      <c r="DW259" s="175"/>
      <c r="DX259" s="175"/>
      <c r="DY259" s="175"/>
      <c r="DZ259" s="175"/>
      <c r="EA259" s="175"/>
      <c r="EB259" s="175"/>
      <c r="EC259" s="175"/>
      <c r="ED259" s="175"/>
      <c r="EE259" s="175"/>
      <c r="EF259" s="175"/>
      <c r="EG259" s="175"/>
      <c r="EH259" s="175"/>
      <c r="EI259" s="175"/>
      <c r="EJ259" s="175"/>
      <c r="EK259" s="175"/>
      <c r="EL259" s="175"/>
      <c r="EM259" s="175"/>
      <c r="EN259" s="175"/>
      <c r="EO259" s="175"/>
      <c r="EP259" s="175"/>
      <c r="EQ259" s="175"/>
      <c r="ER259" s="175"/>
      <c r="ES259" s="175"/>
      <c r="ET259" s="175"/>
      <c r="EU259" s="175"/>
      <c r="EV259" s="175"/>
      <c r="EW259" s="175"/>
      <c r="EX259" s="175"/>
      <c r="EY259" s="175"/>
      <c r="EZ259" s="175"/>
      <c r="FA259" s="175"/>
      <c r="FB259" s="175"/>
      <c r="FC259" s="175"/>
      <c r="FD259" s="175"/>
      <c r="FE259" s="175"/>
      <c r="FF259" s="175"/>
      <c r="FG259" s="175"/>
      <c r="FH259" s="175"/>
      <c r="FI259" s="175"/>
      <c r="FJ259" s="175"/>
      <c r="FK259" s="175"/>
      <c r="FL259" s="175"/>
      <c r="FM259" s="175"/>
      <c r="FN259" s="175"/>
      <c r="FO259" s="175"/>
      <c r="FP259" s="175"/>
      <c r="FQ259" s="175"/>
      <c r="FR259" s="175"/>
      <c r="FS259" s="175"/>
      <c r="FT259" s="175"/>
      <c r="FU259" s="175"/>
      <c r="FV259" s="175"/>
      <c r="FW259" s="175"/>
      <c r="FX259" s="175"/>
      <c r="FY259" s="175"/>
      <c r="FZ259" s="175"/>
      <c r="GA259" s="175"/>
      <c r="GB259" s="175"/>
      <c r="GC259" s="175"/>
      <c r="GD259" s="175"/>
      <c r="GE259" s="175"/>
      <c r="GF259" s="175"/>
      <c r="GG259" s="175"/>
      <c r="GH259" s="175"/>
      <c r="GI259" s="175"/>
      <c r="GJ259" s="175"/>
      <c r="GK259" s="175"/>
      <c r="GL259" s="175"/>
      <c r="GM259" s="175"/>
      <c r="GN259" s="175"/>
      <c r="GO259" s="175"/>
      <c r="GP259" s="175"/>
      <c r="GQ259" s="175"/>
      <c r="GR259" s="175"/>
      <c r="GS259" s="175"/>
      <c r="GT259" s="175"/>
      <c r="GU259" s="175"/>
      <c r="GV259" s="175"/>
      <c r="GW259" s="175"/>
      <c r="GX259" s="175"/>
      <c r="GY259" s="175"/>
      <c r="GZ259" s="175"/>
      <c r="HA259" s="175"/>
      <c r="HB259" s="175"/>
      <c r="HC259" s="175"/>
      <c r="HD259" s="175"/>
      <c r="HE259" s="175"/>
      <c r="HF259" s="175"/>
      <c r="HG259" s="175"/>
      <c r="HH259" s="175"/>
      <c r="HI259" s="175"/>
      <c r="HJ259" s="175"/>
      <c r="HK259" s="175"/>
      <c r="HL259" s="175"/>
      <c r="HM259" s="175"/>
      <c r="HN259" s="175"/>
      <c r="HO259" s="175"/>
      <c r="HP259" s="175"/>
      <c r="HQ259" s="175"/>
      <c r="HR259" s="175"/>
      <c r="HS259" s="175"/>
      <c r="HT259" s="175"/>
      <c r="HU259" s="175"/>
      <c r="HV259" s="175"/>
      <c r="HW259" s="175"/>
      <c r="HX259" s="175"/>
      <c r="HY259" s="175"/>
      <c r="HZ259" s="175"/>
      <c r="IA259" s="175"/>
      <c r="IB259" s="175"/>
      <c r="IC259" s="175"/>
      <c r="ID259" s="175"/>
      <c r="IE259" s="175"/>
      <c r="IF259" s="175"/>
      <c r="IG259" s="175"/>
      <c r="IH259" s="175"/>
      <c r="II259" s="175"/>
      <c r="IJ259" s="175"/>
      <c r="IK259" s="175"/>
      <c r="IL259" s="175"/>
      <c r="IM259" s="175"/>
      <c r="IN259" s="175"/>
      <c r="IO259" s="175"/>
      <c r="IP259" s="175"/>
      <c r="IQ259" s="175"/>
      <c r="IR259" s="175"/>
      <c r="IS259" s="175"/>
      <c r="IT259" s="175"/>
      <c r="IU259" s="175"/>
      <c r="IV259" s="175"/>
      <c r="IW259" s="175"/>
      <c r="IX259" s="175"/>
      <c r="IY259" s="175"/>
      <c r="IZ259" s="175"/>
      <c r="JA259" s="175"/>
      <c r="JB259" s="175"/>
      <c r="JC259" s="175"/>
      <c r="JD259" s="175"/>
      <c r="JE259" s="175"/>
      <c r="JF259" s="175"/>
      <c r="JG259" s="175"/>
      <c r="JH259" s="175"/>
      <c r="JI259" s="175"/>
      <c r="JJ259" s="175"/>
      <c r="JK259" s="175"/>
      <c r="JL259" s="175"/>
      <c r="JM259" s="175"/>
      <c r="JN259" s="175"/>
      <c r="JO259" s="175"/>
      <c r="JP259" s="175"/>
      <c r="JQ259" s="175"/>
      <c r="JR259" s="175"/>
      <c r="JS259" s="175"/>
      <c r="JT259" s="175"/>
      <c r="JU259" s="175"/>
      <c r="JV259" s="175"/>
      <c r="JW259" s="175"/>
      <c r="JX259" s="175"/>
      <c r="JY259" s="175"/>
      <c r="JZ259" s="175"/>
      <c r="KA259" s="175"/>
      <c r="KB259" s="175"/>
      <c r="KC259" s="175"/>
      <c r="KD259" s="175"/>
      <c r="KE259" s="175"/>
      <c r="KF259" s="175"/>
      <c r="KG259" s="175"/>
      <c r="KH259" s="175"/>
      <c r="KI259" s="175"/>
      <c r="KJ259" s="175"/>
      <c r="KK259" s="175"/>
      <c r="KL259" s="175"/>
      <c r="KM259" s="175"/>
      <c r="KN259" s="175"/>
      <c r="KO259" s="175"/>
      <c r="KP259" s="175"/>
      <c r="KQ259" s="175"/>
      <c r="KR259" s="175"/>
      <c r="KS259" s="175"/>
      <c r="KT259" s="175"/>
      <c r="KU259" s="175"/>
      <c r="KV259" s="175"/>
      <c r="KW259" s="175"/>
      <c r="KX259" s="175"/>
      <c r="KY259" s="175"/>
      <c r="KZ259" s="175"/>
      <c r="LA259" s="175"/>
      <c r="LB259" s="175"/>
      <c r="LC259" s="175"/>
      <c r="LD259" s="175"/>
      <c r="LE259" s="175"/>
      <c r="LF259" s="175"/>
      <c r="LG259" s="175"/>
      <c r="LH259" s="175"/>
      <c r="LI259" s="175"/>
      <c r="LJ259" s="175"/>
      <c r="LK259" s="175"/>
      <c r="LL259" s="175"/>
      <c r="LM259" s="175"/>
      <c r="LN259" s="175"/>
      <c r="LO259" s="175"/>
      <c r="LP259" s="175"/>
      <c r="LQ259" s="175"/>
      <c r="LR259" s="175"/>
      <c r="LS259" s="175"/>
      <c r="LT259" s="175"/>
      <c r="LU259" s="175"/>
      <c r="LV259" s="175"/>
      <c r="LW259" s="175"/>
      <c r="LX259" s="175"/>
      <c r="LY259" s="175"/>
      <c r="LZ259" s="175"/>
      <c r="MA259" s="175"/>
      <c r="MB259" s="175"/>
      <c r="MC259" s="175"/>
      <c r="MD259" s="175"/>
      <c r="ME259" s="175"/>
      <c r="MF259" s="175"/>
      <c r="MG259" s="175"/>
      <c r="MH259" s="175"/>
      <c r="MI259" s="175"/>
      <c r="MJ259" s="175"/>
      <c r="MK259" s="175"/>
      <c r="ML259" s="175"/>
      <c r="MM259" s="175"/>
      <c r="MN259" s="175"/>
      <c r="MO259" s="175"/>
      <c r="MP259" s="175"/>
      <c r="MQ259" s="175"/>
      <c r="MR259" s="175"/>
      <c r="MS259" s="175"/>
      <c r="MT259" s="175"/>
      <c r="MU259" s="175"/>
      <c r="MV259" s="175"/>
      <c r="MW259" s="175"/>
      <c r="MX259" s="175"/>
      <c r="MY259" s="175"/>
      <c r="MZ259" s="175"/>
      <c r="NA259" s="175"/>
      <c r="NB259" s="175"/>
      <c r="NC259" s="175"/>
      <c r="ND259" s="175"/>
      <c r="NE259" s="175"/>
      <c r="NF259" s="175"/>
      <c r="NG259" s="175"/>
      <c r="NH259" s="175"/>
      <c r="NI259" s="175"/>
      <c r="NJ259" s="175"/>
      <c r="NK259" s="175"/>
      <c r="NL259" s="175"/>
      <c r="NM259" s="175"/>
      <c r="NN259" s="175"/>
      <c r="NO259" s="175"/>
      <c r="NP259" s="175"/>
      <c r="NQ259" s="175"/>
      <c r="NR259" s="175"/>
      <c r="NS259" s="175"/>
      <c r="NT259" s="175"/>
      <c r="NU259" s="175"/>
      <c r="NV259" s="175"/>
      <c r="NW259" s="175"/>
      <c r="NX259" s="175"/>
      <c r="NY259" s="175"/>
      <c r="NZ259" s="175"/>
      <c r="OA259" s="175"/>
      <c r="OB259" s="175"/>
      <c r="OC259" s="175"/>
      <c r="OD259" s="175"/>
      <c r="OE259" s="175"/>
      <c r="OF259" s="175"/>
      <c r="OG259" s="175"/>
      <c r="OH259" s="175"/>
      <c r="OI259" s="175"/>
      <c r="OJ259" s="175"/>
      <c r="OK259" s="175"/>
      <c r="OL259" s="175"/>
      <c r="OM259" s="175"/>
      <c r="ON259" s="175"/>
      <c r="OO259" s="175"/>
      <c r="OP259" s="175"/>
      <c r="OQ259" s="175"/>
      <c r="OR259" s="175"/>
      <c r="OS259" s="175"/>
      <c r="OT259" s="175"/>
      <c r="OU259" s="175"/>
      <c r="OV259" s="175"/>
      <c r="OW259" s="175"/>
      <c r="OX259" s="175"/>
      <c r="OY259" s="175"/>
      <c r="OZ259" s="175"/>
      <c r="PA259" s="175"/>
      <c r="PB259" s="175"/>
      <c r="PC259" s="175"/>
      <c r="PD259" s="175"/>
      <c r="PE259" s="175"/>
      <c r="PF259" s="175"/>
      <c r="PG259" s="175"/>
      <c r="PH259" s="175"/>
      <c r="PI259" s="175"/>
      <c r="PJ259" s="175"/>
      <c r="PK259" s="175"/>
      <c r="PL259" s="175"/>
      <c r="PM259" s="175"/>
      <c r="PN259" s="175"/>
      <c r="PO259" s="175"/>
      <c r="PP259" s="175"/>
      <c r="PQ259" s="175"/>
      <c r="PR259" s="175"/>
      <c r="PS259" s="175"/>
      <c r="PT259" s="175"/>
      <c r="PU259" s="175"/>
      <c r="PV259" s="175"/>
      <c r="PW259" s="175"/>
      <c r="PX259" s="175"/>
      <c r="PY259" s="175"/>
      <c r="PZ259" s="175"/>
      <c r="QA259" s="175"/>
      <c r="QB259" s="175"/>
      <c r="QC259" s="175"/>
      <c r="QD259" s="175"/>
      <c r="QE259" s="175"/>
      <c r="QF259" s="175"/>
      <c r="QG259" s="175"/>
      <c r="QH259" s="175"/>
      <c r="QI259" s="175"/>
      <c r="QJ259" s="175"/>
      <c r="QK259" s="175"/>
      <c r="QL259" s="175"/>
      <c r="QM259" s="175"/>
      <c r="QN259" s="175"/>
      <c r="QO259" s="175"/>
    </row>
    <row r="260" spans="122:457">
      <c r="DR260" s="175"/>
      <c r="DS260" s="175"/>
      <c r="DT260" s="175"/>
      <c r="DU260" s="175"/>
      <c r="DV260" s="175"/>
      <c r="DW260" s="175"/>
      <c r="DX260" s="175"/>
      <c r="DY260" s="175"/>
      <c r="DZ260" s="175"/>
      <c r="EA260" s="175"/>
      <c r="EB260" s="175"/>
      <c r="EC260" s="175"/>
      <c r="ED260" s="175"/>
      <c r="EE260" s="175"/>
      <c r="EF260" s="175"/>
      <c r="EG260" s="175"/>
      <c r="EH260" s="175"/>
      <c r="EI260" s="175"/>
      <c r="EJ260" s="175"/>
      <c r="EK260" s="175"/>
      <c r="EL260" s="175"/>
      <c r="EM260" s="175"/>
      <c r="EN260" s="175"/>
      <c r="EO260" s="175"/>
      <c r="EP260" s="175"/>
      <c r="EQ260" s="175"/>
      <c r="ER260" s="175"/>
      <c r="ES260" s="175"/>
      <c r="ET260" s="175"/>
      <c r="EU260" s="175"/>
      <c r="EV260" s="175"/>
      <c r="EW260" s="175"/>
      <c r="EX260" s="175"/>
      <c r="EY260" s="175"/>
      <c r="EZ260" s="175"/>
      <c r="FA260" s="175"/>
      <c r="FB260" s="175"/>
      <c r="FC260" s="175"/>
      <c r="FD260" s="175"/>
      <c r="FE260" s="175"/>
      <c r="FF260" s="175"/>
      <c r="FG260" s="175"/>
      <c r="FH260" s="175"/>
      <c r="FI260" s="175"/>
      <c r="FJ260" s="175"/>
      <c r="FK260" s="175"/>
      <c r="FL260" s="175"/>
      <c r="FM260" s="175"/>
      <c r="FN260" s="175"/>
      <c r="FO260" s="175"/>
      <c r="FP260" s="175"/>
      <c r="FQ260" s="175"/>
      <c r="FR260" s="175"/>
      <c r="FS260" s="175"/>
      <c r="FT260" s="175"/>
      <c r="FU260" s="175"/>
      <c r="FV260" s="175"/>
      <c r="FW260" s="175"/>
      <c r="FX260" s="175"/>
      <c r="FY260" s="175"/>
      <c r="FZ260" s="175"/>
      <c r="GA260" s="175"/>
      <c r="GB260" s="175"/>
      <c r="GC260" s="175"/>
      <c r="GD260" s="175"/>
      <c r="GE260" s="175"/>
      <c r="GF260" s="175"/>
      <c r="GG260" s="175"/>
      <c r="GH260" s="175"/>
      <c r="GI260" s="175"/>
      <c r="GJ260" s="175"/>
      <c r="GK260" s="175"/>
      <c r="GL260" s="175"/>
      <c r="GM260" s="175"/>
      <c r="GN260" s="175"/>
      <c r="GO260" s="175"/>
      <c r="GP260" s="175"/>
      <c r="GQ260" s="175"/>
      <c r="GR260" s="175"/>
      <c r="GS260" s="175"/>
      <c r="GT260" s="175"/>
      <c r="GU260" s="175"/>
      <c r="GV260" s="175"/>
      <c r="GW260" s="175"/>
      <c r="GX260" s="175"/>
      <c r="GY260" s="175"/>
      <c r="GZ260" s="175"/>
      <c r="HA260" s="175"/>
      <c r="HB260" s="175"/>
      <c r="HC260" s="175"/>
      <c r="HD260" s="175"/>
      <c r="HE260" s="175"/>
      <c r="HF260" s="175"/>
      <c r="HG260" s="175"/>
      <c r="HH260" s="175"/>
      <c r="HI260" s="175"/>
      <c r="HJ260" s="175"/>
      <c r="HK260" s="175"/>
      <c r="HL260" s="175"/>
      <c r="HM260" s="175"/>
      <c r="HN260" s="175"/>
      <c r="HO260" s="175"/>
      <c r="HP260" s="175"/>
      <c r="HQ260" s="175"/>
      <c r="HR260" s="175"/>
      <c r="HS260" s="175"/>
      <c r="HT260" s="175"/>
      <c r="HU260" s="175"/>
      <c r="HV260" s="175"/>
      <c r="HW260" s="175"/>
      <c r="HX260" s="175"/>
      <c r="HY260" s="175"/>
      <c r="HZ260" s="175"/>
      <c r="IA260" s="175"/>
      <c r="IB260" s="175"/>
      <c r="IC260" s="175"/>
      <c r="ID260" s="175"/>
      <c r="IE260" s="175"/>
      <c r="IF260" s="175"/>
      <c r="IG260" s="175"/>
      <c r="IH260" s="175"/>
      <c r="II260" s="175"/>
      <c r="IJ260" s="175"/>
      <c r="IK260" s="175"/>
      <c r="IL260" s="175"/>
      <c r="IM260" s="175"/>
      <c r="IN260" s="175"/>
      <c r="IO260" s="175"/>
      <c r="IP260" s="175"/>
      <c r="IQ260" s="175"/>
      <c r="IR260" s="175"/>
      <c r="IS260" s="175"/>
      <c r="IT260" s="175"/>
      <c r="IU260" s="175"/>
      <c r="IV260" s="175"/>
      <c r="IW260" s="175"/>
      <c r="IX260" s="175"/>
      <c r="IY260" s="175"/>
      <c r="IZ260" s="175"/>
      <c r="JA260" s="175"/>
      <c r="JB260" s="175"/>
      <c r="JC260" s="175"/>
      <c r="JD260" s="175"/>
      <c r="JE260" s="175"/>
      <c r="JF260" s="175"/>
      <c r="JG260" s="175"/>
      <c r="JH260" s="175"/>
      <c r="JI260" s="175"/>
      <c r="JJ260" s="175"/>
      <c r="JK260" s="175"/>
      <c r="JL260" s="175"/>
      <c r="JM260" s="175"/>
      <c r="JN260" s="175"/>
      <c r="JO260" s="175"/>
      <c r="JP260" s="175"/>
      <c r="JQ260" s="175"/>
      <c r="JR260" s="175"/>
      <c r="JS260" s="175"/>
      <c r="JT260" s="175"/>
      <c r="JU260" s="175"/>
      <c r="JV260" s="175"/>
      <c r="JW260" s="175"/>
      <c r="JX260" s="175"/>
      <c r="JY260" s="175"/>
      <c r="JZ260" s="175"/>
      <c r="KA260" s="175"/>
      <c r="KB260" s="175"/>
      <c r="KC260" s="175"/>
      <c r="KD260" s="175"/>
      <c r="KE260" s="175"/>
      <c r="KF260" s="175"/>
      <c r="KG260" s="175"/>
      <c r="KH260" s="175"/>
      <c r="KI260" s="175"/>
      <c r="KJ260" s="175"/>
      <c r="KK260" s="175"/>
      <c r="KL260" s="175"/>
      <c r="KM260" s="175"/>
      <c r="KN260" s="175"/>
      <c r="KO260" s="175"/>
      <c r="KP260" s="175"/>
      <c r="KQ260" s="175"/>
      <c r="KR260" s="175"/>
      <c r="KS260" s="175"/>
      <c r="KT260" s="175"/>
      <c r="KU260" s="175"/>
      <c r="KV260" s="175"/>
      <c r="KW260" s="175"/>
      <c r="KX260" s="175"/>
      <c r="KY260" s="175"/>
      <c r="KZ260" s="175"/>
      <c r="LA260" s="175"/>
      <c r="LB260" s="175"/>
      <c r="LC260" s="175"/>
      <c r="LD260" s="175"/>
      <c r="LE260" s="175"/>
      <c r="LF260" s="175"/>
      <c r="LG260" s="175"/>
      <c r="LH260" s="175"/>
      <c r="LI260" s="175"/>
      <c r="LJ260" s="175"/>
      <c r="LK260" s="175"/>
      <c r="LL260" s="175"/>
      <c r="LM260" s="175"/>
      <c r="LN260" s="175"/>
      <c r="LO260" s="175"/>
      <c r="LP260" s="175"/>
      <c r="LQ260" s="175"/>
      <c r="LR260" s="175"/>
      <c r="LS260" s="175"/>
      <c r="LT260" s="175"/>
      <c r="LU260" s="175"/>
      <c r="LV260" s="175"/>
      <c r="LW260" s="175"/>
      <c r="LX260" s="175"/>
      <c r="LY260" s="175"/>
      <c r="LZ260" s="175"/>
      <c r="MA260" s="175"/>
      <c r="MB260" s="175"/>
      <c r="MC260" s="175"/>
      <c r="MD260" s="175"/>
      <c r="ME260" s="175"/>
      <c r="MF260" s="175"/>
      <c r="MG260" s="175"/>
      <c r="MH260" s="175"/>
      <c r="MI260" s="175"/>
      <c r="MJ260" s="175"/>
      <c r="MK260" s="175"/>
      <c r="ML260" s="175"/>
      <c r="MM260" s="175"/>
      <c r="MN260" s="175"/>
      <c r="MO260" s="175"/>
      <c r="MP260" s="175"/>
      <c r="MQ260" s="175"/>
      <c r="MR260" s="175"/>
      <c r="MS260" s="175"/>
      <c r="MT260" s="175"/>
      <c r="MU260" s="175"/>
      <c r="MV260" s="175"/>
      <c r="MW260" s="175"/>
      <c r="MX260" s="175"/>
      <c r="MY260" s="175"/>
      <c r="MZ260" s="175"/>
      <c r="NA260" s="175"/>
      <c r="NB260" s="175"/>
      <c r="NC260" s="175"/>
      <c r="ND260" s="175"/>
      <c r="NE260" s="175"/>
      <c r="NF260" s="175"/>
      <c r="NG260" s="175"/>
      <c r="NH260" s="175"/>
      <c r="NI260" s="175"/>
      <c r="NJ260" s="175"/>
      <c r="NK260" s="175"/>
      <c r="NL260" s="175"/>
      <c r="NM260" s="175"/>
      <c r="NN260" s="175"/>
      <c r="NO260" s="175"/>
      <c r="NP260" s="175"/>
      <c r="NQ260" s="175"/>
      <c r="NR260" s="175"/>
      <c r="NS260" s="175"/>
      <c r="NT260" s="175"/>
      <c r="NU260" s="175"/>
      <c r="NV260" s="175"/>
      <c r="NW260" s="175"/>
      <c r="NX260" s="175"/>
      <c r="NY260" s="175"/>
      <c r="NZ260" s="175"/>
      <c r="OA260" s="175"/>
      <c r="OB260" s="175"/>
      <c r="OC260" s="175"/>
      <c r="OD260" s="175"/>
      <c r="OE260" s="175"/>
      <c r="OF260" s="175"/>
      <c r="OG260" s="175"/>
      <c r="OH260" s="175"/>
      <c r="OI260" s="175"/>
      <c r="OJ260" s="175"/>
      <c r="OK260" s="175"/>
      <c r="OL260" s="175"/>
      <c r="OM260" s="175"/>
      <c r="ON260" s="175"/>
      <c r="OO260" s="175"/>
      <c r="OP260" s="175"/>
      <c r="OQ260" s="175"/>
      <c r="OR260" s="175"/>
      <c r="OS260" s="175"/>
      <c r="OT260" s="175"/>
      <c r="OU260" s="175"/>
      <c r="OV260" s="175"/>
      <c r="OW260" s="175"/>
      <c r="OX260" s="175"/>
      <c r="OY260" s="175"/>
      <c r="OZ260" s="175"/>
      <c r="PA260" s="175"/>
      <c r="PB260" s="175"/>
      <c r="PC260" s="175"/>
      <c r="PD260" s="175"/>
      <c r="PE260" s="175"/>
      <c r="PF260" s="175"/>
      <c r="PG260" s="175"/>
      <c r="PH260" s="175"/>
      <c r="PI260" s="175"/>
      <c r="PJ260" s="175"/>
      <c r="PK260" s="175"/>
      <c r="PL260" s="175"/>
      <c r="PM260" s="175"/>
      <c r="PN260" s="175"/>
      <c r="PO260" s="175"/>
      <c r="PP260" s="175"/>
      <c r="PQ260" s="175"/>
      <c r="PR260" s="175"/>
      <c r="PS260" s="175"/>
      <c r="PT260" s="175"/>
      <c r="PU260" s="175"/>
      <c r="PV260" s="175"/>
      <c r="PW260" s="175"/>
      <c r="PX260" s="175"/>
      <c r="PY260" s="175"/>
      <c r="PZ260" s="175"/>
      <c r="QA260" s="175"/>
      <c r="QB260" s="175"/>
      <c r="QC260" s="175"/>
      <c r="QD260" s="175"/>
      <c r="QE260" s="175"/>
      <c r="QF260" s="175"/>
      <c r="QG260" s="175"/>
      <c r="QH260" s="175"/>
      <c r="QI260" s="175"/>
      <c r="QJ260" s="175"/>
      <c r="QK260" s="175"/>
      <c r="QL260" s="175"/>
      <c r="QM260" s="175"/>
      <c r="QN260" s="175"/>
      <c r="QO260" s="175"/>
    </row>
    <row r="261" spans="122:457">
      <c r="DR261" s="175"/>
      <c r="DS261" s="175"/>
      <c r="DT261" s="175"/>
      <c r="DU261" s="175"/>
      <c r="DV261" s="175"/>
      <c r="DW261" s="175"/>
      <c r="DX261" s="175"/>
      <c r="DY261" s="175"/>
      <c r="DZ261" s="175"/>
      <c r="EA261" s="175"/>
      <c r="EB261" s="175"/>
      <c r="EC261" s="175"/>
      <c r="ED261" s="175"/>
      <c r="EE261" s="175"/>
      <c r="EF261" s="175"/>
      <c r="EG261" s="175"/>
      <c r="EH261" s="175"/>
      <c r="EI261" s="175"/>
      <c r="EJ261" s="175"/>
      <c r="EK261" s="175"/>
      <c r="EL261" s="175"/>
      <c r="EM261" s="175"/>
      <c r="EN261" s="175"/>
      <c r="EO261" s="175"/>
      <c r="EP261" s="175"/>
      <c r="EQ261" s="175"/>
      <c r="ER261" s="175"/>
      <c r="ES261" s="175"/>
      <c r="ET261" s="175"/>
      <c r="EU261" s="175"/>
      <c r="EV261" s="175"/>
      <c r="EW261" s="175"/>
      <c r="EX261" s="175"/>
      <c r="EY261" s="175"/>
      <c r="EZ261" s="175"/>
      <c r="FA261" s="175"/>
      <c r="FB261" s="175"/>
      <c r="FC261" s="175"/>
      <c r="FD261" s="175"/>
      <c r="FE261" s="175"/>
      <c r="FF261" s="175"/>
      <c r="FG261" s="175"/>
      <c r="FH261" s="175"/>
      <c r="FI261" s="175"/>
      <c r="FJ261" s="175"/>
      <c r="FK261" s="175"/>
      <c r="FL261" s="175"/>
      <c r="FM261" s="175"/>
      <c r="FN261" s="175"/>
      <c r="FO261" s="175"/>
      <c r="FP261" s="175"/>
      <c r="FQ261" s="175"/>
      <c r="FR261" s="175"/>
      <c r="FS261" s="175"/>
      <c r="FT261" s="175"/>
      <c r="FU261" s="175"/>
      <c r="FV261" s="175"/>
      <c r="FW261" s="175"/>
      <c r="FX261" s="175"/>
      <c r="FY261" s="175"/>
      <c r="FZ261" s="175"/>
      <c r="GA261" s="175"/>
      <c r="GB261" s="175"/>
      <c r="GC261" s="175"/>
      <c r="GD261" s="175"/>
      <c r="GE261" s="175"/>
      <c r="GF261" s="175"/>
      <c r="GG261" s="175"/>
      <c r="GH261" s="175"/>
      <c r="GI261" s="175"/>
      <c r="GJ261" s="175"/>
      <c r="GK261" s="175"/>
      <c r="GL261" s="175"/>
      <c r="GM261" s="175"/>
      <c r="GN261" s="175"/>
      <c r="GO261" s="175"/>
      <c r="GP261" s="175"/>
      <c r="GQ261" s="175"/>
      <c r="GR261" s="175"/>
      <c r="GS261" s="175"/>
      <c r="GT261" s="175"/>
      <c r="GU261" s="175"/>
      <c r="GV261" s="175"/>
      <c r="GW261" s="175"/>
      <c r="GX261" s="175"/>
      <c r="GY261" s="175"/>
      <c r="GZ261" s="175"/>
      <c r="HA261" s="175"/>
      <c r="HB261" s="175"/>
      <c r="HC261" s="175"/>
      <c r="HD261" s="175"/>
      <c r="HE261" s="175"/>
      <c r="HF261" s="175"/>
      <c r="HG261" s="175"/>
      <c r="HH261" s="175"/>
      <c r="HI261" s="175"/>
      <c r="HJ261" s="175"/>
      <c r="HK261" s="175"/>
      <c r="HL261" s="175"/>
      <c r="HM261" s="175"/>
      <c r="HN261" s="175"/>
      <c r="HO261" s="175"/>
      <c r="HP261" s="175"/>
      <c r="HQ261" s="175"/>
      <c r="HR261" s="175"/>
      <c r="HS261" s="175"/>
      <c r="HT261" s="175"/>
      <c r="HU261" s="175"/>
      <c r="HV261" s="175"/>
      <c r="HW261" s="175"/>
      <c r="HX261" s="175"/>
      <c r="HY261" s="175"/>
      <c r="HZ261" s="175"/>
      <c r="IA261" s="175"/>
      <c r="IB261" s="175"/>
      <c r="IC261" s="175"/>
      <c r="ID261" s="175"/>
      <c r="IE261" s="175"/>
      <c r="IF261" s="175"/>
      <c r="IG261" s="175"/>
      <c r="IH261" s="175"/>
      <c r="II261" s="175"/>
      <c r="IJ261" s="175"/>
      <c r="IK261" s="175"/>
      <c r="IL261" s="175"/>
      <c r="IM261" s="175"/>
      <c r="IN261" s="175"/>
      <c r="IO261" s="175"/>
      <c r="IP261" s="175"/>
      <c r="IQ261" s="175"/>
      <c r="IR261" s="175"/>
      <c r="IS261" s="175"/>
      <c r="IT261" s="175"/>
      <c r="IU261" s="175"/>
      <c r="IV261" s="175"/>
      <c r="IW261" s="175"/>
      <c r="IX261" s="175"/>
      <c r="IY261" s="175"/>
      <c r="IZ261" s="175"/>
      <c r="JA261" s="175"/>
      <c r="JB261" s="175"/>
      <c r="JC261" s="175"/>
      <c r="JD261" s="175"/>
      <c r="JE261" s="175"/>
      <c r="JF261" s="175"/>
      <c r="JG261" s="175"/>
      <c r="JH261" s="175"/>
      <c r="JI261" s="175"/>
      <c r="JJ261" s="175"/>
      <c r="JK261" s="175"/>
      <c r="JL261" s="175"/>
      <c r="JM261" s="175"/>
      <c r="JN261" s="175"/>
      <c r="JO261" s="175"/>
      <c r="JP261" s="175"/>
      <c r="JQ261" s="175"/>
      <c r="JR261" s="175"/>
      <c r="JS261" s="175"/>
      <c r="JT261" s="175"/>
      <c r="JU261" s="175"/>
      <c r="JV261" s="175"/>
      <c r="JW261" s="175"/>
      <c r="JX261" s="175"/>
      <c r="JY261" s="175"/>
      <c r="JZ261" s="175"/>
      <c r="KA261" s="175"/>
      <c r="KB261" s="175"/>
      <c r="KC261" s="175"/>
      <c r="KD261" s="175"/>
      <c r="KE261" s="175"/>
      <c r="KF261" s="175"/>
      <c r="KG261" s="175"/>
      <c r="KH261" s="175"/>
      <c r="KI261" s="175"/>
      <c r="KJ261" s="175"/>
      <c r="KK261" s="175"/>
      <c r="KL261" s="175"/>
      <c r="KM261" s="175"/>
      <c r="KN261" s="175"/>
      <c r="KO261" s="175"/>
      <c r="KP261" s="175"/>
      <c r="KQ261" s="175"/>
      <c r="KR261" s="175"/>
      <c r="KS261" s="175"/>
      <c r="KT261" s="175"/>
      <c r="KU261" s="175"/>
      <c r="KV261" s="175"/>
      <c r="KW261" s="175"/>
      <c r="KX261" s="175"/>
      <c r="KY261" s="175"/>
      <c r="KZ261" s="175"/>
      <c r="LA261" s="175"/>
      <c r="LB261" s="175"/>
      <c r="LC261" s="175"/>
      <c r="LD261" s="175"/>
      <c r="LE261" s="175"/>
      <c r="LF261" s="175"/>
      <c r="LG261" s="175"/>
      <c r="LH261" s="175"/>
      <c r="LI261" s="175"/>
      <c r="LJ261" s="175"/>
      <c r="LK261" s="175"/>
      <c r="LL261" s="175"/>
      <c r="LM261" s="175"/>
      <c r="LN261" s="175"/>
      <c r="LO261" s="175"/>
      <c r="LP261" s="175"/>
      <c r="LQ261" s="175"/>
      <c r="LR261" s="175"/>
      <c r="LS261" s="175"/>
      <c r="LT261" s="175"/>
      <c r="LU261" s="175"/>
      <c r="LV261" s="175"/>
      <c r="LW261" s="175"/>
      <c r="LX261" s="175"/>
      <c r="LY261" s="175"/>
      <c r="LZ261" s="175"/>
      <c r="MA261" s="175"/>
      <c r="MB261" s="175"/>
      <c r="MC261" s="175"/>
      <c r="MD261" s="175"/>
      <c r="ME261" s="175"/>
      <c r="MF261" s="175"/>
      <c r="MG261" s="175"/>
      <c r="MH261" s="175"/>
      <c r="MI261" s="175"/>
      <c r="MJ261" s="175"/>
      <c r="MK261" s="175"/>
      <c r="ML261" s="175"/>
      <c r="MM261" s="175"/>
      <c r="MN261" s="175"/>
      <c r="MO261" s="175"/>
      <c r="MP261" s="175"/>
      <c r="MQ261" s="175"/>
      <c r="MR261" s="175"/>
      <c r="MS261" s="175"/>
      <c r="MT261" s="175"/>
      <c r="MU261" s="175"/>
      <c r="MV261" s="175"/>
      <c r="MW261" s="175"/>
      <c r="MX261" s="175"/>
      <c r="MY261" s="175"/>
      <c r="MZ261" s="175"/>
      <c r="NA261" s="175"/>
      <c r="NB261" s="175"/>
      <c r="NC261" s="175"/>
      <c r="ND261" s="175"/>
      <c r="NE261" s="175"/>
      <c r="NF261" s="175"/>
      <c r="NG261" s="175"/>
      <c r="NH261" s="175"/>
      <c r="NI261" s="175"/>
      <c r="NJ261" s="175"/>
      <c r="NK261" s="175"/>
      <c r="NL261" s="175"/>
      <c r="NM261" s="175"/>
      <c r="NN261" s="175"/>
      <c r="NO261" s="175"/>
      <c r="NP261" s="175"/>
      <c r="NQ261" s="175"/>
      <c r="NR261" s="175"/>
      <c r="NS261" s="175"/>
      <c r="NT261" s="175"/>
      <c r="NU261" s="175"/>
      <c r="NV261" s="175"/>
      <c r="NW261" s="175"/>
      <c r="NX261" s="175"/>
      <c r="NY261" s="175"/>
      <c r="NZ261" s="175"/>
      <c r="OA261" s="175"/>
      <c r="OB261" s="175"/>
      <c r="OC261" s="175"/>
      <c r="OD261" s="175"/>
      <c r="OE261" s="175"/>
      <c r="OF261" s="175"/>
      <c r="OG261" s="175"/>
      <c r="OH261" s="175"/>
      <c r="OI261" s="175"/>
      <c r="OJ261" s="175"/>
      <c r="OK261" s="175"/>
      <c r="OL261" s="175"/>
      <c r="OM261" s="175"/>
      <c r="ON261" s="175"/>
      <c r="OO261" s="175"/>
      <c r="OP261" s="175"/>
      <c r="OQ261" s="175"/>
      <c r="OR261" s="175"/>
      <c r="OS261" s="175"/>
      <c r="OT261" s="175"/>
      <c r="OU261" s="175"/>
      <c r="OV261" s="175"/>
      <c r="OW261" s="175"/>
      <c r="OX261" s="175"/>
      <c r="OY261" s="175"/>
      <c r="OZ261" s="175"/>
      <c r="PA261" s="175"/>
      <c r="PB261" s="175"/>
      <c r="PC261" s="175"/>
      <c r="PD261" s="175"/>
      <c r="PE261" s="175"/>
      <c r="PF261" s="175"/>
      <c r="PG261" s="175"/>
      <c r="PH261" s="175"/>
      <c r="PI261" s="175"/>
      <c r="PJ261" s="175"/>
      <c r="PK261" s="175"/>
      <c r="PL261" s="175"/>
      <c r="PM261" s="175"/>
      <c r="PN261" s="175"/>
      <c r="PO261" s="175"/>
      <c r="PP261" s="175"/>
      <c r="PQ261" s="175"/>
      <c r="PR261" s="175"/>
      <c r="PS261" s="175"/>
      <c r="PT261" s="175"/>
      <c r="PU261" s="175"/>
      <c r="PV261" s="175"/>
      <c r="PW261" s="175"/>
      <c r="PX261" s="175"/>
      <c r="PY261" s="175"/>
      <c r="PZ261" s="175"/>
      <c r="QA261" s="175"/>
      <c r="QB261" s="175"/>
      <c r="QC261" s="175"/>
      <c r="QD261" s="175"/>
      <c r="QE261" s="175"/>
      <c r="QF261" s="175"/>
      <c r="QG261" s="175"/>
      <c r="QH261" s="175"/>
      <c r="QI261" s="175"/>
      <c r="QJ261" s="175"/>
      <c r="QK261" s="175"/>
      <c r="QL261" s="175"/>
      <c r="QM261" s="175"/>
      <c r="QN261" s="175"/>
      <c r="QO261" s="175"/>
    </row>
    <row r="262" spans="122:457">
      <c r="DR262" s="175"/>
      <c r="DS262" s="175"/>
      <c r="DT262" s="175"/>
      <c r="DU262" s="175"/>
      <c r="DV262" s="175"/>
      <c r="DW262" s="175"/>
      <c r="DX262" s="175"/>
      <c r="DY262" s="175"/>
      <c r="DZ262" s="175"/>
      <c r="EA262" s="175"/>
      <c r="EB262" s="175"/>
      <c r="EC262" s="175"/>
      <c r="ED262" s="175"/>
      <c r="EE262" s="175"/>
      <c r="EF262" s="175"/>
      <c r="EG262" s="175"/>
      <c r="EH262" s="175"/>
      <c r="EI262" s="175"/>
      <c r="EJ262" s="175"/>
      <c r="EK262" s="175"/>
      <c r="EL262" s="175"/>
      <c r="EM262" s="175"/>
      <c r="EN262" s="175"/>
      <c r="EO262" s="175"/>
      <c r="EP262" s="175"/>
      <c r="EQ262" s="175"/>
      <c r="ER262" s="175"/>
      <c r="ES262" s="175"/>
      <c r="ET262" s="175"/>
      <c r="EU262" s="175"/>
      <c r="EV262" s="175"/>
      <c r="EW262" s="175"/>
      <c r="EX262" s="175"/>
      <c r="EY262" s="175"/>
      <c r="EZ262" s="175"/>
      <c r="FA262" s="175"/>
      <c r="FB262" s="175"/>
      <c r="FC262" s="175"/>
      <c r="FD262" s="175"/>
      <c r="FE262" s="175"/>
      <c r="FF262" s="175"/>
      <c r="FG262" s="175"/>
      <c r="FH262" s="175"/>
      <c r="FI262" s="175"/>
      <c r="FJ262" s="175"/>
      <c r="FK262" s="175"/>
      <c r="FL262" s="175"/>
      <c r="FM262" s="175"/>
      <c r="FN262" s="175"/>
      <c r="FO262" s="175"/>
      <c r="FP262" s="175"/>
      <c r="FQ262" s="175"/>
      <c r="FR262" s="175"/>
      <c r="FS262" s="175"/>
      <c r="FT262" s="175"/>
      <c r="FU262" s="175"/>
      <c r="FV262" s="175"/>
      <c r="FW262" s="175"/>
      <c r="FX262" s="175"/>
      <c r="FY262" s="175"/>
      <c r="FZ262" s="175"/>
      <c r="GA262" s="175"/>
      <c r="GB262" s="175"/>
      <c r="GC262" s="175"/>
      <c r="GD262" s="175"/>
      <c r="GE262" s="175"/>
      <c r="GF262" s="175"/>
      <c r="GG262" s="175"/>
      <c r="GH262" s="175"/>
      <c r="GI262" s="175"/>
      <c r="GJ262" s="175"/>
      <c r="GK262" s="175"/>
      <c r="GL262" s="175"/>
      <c r="GM262" s="175"/>
      <c r="GN262" s="175"/>
      <c r="GO262" s="175"/>
      <c r="GP262" s="175"/>
      <c r="GQ262" s="175"/>
      <c r="GR262" s="175"/>
      <c r="GS262" s="175"/>
      <c r="GT262" s="175"/>
      <c r="GU262" s="175"/>
      <c r="GV262" s="175"/>
      <c r="GW262" s="175"/>
      <c r="GX262" s="175"/>
      <c r="GY262" s="175"/>
      <c r="GZ262" s="175"/>
      <c r="HA262" s="175"/>
      <c r="HB262" s="175"/>
      <c r="HC262" s="175"/>
      <c r="HD262" s="175"/>
      <c r="HE262" s="175"/>
      <c r="HF262" s="175"/>
      <c r="HG262" s="175"/>
      <c r="HH262" s="175"/>
      <c r="HI262" s="175"/>
      <c r="HJ262" s="175"/>
      <c r="HK262" s="175"/>
      <c r="HL262" s="175"/>
      <c r="HM262" s="175"/>
      <c r="HN262" s="175"/>
      <c r="HO262" s="175"/>
      <c r="HP262" s="175"/>
      <c r="HQ262" s="175"/>
      <c r="HR262" s="175"/>
      <c r="HS262" s="175"/>
      <c r="HT262" s="175"/>
      <c r="HU262" s="175"/>
      <c r="HV262" s="175"/>
      <c r="HW262" s="175"/>
      <c r="HX262" s="175"/>
      <c r="HY262" s="175"/>
      <c r="HZ262" s="175"/>
      <c r="IA262" s="175"/>
      <c r="IB262" s="175"/>
      <c r="IC262" s="175"/>
      <c r="ID262" s="175"/>
      <c r="IE262" s="175"/>
      <c r="IF262" s="175"/>
      <c r="IG262" s="175"/>
      <c r="IH262" s="175"/>
      <c r="II262" s="175"/>
      <c r="IJ262" s="175"/>
      <c r="IK262" s="175"/>
      <c r="IL262" s="175"/>
      <c r="IM262" s="175"/>
      <c r="IN262" s="175"/>
      <c r="IO262" s="175"/>
      <c r="IP262" s="175"/>
      <c r="IQ262" s="175"/>
      <c r="IR262" s="175"/>
      <c r="IS262" s="175"/>
      <c r="IT262" s="175"/>
      <c r="IU262" s="175"/>
      <c r="IV262" s="175"/>
      <c r="IW262" s="175"/>
      <c r="IX262" s="175"/>
      <c r="IY262" s="175"/>
      <c r="IZ262" s="175"/>
      <c r="JA262" s="175"/>
      <c r="JB262" s="175"/>
      <c r="JC262" s="175"/>
      <c r="JD262" s="175"/>
      <c r="JE262" s="175"/>
      <c r="JF262" s="175"/>
      <c r="JG262" s="175"/>
      <c r="JH262" s="175"/>
      <c r="JI262" s="175"/>
      <c r="JJ262" s="175"/>
      <c r="JK262" s="175"/>
      <c r="JL262" s="175"/>
      <c r="JM262" s="175"/>
      <c r="JN262" s="175"/>
      <c r="JO262" s="175"/>
      <c r="JP262" s="175"/>
      <c r="JQ262" s="175"/>
      <c r="JR262" s="175"/>
      <c r="JS262" s="175"/>
      <c r="JT262" s="175"/>
      <c r="JU262" s="175"/>
      <c r="JV262" s="175"/>
      <c r="JW262" s="175"/>
      <c r="JX262" s="175"/>
      <c r="JY262" s="175"/>
      <c r="JZ262" s="175"/>
      <c r="KA262" s="175"/>
      <c r="KB262" s="175"/>
      <c r="KC262" s="175"/>
      <c r="KD262" s="175"/>
      <c r="KE262" s="175"/>
      <c r="KF262" s="175"/>
      <c r="KG262" s="175"/>
      <c r="KH262" s="175"/>
      <c r="KI262" s="175"/>
      <c r="KJ262" s="175"/>
      <c r="KK262" s="175"/>
      <c r="KL262" s="175"/>
      <c r="KM262" s="175"/>
      <c r="KN262" s="175"/>
      <c r="KO262" s="175"/>
      <c r="KP262" s="175"/>
      <c r="KQ262" s="175"/>
      <c r="KR262" s="175"/>
      <c r="KS262" s="175"/>
      <c r="KT262" s="175"/>
      <c r="KU262" s="175"/>
      <c r="KV262" s="175"/>
      <c r="KW262" s="175"/>
      <c r="KX262" s="175"/>
      <c r="KY262" s="175"/>
      <c r="KZ262" s="175"/>
      <c r="LA262" s="175"/>
      <c r="LB262" s="175"/>
      <c r="LC262" s="175"/>
      <c r="LD262" s="175"/>
      <c r="LE262" s="175"/>
      <c r="LF262" s="175"/>
      <c r="LG262" s="175"/>
      <c r="LH262" s="175"/>
      <c r="LI262" s="175"/>
      <c r="LJ262" s="175"/>
      <c r="LK262" s="175"/>
      <c r="LL262" s="175"/>
      <c r="LM262" s="175"/>
      <c r="LN262" s="175"/>
      <c r="LO262" s="175"/>
      <c r="LP262" s="175"/>
      <c r="LQ262" s="175"/>
      <c r="LR262" s="175"/>
      <c r="LS262" s="175"/>
      <c r="LT262" s="175"/>
      <c r="LU262" s="175"/>
      <c r="LV262" s="175"/>
      <c r="LW262" s="175"/>
      <c r="LX262" s="175"/>
      <c r="LY262" s="175"/>
      <c r="LZ262" s="175"/>
      <c r="MA262" s="175"/>
      <c r="MB262" s="175"/>
      <c r="MC262" s="175"/>
      <c r="MD262" s="175"/>
      <c r="ME262" s="175"/>
      <c r="MF262" s="175"/>
      <c r="MG262" s="175"/>
      <c r="MH262" s="175"/>
      <c r="MI262" s="175"/>
      <c r="MJ262" s="175"/>
      <c r="MK262" s="175"/>
      <c r="ML262" s="175"/>
      <c r="MM262" s="175"/>
      <c r="MN262" s="175"/>
      <c r="MO262" s="175"/>
      <c r="MP262" s="175"/>
      <c r="MQ262" s="175"/>
      <c r="MR262" s="175"/>
      <c r="MS262" s="175"/>
      <c r="MT262" s="175"/>
      <c r="MU262" s="175"/>
      <c r="MV262" s="175"/>
      <c r="MW262" s="175"/>
      <c r="MX262" s="175"/>
      <c r="MY262" s="175"/>
      <c r="MZ262" s="175"/>
      <c r="NA262" s="175"/>
      <c r="NB262" s="175"/>
      <c r="NC262" s="175"/>
      <c r="ND262" s="175"/>
      <c r="NE262" s="175"/>
      <c r="NF262" s="175"/>
      <c r="NG262" s="175"/>
      <c r="NH262" s="175"/>
      <c r="NI262" s="175"/>
      <c r="NJ262" s="175"/>
      <c r="NK262" s="175"/>
      <c r="NL262" s="175"/>
      <c r="NM262" s="175"/>
      <c r="NN262" s="175"/>
      <c r="NO262" s="175"/>
      <c r="NP262" s="175"/>
      <c r="NQ262" s="175"/>
      <c r="NR262" s="175"/>
      <c r="NS262" s="175"/>
      <c r="NT262" s="175"/>
      <c r="NU262" s="175"/>
      <c r="NV262" s="175"/>
      <c r="NW262" s="175"/>
      <c r="NX262" s="175"/>
      <c r="NY262" s="175"/>
      <c r="NZ262" s="175"/>
      <c r="OA262" s="175"/>
      <c r="OB262" s="175"/>
      <c r="OC262" s="175"/>
      <c r="OD262" s="175"/>
      <c r="OE262" s="175"/>
      <c r="OF262" s="175"/>
      <c r="OG262" s="175"/>
      <c r="OH262" s="175"/>
      <c r="OI262" s="175"/>
      <c r="OJ262" s="175"/>
      <c r="OK262" s="175"/>
      <c r="OL262" s="175"/>
      <c r="OM262" s="175"/>
      <c r="ON262" s="175"/>
      <c r="OO262" s="175"/>
      <c r="OP262" s="175"/>
      <c r="OQ262" s="175"/>
      <c r="OR262" s="175"/>
      <c r="OS262" s="175"/>
      <c r="OT262" s="175"/>
      <c r="OU262" s="175"/>
      <c r="OV262" s="175"/>
      <c r="OW262" s="175"/>
      <c r="OX262" s="175"/>
      <c r="OY262" s="175"/>
      <c r="OZ262" s="175"/>
      <c r="PA262" s="175"/>
      <c r="PB262" s="175"/>
      <c r="PC262" s="175"/>
      <c r="PD262" s="175"/>
      <c r="PE262" s="175"/>
      <c r="PF262" s="175"/>
      <c r="PG262" s="175"/>
      <c r="PH262" s="175"/>
      <c r="PI262" s="175"/>
      <c r="PJ262" s="175"/>
      <c r="PK262" s="175"/>
      <c r="PL262" s="175"/>
      <c r="PM262" s="175"/>
      <c r="PN262" s="175"/>
      <c r="PO262" s="175"/>
      <c r="PP262" s="175"/>
      <c r="PQ262" s="175"/>
      <c r="PR262" s="175"/>
      <c r="PS262" s="175"/>
      <c r="PT262" s="175"/>
      <c r="PU262" s="175"/>
      <c r="PV262" s="175"/>
      <c r="PW262" s="175"/>
      <c r="PX262" s="175"/>
      <c r="PY262" s="175"/>
      <c r="PZ262" s="175"/>
      <c r="QA262" s="175"/>
      <c r="QB262" s="175"/>
      <c r="QC262" s="175"/>
      <c r="QD262" s="175"/>
      <c r="QE262" s="175"/>
      <c r="QF262" s="175"/>
      <c r="QG262" s="175"/>
      <c r="QH262" s="175"/>
      <c r="QI262" s="175"/>
      <c r="QJ262" s="175"/>
      <c r="QK262" s="175"/>
      <c r="QL262" s="175"/>
      <c r="QM262" s="175"/>
      <c r="QN262" s="175"/>
      <c r="QO262" s="175"/>
    </row>
    <row r="263" spans="122:457">
      <c r="DR263" s="175"/>
      <c r="DS263" s="175"/>
      <c r="DT263" s="175"/>
      <c r="DU263" s="175"/>
      <c r="DV263" s="175"/>
      <c r="DW263" s="175"/>
      <c r="DX263" s="175"/>
      <c r="DY263" s="175"/>
      <c r="DZ263" s="175"/>
      <c r="EA263" s="175"/>
      <c r="EB263" s="175"/>
      <c r="EC263" s="175"/>
      <c r="ED263" s="175"/>
      <c r="EE263" s="175"/>
      <c r="EF263" s="175"/>
      <c r="EG263" s="175"/>
      <c r="EH263" s="175"/>
      <c r="EI263" s="175"/>
      <c r="EJ263" s="175"/>
      <c r="EK263" s="175"/>
      <c r="EL263" s="175"/>
      <c r="EM263" s="175"/>
      <c r="EN263" s="175"/>
      <c r="EO263" s="175"/>
      <c r="EP263" s="175"/>
      <c r="EQ263" s="175"/>
      <c r="ER263" s="175"/>
      <c r="ES263" s="175"/>
      <c r="ET263" s="175"/>
      <c r="EU263" s="175"/>
      <c r="EV263" s="175"/>
      <c r="EW263" s="175"/>
      <c r="EX263" s="175"/>
      <c r="EY263" s="175"/>
      <c r="EZ263" s="175"/>
      <c r="FA263" s="175"/>
      <c r="FB263" s="175"/>
      <c r="FC263" s="175"/>
      <c r="FD263" s="175"/>
      <c r="FE263" s="175"/>
      <c r="FF263" s="175"/>
      <c r="FG263" s="175"/>
      <c r="FH263" s="175"/>
      <c r="FI263" s="175"/>
      <c r="FJ263" s="175"/>
      <c r="FK263" s="175"/>
      <c r="FL263" s="175"/>
      <c r="FM263" s="175"/>
      <c r="FN263" s="175"/>
      <c r="FO263" s="175"/>
      <c r="FP263" s="175"/>
      <c r="FQ263" s="175"/>
      <c r="FR263" s="175"/>
      <c r="FS263" s="175"/>
      <c r="FT263" s="175"/>
      <c r="FU263" s="175"/>
      <c r="FV263" s="175"/>
      <c r="FW263" s="175"/>
      <c r="FX263" s="175"/>
      <c r="FY263" s="175"/>
      <c r="FZ263" s="175"/>
      <c r="GA263" s="175"/>
      <c r="GB263" s="175"/>
      <c r="GC263" s="175"/>
      <c r="GD263" s="175"/>
      <c r="GE263" s="175"/>
      <c r="GF263" s="175"/>
      <c r="GG263" s="175"/>
      <c r="GH263" s="175"/>
      <c r="GI263" s="175"/>
      <c r="GJ263" s="175"/>
      <c r="GK263" s="175"/>
      <c r="GL263" s="175"/>
      <c r="GM263" s="175"/>
      <c r="GN263" s="175"/>
      <c r="GO263" s="175"/>
      <c r="GP263" s="175"/>
      <c r="GQ263" s="175"/>
      <c r="GR263" s="175"/>
      <c r="GS263" s="175"/>
      <c r="GT263" s="175"/>
      <c r="GU263" s="175"/>
      <c r="GV263" s="175"/>
      <c r="GW263" s="175"/>
      <c r="GX263" s="175"/>
      <c r="GY263" s="175"/>
      <c r="GZ263" s="175"/>
      <c r="HA263" s="175"/>
      <c r="HB263" s="175"/>
      <c r="HC263" s="175"/>
      <c r="HD263" s="175"/>
      <c r="HE263" s="175"/>
      <c r="HF263" s="175"/>
      <c r="HG263" s="175"/>
      <c r="HH263" s="175"/>
      <c r="HI263" s="175"/>
      <c r="HJ263" s="175"/>
      <c r="HK263" s="175"/>
      <c r="HL263" s="175"/>
      <c r="HM263" s="175"/>
      <c r="HN263" s="175"/>
      <c r="HO263" s="175"/>
      <c r="HP263" s="175"/>
      <c r="HQ263" s="175"/>
      <c r="HR263" s="175"/>
      <c r="HS263" s="175"/>
      <c r="HT263" s="175"/>
      <c r="HU263" s="175"/>
      <c r="HV263" s="175"/>
      <c r="HW263" s="175"/>
      <c r="HX263" s="175"/>
      <c r="HY263" s="175"/>
      <c r="HZ263" s="175"/>
      <c r="IA263" s="175"/>
      <c r="IB263" s="175"/>
      <c r="IC263" s="175"/>
      <c r="ID263" s="175"/>
      <c r="IE263" s="175"/>
      <c r="IF263" s="175"/>
      <c r="IG263" s="175"/>
      <c r="IH263" s="175"/>
      <c r="II263" s="175"/>
      <c r="IJ263" s="175"/>
      <c r="IK263" s="175"/>
      <c r="IL263" s="175"/>
      <c r="IM263" s="175"/>
      <c r="IN263" s="175"/>
      <c r="IO263" s="175"/>
      <c r="IP263" s="175"/>
      <c r="IQ263" s="175"/>
      <c r="IR263" s="175"/>
      <c r="IS263" s="175"/>
      <c r="IT263" s="175"/>
      <c r="IU263" s="175"/>
      <c r="IV263" s="175"/>
      <c r="IW263" s="175"/>
      <c r="IX263" s="175"/>
      <c r="IY263" s="175"/>
      <c r="IZ263" s="175"/>
      <c r="JA263" s="175"/>
      <c r="JB263" s="175"/>
      <c r="JC263" s="175"/>
      <c r="JD263" s="175"/>
      <c r="JE263" s="175"/>
      <c r="JF263" s="175"/>
      <c r="JG263" s="175"/>
      <c r="JH263" s="175"/>
      <c r="JI263" s="175"/>
      <c r="JJ263" s="175"/>
      <c r="JK263" s="175"/>
      <c r="JL263" s="175"/>
      <c r="JM263" s="175"/>
      <c r="JN263" s="175"/>
      <c r="JO263" s="175"/>
      <c r="JP263" s="175"/>
      <c r="JQ263" s="175"/>
      <c r="JR263" s="175"/>
      <c r="JS263" s="175"/>
      <c r="JT263" s="175"/>
      <c r="JU263" s="175"/>
      <c r="JV263" s="175"/>
      <c r="JW263" s="175"/>
      <c r="JX263" s="175"/>
      <c r="JY263" s="175"/>
      <c r="JZ263" s="175"/>
      <c r="KA263" s="175"/>
      <c r="KB263" s="175"/>
      <c r="KC263" s="175"/>
      <c r="KD263" s="175"/>
      <c r="KE263" s="175"/>
      <c r="KF263" s="175"/>
      <c r="KG263" s="175"/>
      <c r="KH263" s="175"/>
      <c r="KI263" s="175"/>
      <c r="KJ263" s="175"/>
      <c r="KK263" s="175"/>
      <c r="KL263" s="175"/>
      <c r="KM263" s="175"/>
      <c r="KN263" s="175"/>
      <c r="KO263" s="175"/>
      <c r="KP263" s="175"/>
      <c r="KQ263" s="175"/>
      <c r="KR263" s="175"/>
      <c r="KS263" s="175"/>
      <c r="KT263" s="175"/>
      <c r="KU263" s="175"/>
      <c r="KV263" s="175"/>
      <c r="KW263" s="175"/>
      <c r="KX263" s="175"/>
      <c r="KY263" s="175"/>
      <c r="KZ263" s="175"/>
      <c r="LA263" s="175"/>
      <c r="LB263" s="175"/>
      <c r="LC263" s="175"/>
      <c r="LD263" s="175"/>
      <c r="LE263" s="175"/>
      <c r="LF263" s="175"/>
      <c r="LG263" s="175"/>
      <c r="LH263" s="175"/>
      <c r="LI263" s="175"/>
      <c r="LJ263" s="175"/>
      <c r="LK263" s="175"/>
      <c r="LL263" s="175"/>
      <c r="LM263" s="175"/>
      <c r="LN263" s="175"/>
      <c r="LO263" s="175"/>
      <c r="LP263" s="175"/>
      <c r="LQ263" s="175"/>
      <c r="LR263" s="175"/>
      <c r="LS263" s="175"/>
      <c r="LT263" s="175"/>
      <c r="LU263" s="175"/>
      <c r="LV263" s="175"/>
      <c r="LW263" s="175"/>
      <c r="LX263" s="175"/>
      <c r="LY263" s="175"/>
      <c r="LZ263" s="175"/>
      <c r="MA263" s="175"/>
      <c r="MB263" s="175"/>
      <c r="MC263" s="175"/>
      <c r="MD263" s="175"/>
      <c r="ME263" s="175"/>
      <c r="MF263" s="175"/>
      <c r="MG263" s="175"/>
      <c r="MH263" s="175"/>
      <c r="MI263" s="175"/>
      <c r="MJ263" s="175"/>
      <c r="MK263" s="175"/>
      <c r="ML263" s="175"/>
      <c r="MM263" s="175"/>
      <c r="MN263" s="175"/>
      <c r="MO263" s="175"/>
      <c r="MP263" s="175"/>
      <c r="MQ263" s="175"/>
      <c r="MR263" s="175"/>
      <c r="MS263" s="175"/>
      <c r="MT263" s="175"/>
      <c r="MU263" s="175"/>
      <c r="MV263" s="175"/>
      <c r="MW263" s="175"/>
      <c r="MX263" s="175"/>
      <c r="MY263" s="175"/>
      <c r="MZ263" s="175"/>
      <c r="NA263" s="175"/>
      <c r="NB263" s="175"/>
      <c r="NC263" s="175"/>
      <c r="ND263" s="175"/>
      <c r="NE263" s="175"/>
      <c r="NF263" s="175"/>
      <c r="NG263" s="175"/>
      <c r="NH263" s="175"/>
      <c r="NI263" s="175"/>
      <c r="NJ263" s="175"/>
      <c r="NK263" s="175"/>
      <c r="NL263" s="175"/>
      <c r="NM263" s="175"/>
      <c r="NN263" s="175"/>
      <c r="NO263" s="175"/>
      <c r="NP263" s="175"/>
      <c r="NQ263" s="175"/>
      <c r="NR263" s="175"/>
      <c r="NS263" s="175"/>
      <c r="NT263" s="175"/>
      <c r="NU263" s="175"/>
      <c r="NV263" s="175"/>
      <c r="NW263" s="175"/>
      <c r="NX263" s="175"/>
      <c r="NY263" s="175"/>
      <c r="NZ263" s="175"/>
      <c r="OA263" s="175"/>
      <c r="OB263" s="175"/>
      <c r="OC263" s="175"/>
      <c r="OD263" s="175"/>
      <c r="OE263" s="175"/>
      <c r="OF263" s="175"/>
      <c r="OG263" s="175"/>
      <c r="OH263" s="175"/>
      <c r="OI263" s="175"/>
      <c r="OJ263" s="175"/>
      <c r="OK263" s="175"/>
      <c r="OL263" s="175"/>
      <c r="OM263" s="175"/>
      <c r="ON263" s="175"/>
      <c r="OO263" s="175"/>
      <c r="OP263" s="175"/>
      <c r="OQ263" s="175"/>
      <c r="OR263" s="175"/>
      <c r="OS263" s="175"/>
      <c r="OT263" s="175"/>
      <c r="OU263" s="175"/>
      <c r="OV263" s="175"/>
      <c r="OW263" s="175"/>
      <c r="OX263" s="175"/>
      <c r="OY263" s="175"/>
      <c r="OZ263" s="175"/>
      <c r="PA263" s="175"/>
      <c r="PB263" s="175"/>
      <c r="PC263" s="175"/>
      <c r="PD263" s="175"/>
      <c r="PE263" s="175"/>
      <c r="PF263" s="175"/>
      <c r="PG263" s="175"/>
      <c r="PH263" s="175"/>
      <c r="PI263" s="175"/>
      <c r="PJ263" s="175"/>
      <c r="PK263" s="175"/>
      <c r="PL263" s="175"/>
      <c r="PM263" s="175"/>
      <c r="PN263" s="175"/>
      <c r="PO263" s="175"/>
      <c r="PP263" s="175"/>
      <c r="PQ263" s="175"/>
      <c r="PR263" s="175"/>
      <c r="PS263" s="175"/>
      <c r="PT263" s="175"/>
      <c r="PU263" s="175"/>
      <c r="PV263" s="175"/>
      <c r="PW263" s="175"/>
      <c r="PX263" s="175"/>
      <c r="PY263" s="175"/>
      <c r="PZ263" s="175"/>
      <c r="QA263" s="175"/>
      <c r="QB263" s="175"/>
      <c r="QC263" s="175"/>
      <c r="QD263" s="175"/>
      <c r="QE263" s="175"/>
      <c r="QF263" s="175"/>
      <c r="QG263" s="175"/>
      <c r="QH263" s="175"/>
      <c r="QI263" s="175"/>
      <c r="QJ263" s="175"/>
      <c r="QK263" s="175"/>
      <c r="QL263" s="175"/>
      <c r="QM263" s="175"/>
      <c r="QN263" s="175"/>
      <c r="QO263" s="175"/>
    </row>
    <row r="264" spans="122:457">
      <c r="DR264" s="175"/>
      <c r="DS264" s="175"/>
      <c r="DT264" s="175"/>
      <c r="DU264" s="175"/>
      <c r="DV264" s="175"/>
      <c r="DW264" s="175"/>
      <c r="DX264" s="175"/>
      <c r="DY264" s="175"/>
      <c r="DZ264" s="175"/>
      <c r="EA264" s="175"/>
      <c r="EB264" s="175"/>
      <c r="EC264" s="175"/>
      <c r="ED264" s="175"/>
      <c r="EE264" s="175"/>
      <c r="EF264" s="175"/>
      <c r="EG264" s="175"/>
      <c r="EH264" s="175"/>
      <c r="EI264" s="175"/>
      <c r="EJ264" s="175"/>
      <c r="EK264" s="175"/>
      <c r="EL264" s="175"/>
      <c r="EM264" s="175"/>
      <c r="EN264" s="175"/>
      <c r="EO264" s="175"/>
      <c r="EP264" s="175"/>
      <c r="EQ264" s="175"/>
      <c r="ER264" s="175"/>
      <c r="ES264" s="175"/>
      <c r="ET264" s="175"/>
      <c r="EU264" s="175"/>
      <c r="EV264" s="175"/>
      <c r="EW264" s="175"/>
      <c r="EX264" s="175"/>
      <c r="EY264" s="175"/>
      <c r="EZ264" s="175"/>
      <c r="FA264" s="175"/>
      <c r="FB264" s="175"/>
      <c r="FC264" s="175"/>
      <c r="FD264" s="175"/>
      <c r="FE264" s="175"/>
      <c r="FF264" s="175"/>
      <c r="FG264" s="175"/>
      <c r="FH264" s="175"/>
      <c r="FI264" s="175"/>
      <c r="FJ264" s="175"/>
      <c r="FK264" s="175"/>
      <c r="FL264" s="175"/>
      <c r="FM264" s="175"/>
      <c r="FN264" s="175"/>
      <c r="FO264" s="175"/>
      <c r="FP264" s="175"/>
      <c r="FQ264" s="175"/>
      <c r="FR264" s="175"/>
      <c r="FS264" s="175"/>
      <c r="FT264" s="175"/>
      <c r="FU264" s="175"/>
      <c r="FV264" s="175"/>
      <c r="FW264" s="175"/>
      <c r="FX264" s="175"/>
      <c r="FY264" s="175"/>
      <c r="FZ264" s="175"/>
      <c r="GA264" s="175"/>
      <c r="GB264" s="175"/>
      <c r="GC264" s="175"/>
      <c r="GD264" s="175"/>
      <c r="GE264" s="175"/>
      <c r="GF264" s="175"/>
      <c r="GG264" s="175"/>
      <c r="GH264" s="175"/>
      <c r="GI264" s="175"/>
      <c r="GJ264" s="175"/>
      <c r="GK264" s="175"/>
      <c r="GL264" s="175"/>
      <c r="GM264" s="175"/>
      <c r="GN264" s="175"/>
      <c r="GO264" s="175"/>
      <c r="GP264" s="175"/>
      <c r="GQ264" s="175"/>
      <c r="GR264" s="175"/>
      <c r="GS264" s="175"/>
      <c r="GT264" s="175"/>
      <c r="GU264" s="175"/>
      <c r="GV264" s="175"/>
      <c r="GW264" s="175"/>
      <c r="GX264" s="175"/>
      <c r="GY264" s="175"/>
      <c r="GZ264" s="175"/>
      <c r="HA264" s="175"/>
      <c r="HB264" s="175"/>
      <c r="HC264" s="175"/>
      <c r="HD264" s="175"/>
      <c r="HE264" s="175"/>
      <c r="HF264" s="175"/>
      <c r="HG264" s="175"/>
      <c r="HH264" s="175"/>
      <c r="HI264" s="175"/>
      <c r="HJ264" s="175"/>
      <c r="HK264" s="175"/>
      <c r="HL264" s="175"/>
      <c r="HM264" s="175"/>
      <c r="HN264" s="175"/>
      <c r="HO264" s="175"/>
      <c r="HP264" s="175"/>
      <c r="HQ264" s="175"/>
      <c r="HR264" s="175"/>
      <c r="HS264" s="175"/>
      <c r="HT264" s="175"/>
      <c r="HU264" s="175"/>
      <c r="HV264" s="175"/>
      <c r="HW264" s="175"/>
      <c r="HX264" s="175"/>
      <c r="HY264" s="175"/>
      <c r="HZ264" s="175"/>
      <c r="IA264" s="175"/>
      <c r="IB264" s="175"/>
      <c r="IC264" s="175"/>
      <c r="ID264" s="175"/>
      <c r="IE264" s="175"/>
      <c r="IF264" s="175"/>
      <c r="IG264" s="175"/>
      <c r="IH264" s="175"/>
      <c r="II264" s="175"/>
      <c r="IJ264" s="175"/>
      <c r="IK264" s="175"/>
      <c r="IL264" s="175"/>
      <c r="IM264" s="175"/>
      <c r="IN264" s="175"/>
      <c r="IO264" s="175"/>
      <c r="IP264" s="175"/>
      <c r="IQ264" s="175"/>
      <c r="IR264" s="175"/>
      <c r="IS264" s="175"/>
      <c r="IT264" s="175"/>
      <c r="IU264" s="175"/>
      <c r="IV264" s="175"/>
      <c r="IW264" s="175"/>
      <c r="IX264" s="175"/>
      <c r="IY264" s="175"/>
      <c r="IZ264" s="175"/>
      <c r="JA264" s="175"/>
      <c r="JB264" s="175"/>
      <c r="JC264" s="175"/>
      <c r="JD264" s="175"/>
      <c r="JE264" s="175"/>
      <c r="JF264" s="175"/>
      <c r="JG264" s="175"/>
      <c r="JH264" s="175"/>
      <c r="JI264" s="175"/>
      <c r="JJ264" s="175"/>
      <c r="JK264" s="175"/>
      <c r="JL264" s="175"/>
      <c r="JM264" s="175"/>
      <c r="JN264" s="175"/>
      <c r="JO264" s="175"/>
      <c r="JP264" s="175"/>
      <c r="JQ264" s="175"/>
      <c r="JR264" s="175"/>
      <c r="JS264" s="175"/>
      <c r="JT264" s="175"/>
      <c r="JU264" s="175"/>
      <c r="JV264" s="175"/>
      <c r="JW264" s="175"/>
      <c r="JX264" s="175"/>
      <c r="JY264" s="175"/>
      <c r="JZ264" s="175"/>
      <c r="KA264" s="175"/>
      <c r="KB264" s="175"/>
      <c r="KC264" s="175"/>
      <c r="KD264" s="175"/>
      <c r="KE264" s="175"/>
      <c r="KF264" s="175"/>
      <c r="KG264" s="175"/>
      <c r="KH264" s="175"/>
      <c r="KI264" s="175"/>
      <c r="KJ264" s="175"/>
      <c r="KK264" s="175"/>
      <c r="KL264" s="175"/>
      <c r="KM264" s="175"/>
      <c r="KN264" s="175"/>
      <c r="KO264" s="175"/>
      <c r="KP264" s="175"/>
      <c r="KQ264" s="175"/>
      <c r="KR264" s="175"/>
      <c r="KS264" s="175"/>
      <c r="KT264" s="175"/>
      <c r="KU264" s="175"/>
      <c r="KV264" s="175"/>
      <c r="KW264" s="175"/>
      <c r="KX264" s="175"/>
      <c r="KY264" s="175"/>
      <c r="KZ264" s="175"/>
      <c r="LA264" s="175"/>
      <c r="LB264" s="175"/>
      <c r="LC264" s="175"/>
      <c r="LD264" s="175"/>
      <c r="LE264" s="175"/>
      <c r="LF264" s="175"/>
      <c r="LG264" s="175"/>
      <c r="LH264" s="175"/>
      <c r="LI264" s="175"/>
      <c r="LJ264" s="175"/>
      <c r="LK264" s="175"/>
      <c r="LL264" s="175"/>
      <c r="LM264" s="175"/>
      <c r="LN264" s="175"/>
      <c r="LO264" s="175"/>
      <c r="LP264" s="175"/>
      <c r="LQ264" s="175"/>
      <c r="LR264" s="175"/>
      <c r="LS264" s="175"/>
      <c r="LT264" s="175"/>
      <c r="LU264" s="175"/>
      <c r="LV264" s="175"/>
      <c r="LW264" s="175"/>
      <c r="LX264" s="175"/>
      <c r="LY264" s="175"/>
      <c r="LZ264" s="175"/>
      <c r="MA264" s="175"/>
      <c r="MB264" s="175"/>
      <c r="MC264" s="175"/>
      <c r="MD264" s="175"/>
      <c r="ME264" s="175"/>
      <c r="MF264" s="175"/>
      <c r="MG264" s="175"/>
      <c r="MH264" s="175"/>
      <c r="MI264" s="175"/>
      <c r="MJ264" s="175"/>
      <c r="MK264" s="175"/>
      <c r="ML264" s="175"/>
      <c r="MM264" s="175"/>
      <c r="MN264" s="175"/>
      <c r="MO264" s="175"/>
      <c r="MP264" s="175"/>
      <c r="MQ264" s="175"/>
      <c r="MR264" s="175"/>
      <c r="MS264" s="175"/>
      <c r="MT264" s="175"/>
      <c r="MU264" s="175"/>
      <c r="MV264" s="175"/>
      <c r="MW264" s="175"/>
      <c r="MX264" s="175"/>
      <c r="MY264" s="175"/>
      <c r="MZ264" s="175"/>
      <c r="NA264" s="175"/>
      <c r="NB264" s="175"/>
      <c r="NC264" s="175"/>
      <c r="ND264" s="175"/>
      <c r="NE264" s="175"/>
      <c r="NF264" s="175"/>
      <c r="NG264" s="175"/>
      <c r="NH264" s="175"/>
      <c r="NI264" s="175"/>
      <c r="NJ264" s="175"/>
      <c r="NK264" s="175"/>
      <c r="NL264" s="175"/>
      <c r="NM264" s="175"/>
      <c r="NN264" s="175"/>
      <c r="NO264" s="175"/>
      <c r="NP264" s="175"/>
      <c r="NQ264" s="175"/>
      <c r="NR264" s="175"/>
      <c r="NS264" s="175"/>
      <c r="NT264" s="175"/>
      <c r="NU264" s="175"/>
      <c r="NV264" s="175"/>
      <c r="NW264" s="175"/>
      <c r="NX264" s="175"/>
      <c r="NY264" s="175"/>
      <c r="NZ264" s="175"/>
      <c r="OA264" s="175"/>
      <c r="OB264" s="175"/>
      <c r="OC264" s="175"/>
      <c r="OD264" s="175"/>
      <c r="OE264" s="175"/>
      <c r="OF264" s="175"/>
      <c r="OG264" s="175"/>
      <c r="OH264" s="175"/>
      <c r="OI264" s="175"/>
      <c r="OJ264" s="175"/>
      <c r="OK264" s="175"/>
      <c r="OL264" s="175"/>
      <c r="OM264" s="175"/>
      <c r="ON264" s="175"/>
      <c r="OO264" s="175"/>
      <c r="OP264" s="175"/>
      <c r="OQ264" s="175"/>
      <c r="OR264" s="175"/>
      <c r="OS264" s="175"/>
      <c r="OT264" s="175"/>
      <c r="OU264" s="175"/>
      <c r="OV264" s="175"/>
      <c r="OW264" s="175"/>
      <c r="OX264" s="175"/>
      <c r="OY264" s="175"/>
      <c r="OZ264" s="175"/>
      <c r="PA264" s="175"/>
      <c r="PB264" s="175"/>
      <c r="PC264" s="175"/>
      <c r="PD264" s="175"/>
      <c r="PE264" s="175"/>
      <c r="PF264" s="175"/>
      <c r="PG264" s="175"/>
      <c r="PH264" s="175"/>
      <c r="PI264" s="175"/>
      <c r="PJ264" s="175"/>
      <c r="PK264" s="175"/>
      <c r="PL264" s="175"/>
      <c r="PM264" s="175"/>
      <c r="PN264" s="175"/>
      <c r="PO264" s="175"/>
      <c r="PP264" s="175"/>
      <c r="PQ264" s="175"/>
      <c r="PR264" s="175"/>
      <c r="PS264" s="175"/>
      <c r="PT264" s="175"/>
      <c r="PU264" s="175"/>
      <c r="PV264" s="175"/>
      <c r="PW264" s="175"/>
      <c r="PX264" s="175"/>
      <c r="PY264" s="175"/>
      <c r="PZ264" s="175"/>
      <c r="QA264" s="175"/>
      <c r="QB264" s="175"/>
      <c r="QC264" s="175"/>
      <c r="QD264" s="175"/>
      <c r="QE264" s="175"/>
      <c r="QF264" s="175"/>
      <c r="QG264" s="175"/>
      <c r="QH264" s="175"/>
      <c r="QI264" s="175"/>
      <c r="QJ264" s="175"/>
      <c r="QK264" s="175"/>
      <c r="QL264" s="175"/>
      <c r="QM264" s="175"/>
      <c r="QN264" s="175"/>
      <c r="QO264" s="175"/>
    </row>
    <row r="265" spans="122:457">
      <c r="DR265" s="175"/>
      <c r="DS265" s="175"/>
      <c r="DT265" s="175"/>
      <c r="DU265" s="175"/>
      <c r="DV265" s="175"/>
      <c r="DW265" s="175"/>
      <c r="DX265" s="175"/>
      <c r="DY265" s="175"/>
      <c r="DZ265" s="175"/>
      <c r="EA265" s="175"/>
      <c r="EB265" s="175"/>
      <c r="EC265" s="175"/>
      <c r="ED265" s="175"/>
      <c r="EE265" s="175"/>
      <c r="EF265" s="175"/>
      <c r="EG265" s="175"/>
      <c r="EH265" s="175"/>
      <c r="EI265" s="175"/>
      <c r="EJ265" s="175"/>
      <c r="EK265" s="175"/>
      <c r="EL265" s="175"/>
      <c r="EM265" s="175"/>
      <c r="EN265" s="175"/>
      <c r="EO265" s="175"/>
      <c r="EP265" s="175"/>
      <c r="EQ265" s="175"/>
      <c r="ER265" s="175"/>
      <c r="ES265" s="175"/>
      <c r="ET265" s="175"/>
      <c r="EU265" s="175"/>
      <c r="EV265" s="175"/>
      <c r="EW265" s="175"/>
      <c r="EX265" s="175"/>
      <c r="EY265" s="175"/>
      <c r="EZ265" s="175"/>
      <c r="FA265" s="175"/>
      <c r="FB265" s="175"/>
      <c r="FC265" s="175"/>
      <c r="FD265" s="175"/>
      <c r="FE265" s="175"/>
      <c r="FF265" s="175"/>
      <c r="FG265" s="175"/>
      <c r="FH265" s="175"/>
      <c r="FI265" s="175"/>
      <c r="FJ265" s="175"/>
      <c r="FK265" s="175"/>
      <c r="FL265" s="175"/>
      <c r="FM265" s="175"/>
      <c r="FN265" s="175"/>
      <c r="FO265" s="175"/>
      <c r="FP265" s="175"/>
      <c r="FQ265" s="175"/>
      <c r="FR265" s="175"/>
      <c r="FS265" s="175"/>
      <c r="FT265" s="175"/>
      <c r="FU265" s="175"/>
      <c r="FV265" s="175"/>
      <c r="FW265" s="175"/>
      <c r="FX265" s="175"/>
      <c r="FY265" s="175"/>
      <c r="FZ265" s="175"/>
      <c r="GA265" s="175"/>
      <c r="GB265" s="175"/>
      <c r="GC265" s="175"/>
      <c r="GD265" s="175"/>
      <c r="GE265" s="175"/>
      <c r="GF265" s="175"/>
      <c r="GG265" s="175"/>
      <c r="GH265" s="175"/>
      <c r="GI265" s="175"/>
      <c r="GJ265" s="175"/>
      <c r="GK265" s="175"/>
      <c r="GL265" s="175"/>
      <c r="GM265" s="175"/>
      <c r="GN265" s="175"/>
      <c r="GO265" s="175"/>
      <c r="GP265" s="175"/>
      <c r="GQ265" s="175"/>
      <c r="GR265" s="175"/>
      <c r="GS265" s="175"/>
      <c r="GT265" s="175"/>
      <c r="GU265" s="175"/>
      <c r="GV265" s="175"/>
      <c r="GW265" s="175"/>
      <c r="GX265" s="175"/>
      <c r="GY265" s="175"/>
      <c r="GZ265" s="175"/>
      <c r="HA265" s="175"/>
      <c r="HB265" s="175"/>
      <c r="HC265" s="175"/>
      <c r="HD265" s="175"/>
      <c r="HE265" s="175"/>
      <c r="HF265" s="175"/>
      <c r="HG265" s="175"/>
      <c r="HH265" s="175"/>
      <c r="HI265" s="175"/>
      <c r="HJ265" s="175"/>
      <c r="HK265" s="175"/>
      <c r="HL265" s="175"/>
      <c r="HM265" s="175"/>
      <c r="HN265" s="175"/>
      <c r="HO265" s="175"/>
      <c r="HP265" s="175"/>
      <c r="HQ265" s="175"/>
      <c r="HR265" s="175"/>
      <c r="HS265" s="175"/>
      <c r="HT265" s="175"/>
      <c r="HU265" s="175"/>
      <c r="HV265" s="175"/>
      <c r="HW265" s="175"/>
      <c r="HX265" s="175"/>
      <c r="HY265" s="175"/>
      <c r="HZ265" s="175"/>
      <c r="IA265" s="175"/>
      <c r="IB265" s="175"/>
      <c r="IC265" s="175"/>
      <c r="ID265" s="175"/>
      <c r="IE265" s="175"/>
      <c r="IF265" s="175"/>
      <c r="IG265" s="175"/>
      <c r="IH265" s="175"/>
      <c r="II265" s="175"/>
      <c r="IJ265" s="175"/>
      <c r="IK265" s="175"/>
      <c r="IL265" s="175"/>
      <c r="IM265" s="175"/>
      <c r="IN265" s="175"/>
      <c r="IO265" s="175"/>
      <c r="IP265" s="175"/>
      <c r="IQ265" s="175"/>
      <c r="IR265" s="175"/>
      <c r="IS265" s="175"/>
      <c r="IT265" s="175"/>
      <c r="IU265" s="175"/>
      <c r="IV265" s="175"/>
      <c r="IW265" s="175"/>
      <c r="IX265" s="175"/>
      <c r="IY265" s="175"/>
      <c r="IZ265" s="175"/>
      <c r="JA265" s="175"/>
      <c r="JB265" s="175"/>
      <c r="JC265" s="175"/>
      <c r="JD265" s="175"/>
      <c r="JE265" s="175"/>
      <c r="JF265" s="175"/>
      <c r="JG265" s="175"/>
      <c r="JH265" s="175"/>
      <c r="JI265" s="175"/>
      <c r="JJ265" s="175"/>
      <c r="JK265" s="175"/>
      <c r="JL265" s="175"/>
      <c r="JM265" s="175"/>
      <c r="JN265" s="175"/>
      <c r="JO265" s="175"/>
      <c r="JP265" s="175"/>
      <c r="JQ265" s="175"/>
      <c r="JR265" s="175"/>
      <c r="JS265" s="175"/>
      <c r="JT265" s="175"/>
      <c r="JU265" s="175"/>
      <c r="JV265" s="175"/>
      <c r="JW265" s="175"/>
      <c r="JX265" s="175"/>
      <c r="JY265" s="175"/>
      <c r="JZ265" s="175"/>
      <c r="KA265" s="175"/>
      <c r="KB265" s="175"/>
      <c r="KC265" s="175"/>
      <c r="KD265" s="175"/>
      <c r="KE265" s="175"/>
      <c r="KF265" s="175"/>
      <c r="KG265" s="175"/>
      <c r="KH265" s="175"/>
      <c r="KI265" s="175"/>
      <c r="KJ265" s="175"/>
      <c r="KK265" s="175"/>
      <c r="KL265" s="175"/>
      <c r="KM265" s="175"/>
      <c r="KN265" s="175"/>
      <c r="KO265" s="175"/>
      <c r="KP265" s="175"/>
      <c r="KQ265" s="175"/>
      <c r="KR265" s="175"/>
      <c r="KS265" s="175"/>
      <c r="KT265" s="175"/>
      <c r="KU265" s="175"/>
      <c r="KV265" s="175"/>
      <c r="KW265" s="175"/>
      <c r="KX265" s="175"/>
      <c r="KY265" s="175"/>
      <c r="KZ265" s="175"/>
      <c r="LA265" s="175"/>
      <c r="LB265" s="175"/>
      <c r="LC265" s="175"/>
      <c r="LD265" s="175"/>
      <c r="LE265" s="175"/>
      <c r="LF265" s="175"/>
      <c r="LG265" s="175"/>
      <c r="LH265" s="175"/>
      <c r="LI265" s="175"/>
      <c r="LJ265" s="175"/>
      <c r="LK265" s="175"/>
      <c r="LL265" s="175"/>
      <c r="LM265" s="175"/>
      <c r="LN265" s="175"/>
      <c r="LO265" s="175"/>
      <c r="LP265" s="175"/>
      <c r="LQ265" s="175"/>
      <c r="LR265" s="175"/>
      <c r="LS265" s="175"/>
      <c r="LT265" s="175"/>
      <c r="LU265" s="175"/>
      <c r="LV265" s="175"/>
      <c r="LW265" s="175"/>
      <c r="LX265" s="175"/>
      <c r="LY265" s="175"/>
      <c r="LZ265" s="175"/>
      <c r="MA265" s="175"/>
      <c r="MB265" s="175"/>
      <c r="MC265" s="175"/>
      <c r="MD265" s="175"/>
      <c r="ME265" s="175"/>
      <c r="MF265" s="175"/>
      <c r="MG265" s="175"/>
      <c r="MH265" s="175"/>
      <c r="MI265" s="175"/>
      <c r="MJ265" s="175"/>
      <c r="MK265" s="175"/>
      <c r="ML265" s="175"/>
      <c r="MM265" s="175"/>
      <c r="MN265" s="175"/>
      <c r="MO265" s="175"/>
      <c r="MP265" s="175"/>
      <c r="MQ265" s="175"/>
      <c r="MR265" s="175"/>
      <c r="MS265" s="175"/>
      <c r="MT265" s="175"/>
      <c r="MU265" s="175"/>
      <c r="MV265" s="175"/>
      <c r="MW265" s="175"/>
      <c r="MX265" s="175"/>
      <c r="MY265" s="175"/>
      <c r="MZ265" s="175"/>
      <c r="NA265" s="175"/>
      <c r="NB265" s="175"/>
      <c r="NC265" s="175"/>
      <c r="ND265" s="175"/>
      <c r="NE265" s="175"/>
      <c r="NF265" s="175"/>
      <c r="NG265" s="175"/>
      <c r="NH265" s="175"/>
      <c r="NI265" s="175"/>
      <c r="NJ265" s="175"/>
      <c r="NK265" s="175"/>
      <c r="NL265" s="175"/>
      <c r="NM265" s="175"/>
      <c r="NN265" s="175"/>
      <c r="NO265" s="175"/>
      <c r="NP265" s="175"/>
      <c r="NQ265" s="175"/>
      <c r="NR265" s="175"/>
      <c r="NS265" s="175"/>
      <c r="NT265" s="175"/>
      <c r="NU265" s="175"/>
      <c r="NV265" s="175"/>
      <c r="NW265" s="175"/>
      <c r="NX265" s="175"/>
      <c r="NY265" s="175"/>
      <c r="NZ265" s="175"/>
      <c r="OA265" s="175"/>
      <c r="OB265" s="175"/>
      <c r="OC265" s="175"/>
      <c r="OD265" s="175"/>
      <c r="OE265" s="175"/>
      <c r="OF265" s="175"/>
      <c r="OG265" s="175"/>
      <c r="OH265" s="175"/>
      <c r="OI265" s="175"/>
      <c r="OJ265" s="175"/>
      <c r="OK265" s="175"/>
      <c r="OL265" s="175"/>
      <c r="OM265" s="175"/>
      <c r="ON265" s="175"/>
      <c r="OO265" s="175"/>
      <c r="OP265" s="175"/>
      <c r="OQ265" s="175"/>
      <c r="OR265" s="175"/>
      <c r="OS265" s="175"/>
      <c r="OT265" s="175"/>
      <c r="OU265" s="175"/>
      <c r="OV265" s="175"/>
      <c r="OW265" s="175"/>
      <c r="OX265" s="175"/>
      <c r="OY265" s="175"/>
      <c r="OZ265" s="175"/>
      <c r="PA265" s="175"/>
      <c r="PB265" s="175"/>
      <c r="PC265" s="175"/>
      <c r="PD265" s="175"/>
      <c r="PE265" s="175"/>
      <c r="PF265" s="175"/>
      <c r="PG265" s="175"/>
      <c r="PH265" s="175"/>
      <c r="PI265" s="175"/>
      <c r="PJ265" s="175"/>
      <c r="PK265" s="175"/>
      <c r="PL265" s="175"/>
      <c r="PM265" s="175"/>
      <c r="PN265" s="175"/>
      <c r="PO265" s="175"/>
      <c r="PP265" s="175"/>
      <c r="PQ265" s="175"/>
      <c r="PR265" s="175"/>
      <c r="PS265" s="175"/>
      <c r="PT265" s="175"/>
      <c r="PU265" s="175"/>
      <c r="PV265" s="175"/>
      <c r="PW265" s="175"/>
      <c r="PX265" s="175"/>
      <c r="PY265" s="175"/>
      <c r="PZ265" s="175"/>
      <c r="QA265" s="175"/>
      <c r="QB265" s="175"/>
      <c r="QC265" s="175"/>
      <c r="QD265" s="175"/>
      <c r="QE265" s="175"/>
      <c r="QF265" s="175"/>
      <c r="QG265" s="175"/>
      <c r="QH265" s="175"/>
      <c r="QI265" s="175"/>
      <c r="QJ265" s="175"/>
      <c r="QK265" s="175"/>
      <c r="QL265" s="175"/>
      <c r="QM265" s="175"/>
      <c r="QN265" s="175"/>
      <c r="QO265" s="175"/>
    </row>
    <row r="266" spans="122:457">
      <c r="DR266" s="175"/>
      <c r="DS266" s="175"/>
      <c r="DT266" s="175"/>
      <c r="DU266" s="175"/>
      <c r="DV266" s="175"/>
      <c r="DW266" s="175"/>
      <c r="DX266" s="175"/>
      <c r="DY266" s="175"/>
      <c r="DZ266" s="175"/>
      <c r="EA266" s="175"/>
      <c r="EB266" s="175"/>
      <c r="EC266" s="175"/>
      <c r="ED266" s="175"/>
      <c r="EE266" s="175"/>
      <c r="EF266" s="175"/>
      <c r="EG266" s="175"/>
      <c r="EH266" s="175"/>
      <c r="EI266" s="175"/>
      <c r="EJ266" s="175"/>
      <c r="EK266" s="175"/>
      <c r="EL266" s="175"/>
      <c r="EM266" s="175"/>
      <c r="EN266" s="175"/>
      <c r="EO266" s="175"/>
      <c r="EP266" s="175"/>
      <c r="EQ266" s="175"/>
      <c r="ER266" s="175"/>
      <c r="ES266" s="175"/>
      <c r="ET266" s="175"/>
      <c r="EU266" s="175"/>
      <c r="EV266" s="175"/>
      <c r="EW266" s="175"/>
      <c r="EX266" s="175"/>
      <c r="EY266" s="175"/>
      <c r="EZ266" s="175"/>
      <c r="FA266" s="175"/>
      <c r="FB266" s="175"/>
      <c r="FC266" s="175"/>
      <c r="FD266" s="175"/>
      <c r="FE266" s="175"/>
      <c r="FF266" s="175"/>
      <c r="FG266" s="175"/>
      <c r="FH266" s="175"/>
      <c r="FI266" s="175"/>
      <c r="FJ266" s="175"/>
      <c r="FK266" s="175"/>
      <c r="FL266" s="175"/>
      <c r="FM266" s="175"/>
      <c r="FN266" s="175"/>
      <c r="FO266" s="175"/>
      <c r="FP266" s="175"/>
      <c r="FQ266" s="175"/>
      <c r="FR266" s="175"/>
      <c r="FS266" s="175"/>
      <c r="FT266" s="175"/>
      <c r="FU266" s="175"/>
      <c r="FV266" s="175"/>
      <c r="FW266" s="175"/>
      <c r="FX266" s="175"/>
      <c r="FY266" s="175"/>
      <c r="FZ266" s="175"/>
      <c r="GA266" s="175"/>
      <c r="GB266" s="175"/>
      <c r="GC266" s="175"/>
      <c r="GD266" s="175"/>
      <c r="GE266" s="175"/>
      <c r="GF266" s="175"/>
      <c r="GG266" s="175"/>
      <c r="GH266" s="175"/>
      <c r="GI266" s="175"/>
      <c r="GJ266" s="175"/>
      <c r="GK266" s="175"/>
      <c r="GL266" s="175"/>
      <c r="GM266" s="175"/>
      <c r="GN266" s="175"/>
      <c r="GO266" s="175"/>
      <c r="GP266" s="175"/>
      <c r="GQ266" s="175"/>
      <c r="GR266" s="175"/>
      <c r="GS266" s="175"/>
      <c r="GT266" s="175"/>
      <c r="GU266" s="175"/>
      <c r="GV266" s="175"/>
      <c r="GW266" s="175"/>
      <c r="GX266" s="175"/>
      <c r="GY266" s="175"/>
      <c r="GZ266" s="175"/>
      <c r="HA266" s="175"/>
      <c r="HB266" s="175"/>
      <c r="HC266" s="175"/>
      <c r="HD266" s="175"/>
      <c r="HE266" s="175"/>
      <c r="HF266" s="175"/>
      <c r="HG266" s="175"/>
      <c r="HH266" s="175"/>
      <c r="HI266" s="175"/>
      <c r="HJ266" s="175"/>
      <c r="HK266" s="175"/>
      <c r="HL266" s="175"/>
      <c r="HM266" s="175"/>
      <c r="HN266" s="175"/>
      <c r="HO266" s="175"/>
      <c r="HP266" s="175"/>
      <c r="HQ266" s="175"/>
      <c r="HR266" s="175"/>
      <c r="HS266" s="175"/>
      <c r="HT266" s="175"/>
      <c r="HU266" s="175"/>
      <c r="HV266" s="175"/>
      <c r="HW266" s="175"/>
      <c r="HX266" s="175"/>
      <c r="HY266" s="175"/>
      <c r="HZ266" s="175"/>
      <c r="IA266" s="175"/>
      <c r="IB266" s="175"/>
      <c r="IC266" s="175"/>
      <c r="ID266" s="175"/>
      <c r="IE266" s="175"/>
      <c r="IF266" s="175"/>
      <c r="IG266" s="175"/>
      <c r="IH266" s="175"/>
      <c r="II266" s="175"/>
      <c r="IJ266" s="175"/>
      <c r="IK266" s="175"/>
      <c r="IL266" s="175"/>
      <c r="IM266" s="175"/>
      <c r="IN266" s="175"/>
      <c r="IO266" s="175"/>
      <c r="IP266" s="175"/>
      <c r="IQ266" s="175"/>
      <c r="IR266" s="175"/>
      <c r="IS266" s="175"/>
      <c r="IT266" s="175"/>
      <c r="IU266" s="175"/>
      <c r="IV266" s="175"/>
      <c r="IW266" s="175"/>
      <c r="IX266" s="175"/>
      <c r="IY266" s="175"/>
      <c r="IZ266" s="175"/>
      <c r="JA266" s="175"/>
      <c r="JB266" s="175"/>
      <c r="JC266" s="175"/>
      <c r="JD266" s="175"/>
      <c r="JE266" s="175"/>
      <c r="JF266" s="175"/>
      <c r="JG266" s="175"/>
      <c r="JH266" s="175"/>
      <c r="JI266" s="175"/>
      <c r="JJ266" s="175"/>
      <c r="JK266" s="175"/>
      <c r="JL266" s="175"/>
      <c r="JM266" s="175"/>
      <c r="JN266" s="175"/>
      <c r="JO266" s="175"/>
      <c r="JP266" s="175"/>
      <c r="JQ266" s="175"/>
      <c r="JR266" s="175"/>
      <c r="JS266" s="175"/>
      <c r="JT266" s="175"/>
      <c r="JU266" s="175"/>
      <c r="JV266" s="175"/>
      <c r="JW266" s="175"/>
      <c r="JX266" s="175"/>
      <c r="JY266" s="175"/>
      <c r="JZ266" s="175"/>
      <c r="KA266" s="175"/>
      <c r="KB266" s="175"/>
      <c r="KC266" s="175"/>
      <c r="KD266" s="175"/>
      <c r="KE266" s="175"/>
      <c r="KF266" s="175"/>
      <c r="KG266" s="175"/>
      <c r="KH266" s="175"/>
      <c r="KI266" s="175"/>
      <c r="KJ266" s="175"/>
      <c r="KK266" s="175"/>
      <c r="KL266" s="175"/>
      <c r="KM266" s="175"/>
      <c r="KN266" s="175"/>
      <c r="KO266" s="175"/>
      <c r="KP266" s="175"/>
      <c r="KQ266" s="175"/>
      <c r="KR266" s="175"/>
      <c r="KS266" s="175"/>
      <c r="KT266" s="175"/>
      <c r="KU266" s="175"/>
      <c r="KV266" s="175"/>
      <c r="KW266" s="175"/>
      <c r="KX266" s="175"/>
      <c r="KY266" s="175"/>
      <c r="KZ266" s="175"/>
      <c r="LA266" s="175"/>
      <c r="LB266" s="175"/>
      <c r="LC266" s="175"/>
      <c r="LD266" s="175"/>
      <c r="LE266" s="175"/>
      <c r="LF266" s="175"/>
      <c r="LG266" s="175"/>
      <c r="LH266" s="175"/>
      <c r="LI266" s="175"/>
      <c r="LJ266" s="175"/>
      <c r="LK266" s="175"/>
      <c r="LL266" s="175"/>
      <c r="LM266" s="175"/>
      <c r="LN266" s="175"/>
      <c r="LO266" s="175"/>
      <c r="LP266" s="175"/>
      <c r="LQ266" s="175"/>
      <c r="LR266" s="175"/>
      <c r="LS266" s="175"/>
      <c r="LT266" s="175"/>
      <c r="LU266" s="175"/>
      <c r="LV266" s="175"/>
      <c r="LW266" s="175"/>
      <c r="LX266" s="175"/>
      <c r="LY266" s="175"/>
      <c r="LZ266" s="175"/>
      <c r="MA266" s="175"/>
      <c r="MB266" s="175"/>
      <c r="MC266" s="175"/>
      <c r="MD266" s="175"/>
      <c r="ME266" s="175"/>
      <c r="MF266" s="175"/>
      <c r="MG266" s="175"/>
      <c r="MH266" s="175"/>
      <c r="MI266" s="175"/>
      <c r="MJ266" s="175"/>
      <c r="MK266" s="175"/>
      <c r="ML266" s="175"/>
      <c r="MM266" s="175"/>
      <c r="MN266" s="175"/>
      <c r="MO266" s="175"/>
      <c r="MP266" s="175"/>
      <c r="MQ266" s="175"/>
      <c r="MR266" s="175"/>
      <c r="MS266" s="175"/>
      <c r="MT266" s="175"/>
      <c r="MU266" s="175"/>
      <c r="MV266" s="175"/>
      <c r="MW266" s="175"/>
      <c r="MX266" s="175"/>
      <c r="MY266" s="175"/>
      <c r="MZ266" s="175"/>
      <c r="NA266" s="175"/>
      <c r="NB266" s="175"/>
      <c r="NC266" s="175"/>
      <c r="ND266" s="175"/>
      <c r="NE266" s="175"/>
      <c r="NF266" s="175"/>
      <c r="NG266" s="175"/>
      <c r="NH266" s="175"/>
      <c r="NI266" s="175"/>
      <c r="NJ266" s="175"/>
      <c r="NK266" s="175"/>
      <c r="NL266" s="175"/>
      <c r="NM266" s="175"/>
      <c r="NN266" s="175"/>
      <c r="NO266" s="175"/>
      <c r="NP266" s="175"/>
      <c r="NQ266" s="175"/>
      <c r="NR266" s="175"/>
      <c r="NS266" s="175"/>
      <c r="NT266" s="175"/>
      <c r="NU266" s="175"/>
      <c r="NV266" s="175"/>
      <c r="NW266" s="175"/>
      <c r="NX266" s="175"/>
      <c r="NY266" s="175"/>
      <c r="NZ266" s="175"/>
      <c r="OA266" s="175"/>
      <c r="OB266" s="175"/>
      <c r="OC266" s="175"/>
      <c r="OD266" s="175"/>
      <c r="OE266" s="175"/>
      <c r="OF266" s="175"/>
      <c r="OG266" s="175"/>
      <c r="OH266" s="175"/>
      <c r="OI266" s="175"/>
      <c r="OJ266" s="175"/>
      <c r="OK266" s="175"/>
      <c r="OL266" s="175"/>
      <c r="OM266" s="175"/>
      <c r="ON266" s="175"/>
      <c r="OO266" s="175"/>
      <c r="OP266" s="175"/>
      <c r="OQ266" s="175"/>
      <c r="OR266" s="175"/>
      <c r="OS266" s="175"/>
      <c r="OT266" s="175"/>
      <c r="OU266" s="175"/>
      <c r="OV266" s="175"/>
      <c r="OW266" s="175"/>
      <c r="OX266" s="175"/>
      <c r="OY266" s="175"/>
      <c r="OZ266" s="175"/>
      <c r="PA266" s="175"/>
      <c r="PB266" s="175"/>
      <c r="PC266" s="175"/>
      <c r="PD266" s="175"/>
      <c r="PE266" s="175"/>
      <c r="PF266" s="175"/>
      <c r="PG266" s="175"/>
      <c r="PH266" s="175"/>
      <c r="PI266" s="175"/>
      <c r="PJ266" s="175"/>
      <c r="PK266" s="175"/>
      <c r="PL266" s="175"/>
      <c r="PM266" s="175"/>
      <c r="PN266" s="175"/>
      <c r="PO266" s="175"/>
      <c r="PP266" s="175"/>
      <c r="PQ266" s="175"/>
      <c r="PR266" s="175"/>
      <c r="PS266" s="175"/>
      <c r="PT266" s="175"/>
      <c r="PU266" s="175"/>
      <c r="PV266" s="175"/>
      <c r="PW266" s="175"/>
      <c r="PX266" s="175"/>
      <c r="PY266" s="175"/>
      <c r="PZ266" s="175"/>
      <c r="QA266" s="175"/>
      <c r="QB266" s="175"/>
      <c r="QC266" s="175"/>
      <c r="QD266" s="175"/>
      <c r="QE266" s="175"/>
      <c r="QF266" s="175"/>
      <c r="QG266" s="175"/>
      <c r="QH266" s="175"/>
      <c r="QI266" s="175"/>
      <c r="QJ266" s="175"/>
      <c r="QK266" s="175"/>
      <c r="QL266" s="175"/>
      <c r="QM266" s="175"/>
      <c r="QN266" s="175"/>
      <c r="QO266" s="175"/>
    </row>
    <row r="267" spans="122:457">
      <c r="DR267" s="175"/>
      <c r="DS267" s="175"/>
      <c r="DT267" s="175"/>
      <c r="DU267" s="175"/>
      <c r="DV267" s="175"/>
      <c r="DW267" s="175"/>
      <c r="DX267" s="175"/>
      <c r="DY267" s="175"/>
      <c r="DZ267" s="175"/>
      <c r="EA267" s="175"/>
      <c r="EB267" s="175"/>
      <c r="EC267" s="175"/>
      <c r="ED267" s="175"/>
      <c r="EE267" s="175"/>
      <c r="EF267" s="175"/>
      <c r="EG267" s="175"/>
      <c r="EH267" s="175"/>
      <c r="EI267" s="175"/>
      <c r="EJ267" s="175"/>
      <c r="EK267" s="175"/>
      <c r="EL267" s="175"/>
      <c r="EM267" s="175"/>
      <c r="EN267" s="175"/>
      <c r="EO267" s="175"/>
      <c r="EP267" s="175"/>
      <c r="EQ267" s="175"/>
      <c r="ER267" s="175"/>
      <c r="ES267" s="175"/>
      <c r="ET267" s="175"/>
      <c r="EU267" s="175"/>
      <c r="EV267" s="175"/>
      <c r="EW267" s="175"/>
      <c r="EX267" s="175"/>
      <c r="EY267" s="175"/>
      <c r="EZ267" s="175"/>
      <c r="FA267" s="175"/>
      <c r="FB267" s="175"/>
      <c r="FC267" s="175"/>
      <c r="FD267" s="175"/>
      <c r="FE267" s="175"/>
      <c r="FF267" s="175"/>
      <c r="FG267" s="175"/>
      <c r="FH267" s="175"/>
      <c r="FI267" s="175"/>
      <c r="FJ267" s="175"/>
      <c r="FK267" s="175"/>
      <c r="FL267" s="175"/>
      <c r="FM267" s="175"/>
      <c r="FN267" s="175"/>
      <c r="FO267" s="175"/>
      <c r="FP267" s="175"/>
      <c r="FQ267" s="175"/>
      <c r="FR267" s="175"/>
      <c r="FS267" s="175"/>
      <c r="FT267" s="175"/>
      <c r="FU267" s="175"/>
      <c r="FV267" s="175"/>
      <c r="FW267" s="175"/>
      <c r="FX267" s="175"/>
      <c r="FY267" s="175"/>
      <c r="FZ267" s="175"/>
      <c r="GA267" s="175"/>
      <c r="GB267" s="175"/>
      <c r="GC267" s="175"/>
      <c r="GD267" s="175"/>
      <c r="GE267" s="175"/>
      <c r="GF267" s="175"/>
      <c r="GG267" s="175"/>
      <c r="GH267" s="175"/>
      <c r="GI267" s="175"/>
      <c r="GJ267" s="175"/>
      <c r="GK267" s="175"/>
      <c r="GL267" s="175"/>
      <c r="GM267" s="175"/>
      <c r="GN267" s="175"/>
      <c r="GO267" s="175"/>
      <c r="GP267" s="175"/>
      <c r="GQ267" s="175"/>
      <c r="GR267" s="175"/>
      <c r="GS267" s="175"/>
      <c r="GT267" s="175"/>
      <c r="GU267" s="175"/>
      <c r="GV267" s="175"/>
      <c r="GW267" s="175"/>
      <c r="GX267" s="175"/>
      <c r="GY267" s="175"/>
      <c r="GZ267" s="175"/>
      <c r="HA267" s="175"/>
      <c r="HB267" s="175"/>
      <c r="HC267" s="175"/>
      <c r="HD267" s="175"/>
      <c r="HE267" s="175"/>
      <c r="HF267" s="175"/>
      <c r="HG267" s="175"/>
      <c r="HH267" s="175"/>
      <c r="HI267" s="175"/>
      <c r="HJ267" s="175"/>
      <c r="HK267" s="175"/>
      <c r="HL267" s="175"/>
      <c r="HM267" s="175"/>
      <c r="HN267" s="175"/>
      <c r="HO267" s="175"/>
      <c r="HP267" s="175"/>
      <c r="HQ267" s="175"/>
      <c r="HR267" s="175"/>
      <c r="HS267" s="175"/>
      <c r="HT267" s="175"/>
      <c r="HU267" s="175"/>
      <c r="HV267" s="175"/>
      <c r="HW267" s="175"/>
      <c r="HX267" s="175"/>
      <c r="HY267" s="175"/>
      <c r="HZ267" s="175"/>
      <c r="IA267" s="175"/>
      <c r="IB267" s="175"/>
      <c r="IC267" s="175"/>
      <c r="ID267" s="175"/>
      <c r="IE267" s="175"/>
      <c r="IF267" s="175"/>
      <c r="IG267" s="175"/>
      <c r="IH267" s="175"/>
      <c r="II267" s="175"/>
      <c r="IJ267" s="175"/>
      <c r="IK267" s="175"/>
      <c r="IL267" s="175"/>
      <c r="IM267" s="175"/>
      <c r="IN267" s="175"/>
      <c r="IO267" s="175"/>
      <c r="IP267" s="175"/>
      <c r="IQ267" s="175"/>
      <c r="IR267" s="175"/>
      <c r="IS267" s="175"/>
      <c r="IT267" s="175"/>
      <c r="IU267" s="175"/>
      <c r="IV267" s="175"/>
      <c r="IW267" s="175"/>
      <c r="IX267" s="175"/>
      <c r="IY267" s="175"/>
      <c r="IZ267" s="175"/>
      <c r="JA267" s="175"/>
      <c r="JB267" s="175"/>
      <c r="JC267" s="175"/>
      <c r="JD267" s="175"/>
      <c r="JE267" s="175"/>
      <c r="JF267" s="175"/>
      <c r="JG267" s="175"/>
      <c r="JH267" s="175"/>
      <c r="JI267" s="175"/>
      <c r="JJ267" s="175"/>
      <c r="JK267" s="175"/>
      <c r="JL267" s="175"/>
      <c r="JM267" s="175"/>
      <c r="JN267" s="175"/>
      <c r="JO267" s="175"/>
      <c r="JP267" s="175"/>
      <c r="JQ267" s="175"/>
      <c r="JR267" s="175"/>
      <c r="JS267" s="175"/>
      <c r="JT267" s="175"/>
      <c r="JU267" s="175"/>
      <c r="JV267" s="175"/>
      <c r="JW267" s="175"/>
      <c r="JX267" s="175"/>
      <c r="JY267" s="175"/>
      <c r="JZ267" s="175"/>
      <c r="KA267" s="175"/>
      <c r="KB267" s="175"/>
      <c r="KC267" s="175"/>
      <c r="KD267" s="175"/>
      <c r="KE267" s="175"/>
      <c r="KF267" s="175"/>
      <c r="KG267" s="175"/>
      <c r="KH267" s="175"/>
      <c r="KI267" s="175"/>
      <c r="KJ267" s="175"/>
      <c r="KK267" s="175"/>
      <c r="KL267" s="175"/>
      <c r="KM267" s="175"/>
      <c r="KN267" s="175"/>
      <c r="KO267" s="175"/>
      <c r="KP267" s="175"/>
      <c r="KQ267" s="175"/>
      <c r="KR267" s="175"/>
      <c r="KS267" s="175"/>
      <c r="KT267" s="175"/>
      <c r="KU267" s="175"/>
      <c r="KV267" s="175"/>
      <c r="KW267" s="175"/>
      <c r="KX267" s="175"/>
      <c r="KY267" s="175"/>
      <c r="KZ267" s="175"/>
      <c r="LA267" s="175"/>
      <c r="LB267" s="175"/>
      <c r="LC267" s="175"/>
      <c r="LD267" s="175"/>
      <c r="LE267" s="175"/>
      <c r="LF267" s="175"/>
      <c r="LG267" s="175"/>
      <c r="LH267" s="175"/>
      <c r="LI267" s="175"/>
      <c r="LJ267" s="175"/>
      <c r="LK267" s="175"/>
      <c r="LL267" s="175"/>
      <c r="LM267" s="175"/>
      <c r="LN267" s="175"/>
      <c r="LO267" s="175"/>
      <c r="LP267" s="175"/>
      <c r="LQ267" s="175"/>
      <c r="LR267" s="175"/>
      <c r="LS267" s="175"/>
      <c r="LT267" s="175"/>
      <c r="LU267" s="175"/>
      <c r="LV267" s="175"/>
      <c r="LW267" s="175"/>
      <c r="LX267" s="175"/>
      <c r="LY267" s="175"/>
      <c r="LZ267" s="175"/>
      <c r="MA267" s="175"/>
      <c r="MB267" s="175"/>
      <c r="MC267" s="175"/>
      <c r="MD267" s="175"/>
      <c r="ME267" s="175"/>
      <c r="MF267" s="175"/>
      <c r="MG267" s="175"/>
      <c r="MH267" s="175"/>
      <c r="MI267" s="175"/>
      <c r="MJ267" s="175"/>
      <c r="MK267" s="175"/>
      <c r="ML267" s="175"/>
      <c r="MM267" s="175"/>
      <c r="MN267" s="175"/>
      <c r="MO267" s="175"/>
      <c r="MP267" s="175"/>
      <c r="MQ267" s="175"/>
      <c r="MR267" s="175"/>
      <c r="MS267" s="175"/>
      <c r="MT267" s="175"/>
      <c r="MU267" s="175"/>
      <c r="MV267" s="175"/>
      <c r="MW267" s="175"/>
      <c r="MX267" s="175"/>
      <c r="MY267" s="175"/>
      <c r="MZ267" s="175"/>
      <c r="NA267" s="175"/>
      <c r="NB267" s="175"/>
      <c r="NC267" s="175"/>
      <c r="ND267" s="175"/>
      <c r="NE267" s="175"/>
      <c r="NF267" s="175"/>
      <c r="NG267" s="175"/>
      <c r="NH267" s="175"/>
      <c r="NI267" s="175"/>
      <c r="NJ267" s="175"/>
      <c r="NK267" s="175"/>
      <c r="NL267" s="175"/>
      <c r="NM267" s="175"/>
      <c r="NN267" s="175"/>
      <c r="NO267" s="175"/>
      <c r="NP267" s="175"/>
      <c r="NQ267" s="175"/>
      <c r="NR267" s="175"/>
      <c r="NS267" s="175"/>
      <c r="NT267" s="175"/>
      <c r="NU267" s="175"/>
      <c r="NV267" s="175"/>
      <c r="NW267" s="175"/>
      <c r="NX267" s="175"/>
      <c r="NY267" s="175"/>
      <c r="NZ267" s="175"/>
      <c r="OA267" s="175"/>
      <c r="OB267" s="175"/>
      <c r="OC267" s="175"/>
      <c r="OD267" s="175"/>
      <c r="OE267" s="175"/>
      <c r="OF267" s="175"/>
      <c r="OG267" s="175"/>
      <c r="OH267" s="175"/>
      <c r="OI267" s="175"/>
      <c r="OJ267" s="175"/>
      <c r="OK267" s="175"/>
      <c r="OL267" s="175"/>
      <c r="OM267" s="175"/>
      <c r="ON267" s="175"/>
      <c r="OO267" s="175"/>
      <c r="OP267" s="175"/>
      <c r="OQ267" s="175"/>
      <c r="OR267" s="175"/>
      <c r="OS267" s="175"/>
      <c r="OT267" s="175"/>
      <c r="OU267" s="175"/>
      <c r="OV267" s="175"/>
      <c r="OW267" s="175"/>
      <c r="OX267" s="175"/>
      <c r="OY267" s="175"/>
      <c r="OZ267" s="175"/>
      <c r="PA267" s="175"/>
      <c r="PB267" s="175"/>
      <c r="PC267" s="175"/>
      <c r="PD267" s="175"/>
      <c r="PE267" s="175"/>
      <c r="PF267" s="175"/>
      <c r="PG267" s="175"/>
      <c r="PH267" s="175"/>
      <c r="PI267" s="175"/>
      <c r="PJ267" s="175"/>
      <c r="PK267" s="175"/>
      <c r="PL267" s="175"/>
      <c r="PM267" s="175"/>
      <c r="PN267" s="175"/>
      <c r="PO267" s="175"/>
      <c r="PP267" s="175"/>
      <c r="PQ267" s="175"/>
      <c r="PR267" s="175"/>
      <c r="PS267" s="175"/>
      <c r="PT267" s="175"/>
      <c r="PU267" s="175"/>
      <c r="PV267" s="175"/>
      <c r="PW267" s="175"/>
      <c r="PX267" s="175"/>
      <c r="PY267" s="175"/>
      <c r="PZ267" s="175"/>
      <c r="QA267" s="175"/>
      <c r="QB267" s="175"/>
      <c r="QC267" s="175"/>
      <c r="QD267" s="175"/>
      <c r="QE267" s="175"/>
      <c r="QF267" s="175"/>
      <c r="QG267" s="175"/>
      <c r="QH267" s="175"/>
      <c r="QI267" s="175"/>
      <c r="QJ267" s="175"/>
      <c r="QK267" s="175"/>
      <c r="QL267" s="175"/>
      <c r="QM267" s="175"/>
      <c r="QN267" s="175"/>
      <c r="QO267" s="175"/>
    </row>
    <row r="268" spans="122:457">
      <c r="DR268" s="175"/>
      <c r="DS268" s="175"/>
      <c r="DT268" s="175"/>
      <c r="DU268" s="175"/>
      <c r="DV268" s="175"/>
      <c r="DW268" s="175"/>
      <c r="DX268" s="175"/>
      <c r="DY268" s="175"/>
      <c r="DZ268" s="175"/>
      <c r="EA268" s="175"/>
      <c r="EB268" s="175"/>
      <c r="EC268" s="175"/>
      <c r="ED268" s="175"/>
      <c r="EE268" s="175"/>
      <c r="EF268" s="175"/>
      <c r="EG268" s="175"/>
      <c r="EH268" s="175"/>
      <c r="EI268" s="175"/>
      <c r="EJ268" s="175"/>
      <c r="EK268" s="175"/>
      <c r="EL268" s="175"/>
      <c r="EM268" s="175"/>
      <c r="EN268" s="175"/>
      <c r="EO268" s="175"/>
      <c r="EP268" s="175"/>
      <c r="EQ268" s="175"/>
      <c r="ER268" s="175"/>
      <c r="ES268" s="175"/>
      <c r="ET268" s="175"/>
      <c r="EU268" s="175"/>
      <c r="EV268" s="175"/>
      <c r="EW268" s="175"/>
      <c r="EX268" s="175"/>
      <c r="EY268" s="175"/>
      <c r="EZ268" s="175"/>
      <c r="FA268" s="175"/>
      <c r="FB268" s="175"/>
      <c r="FC268" s="175"/>
      <c r="FD268" s="175"/>
      <c r="FE268" s="175"/>
      <c r="FF268" s="175"/>
      <c r="FG268" s="175"/>
      <c r="FH268" s="175"/>
      <c r="FI268" s="175"/>
      <c r="FJ268" s="175"/>
      <c r="FK268" s="175"/>
      <c r="FL268" s="175"/>
      <c r="FM268" s="175"/>
      <c r="FN268" s="175"/>
      <c r="FO268" s="175"/>
      <c r="FP268" s="175"/>
      <c r="FQ268" s="175"/>
      <c r="FR268" s="175"/>
      <c r="FS268" s="175"/>
      <c r="FT268" s="175"/>
      <c r="FU268" s="175"/>
      <c r="FV268" s="175"/>
      <c r="FW268" s="175"/>
      <c r="FX268" s="175"/>
      <c r="FY268" s="175"/>
      <c r="FZ268" s="175"/>
      <c r="GA268" s="175"/>
      <c r="GB268" s="175"/>
      <c r="GC268" s="175"/>
      <c r="GD268" s="175"/>
      <c r="GE268" s="175"/>
      <c r="GF268" s="175"/>
      <c r="GG268" s="175"/>
      <c r="GH268" s="175"/>
      <c r="GI268" s="175"/>
      <c r="GJ268" s="175"/>
      <c r="GK268" s="175"/>
      <c r="GL268" s="175"/>
      <c r="GM268" s="175"/>
      <c r="GN268" s="175"/>
      <c r="GO268" s="175"/>
      <c r="GP268" s="175"/>
      <c r="GQ268" s="175"/>
      <c r="GR268" s="175"/>
      <c r="GS268" s="175"/>
      <c r="GT268" s="175"/>
      <c r="GU268" s="175"/>
      <c r="GV268" s="175"/>
      <c r="GW268" s="175"/>
      <c r="GX268" s="175"/>
      <c r="GY268" s="175"/>
      <c r="GZ268" s="175"/>
      <c r="HA268" s="175"/>
      <c r="HB268" s="175"/>
      <c r="HC268" s="175"/>
      <c r="HD268" s="175"/>
      <c r="HE268" s="175"/>
      <c r="HF268" s="175"/>
      <c r="HG268" s="175"/>
      <c r="HH268" s="175"/>
      <c r="HI268" s="175"/>
      <c r="HJ268" s="175"/>
      <c r="HK268" s="175"/>
      <c r="HL268" s="175"/>
      <c r="HM268" s="175"/>
      <c r="HN268" s="175"/>
      <c r="HO268" s="175"/>
      <c r="HP268" s="175"/>
      <c r="HQ268" s="175"/>
      <c r="HR268" s="175"/>
      <c r="HS268" s="175"/>
      <c r="HT268" s="175"/>
      <c r="HU268" s="175"/>
      <c r="HV268" s="175"/>
      <c r="HW268" s="175"/>
      <c r="HX268" s="175"/>
      <c r="HY268" s="175"/>
      <c r="HZ268" s="175"/>
      <c r="IA268" s="175"/>
      <c r="IB268" s="175"/>
      <c r="IC268" s="175"/>
      <c r="ID268" s="175"/>
      <c r="IE268" s="175"/>
      <c r="IF268" s="175"/>
      <c r="IG268" s="175"/>
      <c r="IH268" s="175"/>
      <c r="II268" s="175"/>
      <c r="IJ268" s="175"/>
      <c r="IK268" s="175"/>
      <c r="IL268" s="175"/>
      <c r="IM268" s="175"/>
      <c r="IN268" s="175"/>
      <c r="IO268" s="175"/>
      <c r="IP268" s="175"/>
      <c r="IQ268" s="175"/>
      <c r="IR268" s="175"/>
      <c r="IS268" s="175"/>
      <c r="IT268" s="175"/>
      <c r="IU268" s="175"/>
      <c r="IV268" s="175"/>
      <c r="IW268" s="175"/>
      <c r="IX268" s="175"/>
      <c r="IY268" s="175"/>
      <c r="IZ268" s="175"/>
      <c r="JA268" s="175"/>
      <c r="JB268" s="175"/>
      <c r="JC268" s="175"/>
      <c r="JD268" s="175"/>
      <c r="JE268" s="175"/>
      <c r="JF268" s="175"/>
      <c r="JG268" s="175"/>
      <c r="JH268" s="175"/>
      <c r="JI268" s="175"/>
      <c r="JJ268" s="175"/>
      <c r="JK268" s="175"/>
      <c r="JL268" s="175"/>
      <c r="JM268" s="175"/>
      <c r="JN268" s="175"/>
      <c r="JO268" s="175"/>
      <c r="JP268" s="175"/>
      <c r="JQ268" s="175"/>
      <c r="JR268" s="175"/>
      <c r="JS268" s="175"/>
      <c r="JT268" s="175"/>
      <c r="JU268" s="175"/>
      <c r="JV268" s="175"/>
      <c r="JW268" s="175"/>
      <c r="JX268" s="175"/>
      <c r="JY268" s="175"/>
      <c r="JZ268" s="175"/>
      <c r="KA268" s="175"/>
      <c r="KB268" s="175"/>
      <c r="KC268" s="175"/>
      <c r="KD268" s="175"/>
      <c r="KE268" s="175"/>
      <c r="KF268" s="175"/>
      <c r="KG268" s="175"/>
      <c r="KH268" s="175"/>
      <c r="KI268" s="175"/>
      <c r="KJ268" s="175"/>
      <c r="KK268" s="175"/>
      <c r="KL268" s="175"/>
      <c r="KM268" s="175"/>
      <c r="KN268" s="175"/>
      <c r="KO268" s="175"/>
      <c r="KP268" s="175"/>
      <c r="KQ268" s="175"/>
      <c r="KR268" s="175"/>
      <c r="KS268" s="175"/>
      <c r="KT268" s="175"/>
      <c r="KU268" s="175"/>
      <c r="KV268" s="175"/>
      <c r="KW268" s="175"/>
      <c r="KX268" s="175"/>
      <c r="KY268" s="175"/>
      <c r="KZ268" s="175"/>
      <c r="LA268" s="175"/>
      <c r="LB268" s="175"/>
      <c r="LC268" s="175"/>
      <c r="LD268" s="175"/>
      <c r="LE268" s="175"/>
      <c r="LF268" s="175"/>
      <c r="LG268" s="175"/>
      <c r="LH268" s="175"/>
      <c r="LI268" s="175"/>
      <c r="LJ268" s="175"/>
      <c r="LK268" s="175"/>
      <c r="LL268" s="175"/>
      <c r="LM268" s="175"/>
      <c r="LN268" s="175"/>
      <c r="LO268" s="175"/>
      <c r="LP268" s="175"/>
      <c r="LQ268" s="175"/>
      <c r="LR268" s="175"/>
      <c r="LS268" s="175"/>
      <c r="LT268" s="175"/>
      <c r="LU268" s="175"/>
      <c r="LV268" s="175"/>
      <c r="LW268" s="175"/>
      <c r="LX268" s="175"/>
      <c r="LY268" s="175"/>
      <c r="LZ268" s="175"/>
      <c r="MA268" s="175"/>
      <c r="MB268" s="175"/>
      <c r="MC268" s="175"/>
      <c r="MD268" s="175"/>
      <c r="ME268" s="175"/>
      <c r="MF268" s="175"/>
      <c r="MG268" s="175"/>
      <c r="MH268" s="175"/>
      <c r="MI268" s="175"/>
      <c r="MJ268" s="175"/>
      <c r="MK268" s="175"/>
      <c r="ML268" s="175"/>
      <c r="MM268" s="175"/>
      <c r="MN268" s="175"/>
      <c r="MO268" s="175"/>
      <c r="MP268" s="175"/>
      <c r="MQ268" s="175"/>
      <c r="MR268" s="175"/>
      <c r="MS268" s="175"/>
      <c r="MT268" s="175"/>
      <c r="MU268" s="175"/>
      <c r="MV268" s="175"/>
      <c r="MW268" s="175"/>
      <c r="MX268" s="175"/>
      <c r="MY268" s="175"/>
      <c r="MZ268" s="175"/>
      <c r="NA268" s="175"/>
      <c r="NB268" s="175"/>
      <c r="NC268" s="175"/>
      <c r="ND268" s="175"/>
      <c r="NE268" s="175"/>
      <c r="NF268" s="175"/>
      <c r="NG268" s="175"/>
      <c r="NH268" s="175"/>
      <c r="NI268" s="175"/>
      <c r="NJ268" s="175"/>
      <c r="NK268" s="175"/>
      <c r="NL268" s="175"/>
      <c r="NM268" s="175"/>
      <c r="NN268" s="175"/>
      <c r="NO268" s="175"/>
      <c r="NP268" s="175"/>
      <c r="NQ268" s="175"/>
      <c r="NR268" s="175"/>
      <c r="NS268" s="175"/>
      <c r="NT268" s="175"/>
      <c r="NU268" s="175"/>
      <c r="NV268" s="175"/>
      <c r="NW268" s="175"/>
      <c r="NX268" s="175"/>
      <c r="NY268" s="175"/>
      <c r="NZ268" s="175"/>
      <c r="OA268" s="175"/>
      <c r="OB268" s="175"/>
      <c r="OC268" s="175"/>
      <c r="OD268" s="175"/>
      <c r="OE268" s="175"/>
      <c r="OF268" s="175"/>
      <c r="OG268" s="175"/>
      <c r="OH268" s="175"/>
      <c r="OI268" s="175"/>
      <c r="OJ268" s="175"/>
      <c r="OK268" s="175"/>
      <c r="OL268" s="175"/>
      <c r="OM268" s="175"/>
      <c r="ON268" s="175"/>
      <c r="OO268" s="175"/>
      <c r="OP268" s="175"/>
      <c r="OQ268" s="175"/>
      <c r="OR268" s="175"/>
      <c r="OS268" s="175"/>
      <c r="OT268" s="175"/>
      <c r="OU268" s="175"/>
      <c r="OV268" s="175"/>
      <c r="OW268" s="175"/>
      <c r="OX268" s="175"/>
      <c r="OY268" s="175"/>
      <c r="OZ268" s="175"/>
      <c r="PA268" s="175"/>
      <c r="PB268" s="175"/>
      <c r="PC268" s="175"/>
      <c r="PD268" s="175"/>
      <c r="PE268" s="175"/>
      <c r="PF268" s="175"/>
      <c r="PG268" s="175"/>
      <c r="PH268" s="175"/>
      <c r="PI268" s="175"/>
      <c r="PJ268" s="175"/>
      <c r="PK268" s="175"/>
      <c r="PL268" s="175"/>
      <c r="PM268" s="175"/>
      <c r="PN268" s="175"/>
      <c r="PO268" s="175"/>
      <c r="PP268" s="175"/>
      <c r="PQ268" s="175"/>
      <c r="PR268" s="175"/>
      <c r="PS268" s="175"/>
      <c r="PT268" s="175"/>
      <c r="PU268" s="175"/>
      <c r="PV268" s="175"/>
      <c r="PW268" s="175"/>
      <c r="PX268" s="175"/>
      <c r="PY268" s="175"/>
      <c r="PZ268" s="175"/>
      <c r="QA268" s="175"/>
      <c r="QB268" s="175"/>
      <c r="QC268" s="175"/>
      <c r="QD268" s="175"/>
      <c r="QE268" s="175"/>
      <c r="QF268" s="175"/>
      <c r="QG268" s="175"/>
      <c r="QH268" s="175"/>
      <c r="QI268" s="175"/>
      <c r="QJ268" s="175"/>
      <c r="QK268" s="175"/>
      <c r="QL268" s="175"/>
      <c r="QM268" s="175"/>
      <c r="QN268" s="175"/>
      <c r="QO268" s="175"/>
    </row>
    <row r="269" spans="122:457">
      <c r="DR269" s="175"/>
      <c r="DS269" s="175"/>
      <c r="DT269" s="175"/>
      <c r="DU269" s="175"/>
      <c r="DV269" s="175"/>
      <c r="DW269" s="175"/>
      <c r="DX269" s="175"/>
      <c r="DY269" s="175"/>
      <c r="DZ269" s="175"/>
      <c r="EA269" s="175"/>
      <c r="EB269" s="175"/>
      <c r="EC269" s="175"/>
      <c r="ED269" s="175"/>
      <c r="EE269" s="175"/>
      <c r="EF269" s="175"/>
      <c r="EG269" s="175"/>
      <c r="EH269" s="175"/>
      <c r="EI269" s="175"/>
      <c r="EJ269" s="175"/>
      <c r="EK269" s="175"/>
      <c r="EL269" s="175"/>
      <c r="EM269" s="175"/>
      <c r="EN269" s="175"/>
      <c r="EO269" s="175"/>
      <c r="EP269" s="175"/>
      <c r="EQ269" s="175"/>
      <c r="ER269" s="175"/>
      <c r="ES269" s="175"/>
      <c r="ET269" s="175"/>
      <c r="EU269" s="175"/>
      <c r="EV269" s="175"/>
      <c r="EW269" s="175"/>
      <c r="EX269" s="175"/>
      <c r="EY269" s="175"/>
      <c r="EZ269" s="175"/>
      <c r="FA269" s="175"/>
      <c r="FB269" s="175"/>
      <c r="FC269" s="175"/>
      <c r="FD269" s="175"/>
      <c r="FE269" s="175"/>
      <c r="FF269" s="175"/>
      <c r="FG269" s="175"/>
      <c r="FH269" s="175"/>
      <c r="FI269" s="175"/>
      <c r="FJ269" s="175"/>
      <c r="FK269" s="175"/>
      <c r="FL269" s="175"/>
      <c r="FM269" s="175"/>
      <c r="FN269" s="175"/>
      <c r="FO269" s="175"/>
      <c r="FP269" s="175"/>
      <c r="FQ269" s="175"/>
      <c r="FR269" s="175"/>
      <c r="FS269" s="175"/>
      <c r="FT269" s="175"/>
      <c r="FU269" s="175"/>
      <c r="FV269" s="175"/>
      <c r="FW269" s="175"/>
      <c r="FX269" s="175"/>
      <c r="FY269" s="175"/>
      <c r="FZ269" s="175"/>
      <c r="GA269" s="175"/>
      <c r="GB269" s="175"/>
      <c r="GC269" s="175"/>
      <c r="GD269" s="175"/>
      <c r="GE269" s="175"/>
      <c r="GF269" s="175"/>
      <c r="GG269" s="175"/>
      <c r="GH269" s="175"/>
      <c r="GI269" s="175"/>
      <c r="GJ269" s="175"/>
      <c r="GK269" s="175"/>
      <c r="GL269" s="175"/>
      <c r="GM269" s="175"/>
      <c r="GN269" s="175"/>
      <c r="GO269" s="175"/>
      <c r="GP269" s="175"/>
      <c r="GQ269" s="175"/>
      <c r="GR269" s="175"/>
      <c r="GS269" s="175"/>
      <c r="GT269" s="175"/>
      <c r="GU269" s="175"/>
      <c r="GV269" s="175"/>
      <c r="GW269" s="175"/>
      <c r="GX269" s="175"/>
      <c r="GY269" s="175"/>
      <c r="GZ269" s="175"/>
      <c r="HA269" s="175"/>
      <c r="HB269" s="175"/>
      <c r="HC269" s="175"/>
      <c r="HD269" s="175"/>
      <c r="HE269" s="175"/>
      <c r="HF269" s="175"/>
      <c r="HG269" s="175"/>
      <c r="HH269" s="175"/>
      <c r="HI269" s="175"/>
      <c r="HJ269" s="175"/>
      <c r="HK269" s="175"/>
      <c r="HL269" s="175"/>
      <c r="HM269" s="175"/>
      <c r="HN269" s="175"/>
      <c r="HO269" s="175"/>
      <c r="HP269" s="175"/>
      <c r="HQ269" s="175"/>
      <c r="HR269" s="175"/>
      <c r="HS269" s="175"/>
      <c r="HT269" s="175"/>
      <c r="HU269" s="175"/>
      <c r="HV269" s="175"/>
      <c r="HW269" s="175"/>
      <c r="HX269" s="175"/>
      <c r="HY269" s="175"/>
      <c r="HZ269" s="175"/>
      <c r="IA269" s="175"/>
      <c r="IB269" s="175"/>
      <c r="IC269" s="175"/>
      <c r="ID269" s="175"/>
      <c r="IE269" s="175"/>
      <c r="IF269" s="175"/>
      <c r="IG269" s="175"/>
      <c r="IH269" s="175"/>
      <c r="II269" s="175"/>
      <c r="IJ269" s="175"/>
      <c r="IK269" s="175"/>
      <c r="IL269" s="175"/>
      <c r="IM269" s="175"/>
      <c r="IN269" s="175"/>
      <c r="IO269" s="175"/>
      <c r="IP269" s="175"/>
      <c r="IQ269" s="175"/>
      <c r="IR269" s="175"/>
      <c r="IS269" s="175"/>
      <c r="IT269" s="175"/>
      <c r="IU269" s="175"/>
      <c r="IV269" s="175"/>
      <c r="IW269" s="175"/>
      <c r="IX269" s="175"/>
      <c r="IY269" s="175"/>
      <c r="IZ269" s="175"/>
      <c r="JA269" s="175"/>
      <c r="JB269" s="175"/>
      <c r="JC269" s="175"/>
      <c r="JD269" s="175"/>
      <c r="JE269" s="175"/>
      <c r="JF269" s="175"/>
      <c r="JG269" s="175"/>
      <c r="JH269" s="175"/>
      <c r="JI269" s="175"/>
      <c r="JJ269" s="175"/>
      <c r="JK269" s="175"/>
      <c r="JL269" s="175"/>
      <c r="JM269" s="175"/>
      <c r="JN269" s="175"/>
      <c r="JO269" s="175"/>
      <c r="JP269" s="175"/>
      <c r="JQ269" s="175"/>
      <c r="JR269" s="175"/>
      <c r="JS269" s="175"/>
      <c r="JT269" s="175"/>
      <c r="JU269" s="175"/>
      <c r="JV269" s="175"/>
      <c r="JW269" s="175"/>
      <c r="JX269" s="175"/>
      <c r="JY269" s="175"/>
      <c r="JZ269" s="175"/>
      <c r="KA269" s="175"/>
      <c r="KB269" s="175"/>
      <c r="KC269" s="175"/>
      <c r="KD269" s="175"/>
      <c r="KE269" s="175"/>
      <c r="KF269" s="175"/>
      <c r="KG269" s="175"/>
      <c r="KH269" s="175"/>
      <c r="KI269" s="175"/>
      <c r="KJ269" s="175"/>
      <c r="KK269" s="175"/>
      <c r="KL269" s="175"/>
      <c r="KM269" s="175"/>
      <c r="KN269" s="175"/>
      <c r="KO269" s="175"/>
      <c r="KP269" s="175"/>
      <c r="KQ269" s="175"/>
      <c r="KR269" s="175"/>
      <c r="KS269" s="175"/>
      <c r="KT269" s="175"/>
      <c r="KU269" s="175"/>
      <c r="KV269" s="175"/>
      <c r="KW269" s="175"/>
      <c r="KX269" s="175"/>
      <c r="KY269" s="175"/>
      <c r="KZ269" s="175"/>
      <c r="LA269" s="175"/>
      <c r="LB269" s="175"/>
      <c r="LC269" s="175"/>
      <c r="LD269" s="175"/>
      <c r="LE269" s="175"/>
      <c r="LF269" s="175"/>
      <c r="LG269" s="175"/>
      <c r="LH269" s="175"/>
      <c r="LI269" s="175"/>
      <c r="LJ269" s="175"/>
      <c r="LK269" s="175"/>
      <c r="LL269" s="175"/>
      <c r="LM269" s="175"/>
      <c r="LN269" s="175"/>
      <c r="LO269" s="175"/>
      <c r="LP269" s="175"/>
      <c r="LQ269" s="175"/>
      <c r="LR269" s="175"/>
      <c r="LS269" s="175"/>
      <c r="LT269" s="175"/>
      <c r="LU269" s="175"/>
      <c r="LV269" s="175"/>
      <c r="LW269" s="175"/>
      <c r="LX269" s="175"/>
      <c r="LY269" s="175"/>
      <c r="LZ269" s="175"/>
      <c r="MA269" s="175"/>
      <c r="MB269" s="175"/>
      <c r="MC269" s="175"/>
      <c r="MD269" s="175"/>
      <c r="ME269" s="175"/>
      <c r="MF269" s="175"/>
      <c r="MG269" s="175"/>
      <c r="MH269" s="175"/>
      <c r="MI269" s="175"/>
      <c r="MJ269" s="175"/>
      <c r="MK269" s="175"/>
      <c r="ML269" s="175"/>
      <c r="MM269" s="175"/>
      <c r="MN269" s="175"/>
      <c r="MO269" s="175"/>
      <c r="MP269" s="175"/>
      <c r="MQ269" s="175"/>
      <c r="MR269" s="175"/>
      <c r="MS269" s="175"/>
      <c r="MT269" s="175"/>
      <c r="MU269" s="175"/>
      <c r="MV269" s="175"/>
      <c r="MW269" s="175"/>
      <c r="MX269" s="175"/>
      <c r="MY269" s="175"/>
      <c r="MZ269" s="175"/>
      <c r="NA269" s="175"/>
      <c r="NB269" s="175"/>
      <c r="NC269" s="175"/>
      <c r="ND269" s="175"/>
      <c r="NE269" s="175"/>
      <c r="NF269" s="175"/>
      <c r="NG269" s="175"/>
      <c r="NH269" s="175"/>
      <c r="NI269" s="175"/>
      <c r="NJ269" s="175"/>
      <c r="NK269" s="175"/>
      <c r="NL269" s="175"/>
      <c r="NM269" s="175"/>
      <c r="NN269" s="175"/>
      <c r="NO269" s="175"/>
      <c r="NP269" s="175"/>
      <c r="NQ269" s="175"/>
      <c r="NR269" s="175"/>
      <c r="NS269" s="175"/>
      <c r="NT269" s="175"/>
      <c r="NU269" s="175"/>
      <c r="NV269" s="175"/>
      <c r="NW269" s="175"/>
      <c r="NX269" s="175"/>
      <c r="NY269" s="175"/>
      <c r="NZ269" s="175"/>
      <c r="OA269" s="175"/>
      <c r="OB269" s="175"/>
      <c r="OC269" s="175"/>
      <c r="OD269" s="175"/>
      <c r="OE269" s="175"/>
      <c r="OF269" s="175"/>
      <c r="OG269" s="175"/>
      <c r="OH269" s="175"/>
      <c r="OI269" s="175"/>
      <c r="OJ269" s="175"/>
      <c r="OK269" s="175"/>
      <c r="OL269" s="175"/>
      <c r="OM269" s="175"/>
      <c r="ON269" s="175"/>
      <c r="OO269" s="175"/>
      <c r="OP269" s="175"/>
      <c r="OQ269" s="175"/>
      <c r="OR269" s="175"/>
      <c r="OS269" s="175"/>
      <c r="OT269" s="175"/>
      <c r="OU269" s="175"/>
      <c r="OV269" s="175"/>
      <c r="OW269" s="175"/>
      <c r="OX269" s="175"/>
      <c r="OY269" s="175"/>
      <c r="OZ269" s="175"/>
      <c r="PA269" s="175"/>
      <c r="PB269" s="175"/>
      <c r="PC269" s="175"/>
      <c r="PD269" s="175"/>
      <c r="PE269" s="175"/>
      <c r="PF269" s="175"/>
      <c r="PG269" s="175"/>
      <c r="PH269" s="175"/>
      <c r="PI269" s="175"/>
      <c r="PJ269" s="175"/>
      <c r="PK269" s="175"/>
      <c r="PL269" s="175"/>
      <c r="PM269" s="175"/>
      <c r="PN269" s="175"/>
      <c r="PO269" s="175"/>
      <c r="PP269" s="175"/>
      <c r="PQ269" s="175"/>
      <c r="PR269" s="175"/>
      <c r="PS269" s="175"/>
      <c r="PT269" s="175"/>
      <c r="PU269" s="175"/>
      <c r="PV269" s="175"/>
      <c r="PW269" s="175"/>
      <c r="PX269" s="175"/>
      <c r="PY269" s="175"/>
      <c r="PZ269" s="175"/>
      <c r="QA269" s="175"/>
      <c r="QB269" s="175"/>
      <c r="QC269" s="175"/>
      <c r="QD269" s="175"/>
      <c r="QE269" s="175"/>
      <c r="QF269" s="175"/>
      <c r="QG269" s="175"/>
      <c r="QH269" s="175"/>
      <c r="QI269" s="175"/>
      <c r="QJ269" s="175"/>
      <c r="QK269" s="175"/>
      <c r="QL269" s="175"/>
      <c r="QM269" s="175"/>
      <c r="QN269" s="175"/>
      <c r="QO269" s="175"/>
    </row>
    <row r="270" spans="122:457">
      <c r="DR270" s="175"/>
      <c r="DS270" s="175"/>
      <c r="DT270" s="175"/>
      <c r="DU270" s="175"/>
      <c r="DV270" s="175"/>
      <c r="DW270" s="175"/>
      <c r="DX270" s="175"/>
      <c r="DY270" s="175"/>
      <c r="DZ270" s="175"/>
      <c r="EA270" s="175"/>
      <c r="EB270" s="175"/>
      <c r="EC270" s="175"/>
      <c r="ED270" s="175"/>
      <c r="EE270" s="175"/>
      <c r="EF270" s="175"/>
      <c r="EG270" s="175"/>
      <c r="EH270" s="175"/>
      <c r="EI270" s="175"/>
      <c r="EJ270" s="175"/>
      <c r="EK270" s="175"/>
      <c r="EL270" s="175"/>
      <c r="EM270" s="175"/>
      <c r="EN270" s="175"/>
      <c r="EO270" s="175"/>
      <c r="EP270" s="175"/>
      <c r="EQ270" s="175"/>
      <c r="ER270" s="175"/>
      <c r="ES270" s="175"/>
      <c r="ET270" s="175"/>
      <c r="EU270" s="175"/>
      <c r="EV270" s="175"/>
      <c r="EW270" s="175"/>
      <c r="EX270" s="175"/>
      <c r="EY270" s="175"/>
      <c r="EZ270" s="175"/>
      <c r="FA270" s="175"/>
      <c r="FB270" s="175"/>
      <c r="FC270" s="175"/>
      <c r="FD270" s="175"/>
      <c r="FE270" s="175"/>
      <c r="FF270" s="175"/>
      <c r="FG270" s="175"/>
      <c r="FH270" s="175"/>
      <c r="FI270" s="175"/>
      <c r="FJ270" s="175"/>
      <c r="FK270" s="175"/>
      <c r="FL270" s="175"/>
      <c r="FM270" s="175"/>
      <c r="FN270" s="175"/>
      <c r="FO270" s="175"/>
      <c r="FP270" s="175"/>
      <c r="FQ270" s="175"/>
      <c r="FR270" s="175"/>
      <c r="FS270" s="175"/>
      <c r="FT270" s="175"/>
      <c r="FU270" s="175"/>
      <c r="FV270" s="175"/>
      <c r="FW270" s="175"/>
      <c r="FX270" s="175"/>
      <c r="FY270" s="175"/>
      <c r="FZ270" s="175"/>
      <c r="GA270" s="175"/>
      <c r="GB270" s="175"/>
      <c r="GC270" s="175"/>
      <c r="GD270" s="175"/>
      <c r="GE270" s="175"/>
      <c r="GF270" s="175"/>
      <c r="GG270" s="175"/>
      <c r="GH270" s="175"/>
      <c r="GI270" s="175"/>
      <c r="GJ270" s="175"/>
      <c r="GK270" s="175"/>
      <c r="GL270" s="175"/>
      <c r="GM270" s="175"/>
      <c r="GN270" s="175"/>
      <c r="GO270" s="175"/>
      <c r="GP270" s="175"/>
      <c r="GQ270" s="175"/>
      <c r="GR270" s="175"/>
      <c r="GS270" s="175"/>
      <c r="GT270" s="175"/>
      <c r="GU270" s="175"/>
      <c r="GV270" s="175"/>
      <c r="GW270" s="175"/>
      <c r="GX270" s="175"/>
      <c r="GY270" s="175"/>
      <c r="GZ270" s="175"/>
      <c r="HA270" s="175"/>
      <c r="HB270" s="175"/>
      <c r="HC270" s="175"/>
      <c r="HD270" s="175"/>
      <c r="HE270" s="175"/>
      <c r="HF270" s="175"/>
      <c r="HG270" s="175"/>
      <c r="HH270" s="175"/>
      <c r="HI270" s="175"/>
      <c r="HJ270" s="175"/>
      <c r="HK270" s="175"/>
      <c r="HL270" s="175"/>
      <c r="HM270" s="175"/>
      <c r="HN270" s="175"/>
      <c r="HO270" s="175"/>
      <c r="HP270" s="175"/>
      <c r="HQ270" s="175"/>
      <c r="HR270" s="175"/>
      <c r="HS270" s="175"/>
      <c r="HT270" s="175"/>
      <c r="HU270" s="175"/>
      <c r="HV270" s="175"/>
      <c r="HW270" s="175"/>
      <c r="HX270" s="175"/>
      <c r="HY270" s="175"/>
      <c r="HZ270" s="175"/>
      <c r="IA270" s="175"/>
      <c r="IB270" s="175"/>
      <c r="IC270" s="175"/>
      <c r="ID270" s="175"/>
      <c r="IE270" s="175"/>
      <c r="IF270" s="175"/>
      <c r="IG270" s="175"/>
      <c r="IH270" s="175"/>
      <c r="II270" s="175"/>
      <c r="IJ270" s="175"/>
      <c r="IK270" s="175"/>
      <c r="IL270" s="175"/>
      <c r="IM270" s="175"/>
      <c r="IN270" s="175"/>
      <c r="IO270" s="175"/>
      <c r="IP270" s="175"/>
      <c r="IQ270" s="175"/>
      <c r="IR270" s="175"/>
      <c r="IS270" s="175"/>
      <c r="IT270" s="175"/>
      <c r="IU270" s="175"/>
      <c r="IV270" s="175"/>
      <c r="IW270" s="175"/>
      <c r="IX270" s="175"/>
      <c r="IY270" s="175"/>
      <c r="IZ270" s="175"/>
      <c r="JA270" s="175"/>
      <c r="JB270" s="175"/>
      <c r="JC270" s="175"/>
      <c r="JD270" s="175"/>
      <c r="JE270" s="175"/>
      <c r="JF270" s="175"/>
      <c r="JG270" s="175"/>
      <c r="JH270" s="175"/>
      <c r="JI270" s="175"/>
      <c r="JJ270" s="175"/>
      <c r="JK270" s="175"/>
      <c r="JL270" s="175"/>
      <c r="JM270" s="175"/>
      <c r="JN270" s="175"/>
      <c r="JO270" s="175"/>
      <c r="JP270" s="175"/>
      <c r="JQ270" s="175"/>
      <c r="JR270" s="175"/>
      <c r="JS270" s="175"/>
      <c r="JT270" s="175"/>
      <c r="JU270" s="175"/>
      <c r="JV270" s="175"/>
      <c r="JW270" s="175"/>
      <c r="JX270" s="175"/>
      <c r="JY270" s="175"/>
      <c r="JZ270" s="175"/>
      <c r="KA270" s="175"/>
      <c r="KB270" s="175"/>
      <c r="KC270" s="175"/>
      <c r="KD270" s="175"/>
      <c r="KE270" s="175"/>
      <c r="KF270" s="175"/>
      <c r="KG270" s="175"/>
      <c r="KH270" s="175"/>
      <c r="KI270" s="175"/>
      <c r="KJ270" s="175"/>
      <c r="KK270" s="175"/>
      <c r="KL270" s="175"/>
      <c r="KM270" s="175"/>
      <c r="KN270" s="175"/>
      <c r="KO270" s="175"/>
      <c r="KP270" s="175"/>
      <c r="KQ270" s="175"/>
      <c r="KR270" s="175"/>
      <c r="KS270" s="175"/>
      <c r="KT270" s="175"/>
      <c r="KU270" s="175"/>
      <c r="KV270" s="175"/>
      <c r="KW270" s="175"/>
      <c r="KX270" s="175"/>
      <c r="KY270" s="175"/>
      <c r="KZ270" s="175"/>
      <c r="LA270" s="175"/>
      <c r="LB270" s="175"/>
      <c r="LC270" s="175"/>
      <c r="LD270" s="175"/>
      <c r="LE270" s="175"/>
      <c r="LF270" s="175"/>
      <c r="LG270" s="175"/>
      <c r="LH270" s="175"/>
      <c r="LI270" s="175"/>
      <c r="LJ270" s="175"/>
      <c r="LK270" s="175"/>
      <c r="LL270" s="175"/>
      <c r="LM270" s="175"/>
      <c r="LN270" s="175"/>
      <c r="LO270" s="175"/>
      <c r="LP270" s="175"/>
      <c r="LQ270" s="175"/>
      <c r="LR270" s="175"/>
      <c r="LS270" s="175"/>
      <c r="LT270" s="175"/>
      <c r="LU270" s="175"/>
      <c r="LV270" s="175"/>
      <c r="LW270" s="175"/>
      <c r="LX270" s="175"/>
      <c r="LY270" s="175"/>
      <c r="LZ270" s="175"/>
      <c r="MA270" s="175"/>
      <c r="MB270" s="175"/>
      <c r="MC270" s="175"/>
      <c r="MD270" s="175"/>
      <c r="ME270" s="175"/>
      <c r="MF270" s="175"/>
      <c r="MG270" s="175"/>
      <c r="MH270" s="175"/>
      <c r="MI270" s="175"/>
      <c r="MJ270" s="175"/>
      <c r="MK270" s="175"/>
      <c r="ML270" s="175"/>
      <c r="MM270" s="175"/>
      <c r="MN270" s="175"/>
      <c r="MO270" s="175"/>
      <c r="MP270" s="175"/>
      <c r="MQ270" s="175"/>
      <c r="MR270" s="175"/>
      <c r="MS270" s="175"/>
      <c r="MT270" s="175"/>
      <c r="MU270" s="175"/>
      <c r="MV270" s="175"/>
      <c r="MW270" s="175"/>
      <c r="MX270" s="175"/>
      <c r="MY270" s="175"/>
      <c r="MZ270" s="175"/>
      <c r="NA270" s="175"/>
      <c r="NB270" s="175"/>
      <c r="NC270" s="175"/>
      <c r="ND270" s="175"/>
      <c r="NE270" s="175"/>
      <c r="NF270" s="175"/>
      <c r="NG270" s="175"/>
      <c r="NH270" s="175"/>
      <c r="NI270" s="175"/>
      <c r="NJ270" s="175"/>
      <c r="NK270" s="175"/>
      <c r="NL270" s="175"/>
      <c r="NM270" s="175"/>
      <c r="NN270" s="175"/>
      <c r="NO270" s="175"/>
      <c r="NP270" s="175"/>
      <c r="NQ270" s="175"/>
      <c r="NR270" s="175"/>
      <c r="NS270" s="175"/>
      <c r="NT270" s="175"/>
      <c r="NU270" s="175"/>
      <c r="NV270" s="175"/>
      <c r="NW270" s="175"/>
      <c r="NX270" s="175"/>
      <c r="NY270" s="175"/>
      <c r="NZ270" s="175"/>
      <c r="OA270" s="175"/>
      <c r="OB270" s="175"/>
      <c r="OC270" s="175"/>
      <c r="OD270" s="175"/>
      <c r="OE270" s="175"/>
      <c r="OF270" s="175"/>
      <c r="OG270" s="175"/>
      <c r="OH270" s="175"/>
      <c r="OI270" s="175"/>
      <c r="OJ270" s="175"/>
      <c r="OK270" s="175"/>
      <c r="OL270" s="175"/>
      <c r="OM270" s="175"/>
      <c r="ON270" s="175"/>
      <c r="OO270" s="175"/>
      <c r="OP270" s="175"/>
      <c r="OQ270" s="175"/>
      <c r="OR270" s="175"/>
      <c r="OS270" s="175"/>
      <c r="OT270" s="175"/>
      <c r="OU270" s="175"/>
      <c r="OV270" s="175"/>
      <c r="OW270" s="175"/>
      <c r="OX270" s="175"/>
      <c r="OY270" s="175"/>
      <c r="OZ270" s="175"/>
      <c r="PA270" s="175"/>
      <c r="PB270" s="175"/>
      <c r="PC270" s="175"/>
      <c r="PD270" s="175"/>
      <c r="PE270" s="175"/>
      <c r="PF270" s="175"/>
      <c r="PG270" s="175"/>
      <c r="PH270" s="175"/>
      <c r="PI270" s="175"/>
      <c r="PJ270" s="175"/>
      <c r="PK270" s="175"/>
      <c r="PL270" s="175"/>
      <c r="PM270" s="175"/>
      <c r="PN270" s="175"/>
      <c r="PO270" s="175"/>
      <c r="PP270" s="175"/>
      <c r="PQ270" s="175"/>
      <c r="PR270" s="175"/>
      <c r="PS270" s="175"/>
      <c r="PT270" s="175"/>
      <c r="PU270" s="175"/>
      <c r="PV270" s="175"/>
      <c r="PW270" s="175"/>
      <c r="PX270" s="175"/>
      <c r="PY270" s="175"/>
      <c r="PZ270" s="175"/>
      <c r="QA270" s="175"/>
      <c r="QB270" s="175"/>
      <c r="QC270" s="175"/>
      <c r="QD270" s="175"/>
      <c r="QE270" s="175"/>
      <c r="QF270" s="175"/>
      <c r="QG270" s="175"/>
      <c r="QH270" s="175"/>
      <c r="QI270" s="175"/>
      <c r="QJ270" s="175"/>
      <c r="QK270" s="175"/>
      <c r="QL270" s="175"/>
      <c r="QM270" s="175"/>
      <c r="QN270" s="175"/>
      <c r="QO270" s="175"/>
    </row>
    <row r="271" spans="122:457">
      <c r="DR271" s="175"/>
      <c r="DS271" s="175"/>
      <c r="DT271" s="175"/>
      <c r="DU271" s="175"/>
      <c r="DV271" s="175"/>
      <c r="DW271" s="175"/>
      <c r="DX271" s="175"/>
      <c r="DY271" s="175"/>
      <c r="DZ271" s="175"/>
      <c r="EA271" s="175"/>
      <c r="EB271" s="175"/>
      <c r="EC271" s="175"/>
      <c r="ED271" s="175"/>
      <c r="EE271" s="175"/>
      <c r="EF271" s="175"/>
      <c r="EG271" s="175"/>
      <c r="EH271" s="175"/>
      <c r="EI271" s="175"/>
      <c r="EJ271" s="175"/>
      <c r="EK271" s="175"/>
      <c r="EL271" s="175"/>
      <c r="EM271" s="175"/>
      <c r="EN271" s="175"/>
      <c r="EO271" s="175"/>
      <c r="EP271" s="175"/>
      <c r="EQ271" s="175"/>
      <c r="ER271" s="175"/>
      <c r="ES271" s="175"/>
      <c r="ET271" s="175"/>
      <c r="EU271" s="175"/>
      <c r="EV271" s="175"/>
      <c r="EW271" s="175"/>
      <c r="EX271" s="175"/>
      <c r="EY271" s="175"/>
      <c r="EZ271" s="175"/>
      <c r="FA271" s="175"/>
      <c r="FB271" s="175"/>
      <c r="FC271" s="175"/>
      <c r="FD271" s="175"/>
      <c r="FE271" s="175"/>
      <c r="FF271" s="175"/>
      <c r="FG271" s="175"/>
      <c r="FH271" s="175"/>
      <c r="FI271" s="175"/>
      <c r="FJ271" s="175"/>
      <c r="FK271" s="175"/>
      <c r="FL271" s="175"/>
      <c r="FM271" s="175"/>
      <c r="FN271" s="175"/>
      <c r="FO271" s="175"/>
      <c r="FP271" s="175"/>
      <c r="FQ271" s="175"/>
      <c r="FR271" s="175"/>
      <c r="FS271" s="175"/>
      <c r="FT271" s="175"/>
      <c r="FU271" s="175"/>
      <c r="FV271" s="175"/>
      <c r="FW271" s="175"/>
      <c r="FX271" s="175"/>
      <c r="FY271" s="175"/>
      <c r="FZ271" s="175"/>
      <c r="GA271" s="175"/>
      <c r="GB271" s="175"/>
      <c r="GC271" s="175"/>
      <c r="GD271" s="175"/>
      <c r="GE271" s="175"/>
      <c r="GF271" s="175"/>
      <c r="GG271" s="175"/>
      <c r="GH271" s="175"/>
      <c r="GI271" s="175"/>
      <c r="GJ271" s="175"/>
      <c r="GK271" s="175"/>
      <c r="GL271" s="175"/>
      <c r="GM271" s="175"/>
      <c r="GN271" s="175"/>
      <c r="GO271" s="175"/>
      <c r="GP271" s="175"/>
      <c r="GQ271" s="175"/>
      <c r="GR271" s="175"/>
      <c r="GS271" s="175"/>
      <c r="GT271" s="175"/>
      <c r="GU271" s="175"/>
      <c r="GV271" s="175"/>
      <c r="GW271" s="175"/>
      <c r="GX271" s="175"/>
      <c r="GY271" s="175"/>
      <c r="GZ271" s="175"/>
      <c r="HA271" s="175"/>
      <c r="HB271" s="175"/>
      <c r="HC271" s="175"/>
      <c r="HD271" s="175"/>
      <c r="HE271" s="175"/>
      <c r="HF271" s="175"/>
      <c r="HG271" s="175"/>
      <c r="HH271" s="175"/>
      <c r="HI271" s="175"/>
      <c r="HJ271" s="175"/>
      <c r="HK271" s="175"/>
      <c r="HL271" s="175"/>
      <c r="HM271" s="175"/>
      <c r="HN271" s="175"/>
      <c r="HO271" s="175"/>
      <c r="HP271" s="175"/>
      <c r="HQ271" s="175"/>
      <c r="HR271" s="175"/>
      <c r="HS271" s="175"/>
      <c r="HT271" s="175"/>
      <c r="HU271" s="175"/>
      <c r="HV271" s="175"/>
      <c r="HW271" s="175"/>
      <c r="HX271" s="175"/>
      <c r="HY271" s="175"/>
      <c r="HZ271" s="175"/>
      <c r="IA271" s="175"/>
      <c r="IB271" s="175"/>
      <c r="IC271" s="175"/>
      <c r="ID271" s="175"/>
      <c r="IE271" s="175"/>
      <c r="IF271" s="175"/>
      <c r="IG271" s="175"/>
      <c r="IH271" s="175"/>
      <c r="II271" s="175"/>
      <c r="IJ271" s="175"/>
      <c r="IK271" s="175"/>
      <c r="IL271" s="175"/>
      <c r="IM271" s="175"/>
      <c r="IN271" s="175"/>
      <c r="IO271" s="175"/>
      <c r="IP271" s="175"/>
      <c r="IQ271" s="175"/>
      <c r="IR271" s="175"/>
      <c r="IS271" s="175"/>
      <c r="IT271" s="175"/>
      <c r="IU271" s="175"/>
      <c r="IV271" s="175"/>
      <c r="IW271" s="175"/>
      <c r="IX271" s="175"/>
      <c r="IY271" s="175"/>
      <c r="IZ271" s="175"/>
      <c r="JA271" s="175"/>
      <c r="JB271" s="175"/>
      <c r="JC271" s="175"/>
      <c r="JD271" s="175"/>
      <c r="JE271" s="175"/>
      <c r="JF271" s="175"/>
      <c r="JG271" s="175"/>
      <c r="JH271" s="175"/>
      <c r="JI271" s="175"/>
      <c r="JJ271" s="175"/>
      <c r="JK271" s="175"/>
      <c r="JL271" s="175"/>
      <c r="JM271" s="175"/>
      <c r="JN271" s="175"/>
      <c r="JO271" s="175"/>
      <c r="JP271" s="175"/>
      <c r="JQ271" s="175"/>
      <c r="JR271" s="175"/>
      <c r="JS271" s="175"/>
      <c r="JT271" s="175"/>
      <c r="JU271" s="175"/>
      <c r="JV271" s="175"/>
      <c r="JW271" s="175"/>
      <c r="JX271" s="175"/>
      <c r="JY271" s="175"/>
      <c r="JZ271" s="175"/>
      <c r="KA271" s="175"/>
      <c r="KB271" s="175"/>
      <c r="KC271" s="175"/>
      <c r="KD271" s="175"/>
      <c r="KE271" s="175"/>
      <c r="KF271" s="175"/>
      <c r="KG271" s="175"/>
      <c r="KH271" s="175"/>
      <c r="KI271" s="175"/>
      <c r="KJ271" s="175"/>
      <c r="KK271" s="175"/>
      <c r="KL271" s="175"/>
      <c r="KM271" s="175"/>
      <c r="KN271" s="175"/>
      <c r="KO271" s="175"/>
      <c r="KP271" s="175"/>
      <c r="KQ271" s="175"/>
      <c r="KR271" s="175"/>
      <c r="KS271" s="175"/>
      <c r="KT271" s="175"/>
      <c r="KU271" s="175"/>
      <c r="KV271" s="175"/>
      <c r="KW271" s="175"/>
      <c r="KX271" s="175"/>
      <c r="KY271" s="175"/>
      <c r="KZ271" s="175"/>
      <c r="LA271" s="175"/>
      <c r="LB271" s="175"/>
      <c r="LC271" s="175"/>
      <c r="LD271" s="175"/>
      <c r="LE271" s="175"/>
      <c r="LF271" s="175"/>
      <c r="LG271" s="175"/>
      <c r="LH271" s="175"/>
      <c r="LI271" s="175"/>
      <c r="LJ271" s="175"/>
      <c r="LK271" s="175"/>
      <c r="LL271" s="175"/>
      <c r="LM271" s="175"/>
      <c r="LN271" s="175"/>
      <c r="LO271" s="175"/>
      <c r="LP271" s="175"/>
      <c r="LQ271" s="175"/>
      <c r="LR271" s="175"/>
      <c r="LS271" s="175"/>
      <c r="LT271" s="175"/>
      <c r="LU271" s="175"/>
      <c r="LV271" s="175"/>
      <c r="LW271" s="175"/>
      <c r="LX271" s="175"/>
      <c r="LY271" s="175"/>
      <c r="LZ271" s="175"/>
      <c r="MA271" s="175"/>
      <c r="MB271" s="175"/>
      <c r="MC271" s="175"/>
      <c r="MD271" s="175"/>
      <c r="ME271" s="175"/>
      <c r="MF271" s="175"/>
      <c r="MG271" s="175"/>
      <c r="MH271" s="175"/>
      <c r="MI271" s="175"/>
      <c r="MJ271" s="175"/>
      <c r="MK271" s="175"/>
      <c r="ML271" s="175"/>
      <c r="MM271" s="175"/>
      <c r="MN271" s="175"/>
      <c r="MO271" s="175"/>
      <c r="MP271" s="175"/>
      <c r="MQ271" s="175"/>
      <c r="MR271" s="175"/>
      <c r="MS271" s="175"/>
      <c r="MT271" s="175"/>
      <c r="MU271" s="175"/>
      <c r="MV271" s="175"/>
      <c r="MW271" s="175"/>
      <c r="MX271" s="175"/>
      <c r="MY271" s="175"/>
      <c r="MZ271" s="175"/>
      <c r="NA271" s="175"/>
      <c r="NB271" s="175"/>
      <c r="NC271" s="175"/>
      <c r="ND271" s="175"/>
      <c r="NE271" s="175"/>
      <c r="NF271" s="175"/>
      <c r="NG271" s="175"/>
      <c r="NH271" s="175"/>
      <c r="NI271" s="175"/>
      <c r="NJ271" s="175"/>
      <c r="NK271" s="175"/>
      <c r="NL271" s="175"/>
      <c r="NM271" s="175"/>
      <c r="NN271" s="175"/>
      <c r="NO271" s="175"/>
      <c r="NP271" s="175"/>
      <c r="NQ271" s="175"/>
      <c r="NR271" s="175"/>
      <c r="NS271" s="175"/>
      <c r="NT271" s="175"/>
      <c r="NU271" s="175"/>
      <c r="NV271" s="175"/>
      <c r="NW271" s="175"/>
      <c r="NX271" s="175"/>
      <c r="NY271" s="175"/>
      <c r="NZ271" s="175"/>
      <c r="OA271" s="175"/>
      <c r="OB271" s="175"/>
      <c r="OC271" s="175"/>
      <c r="OD271" s="175"/>
      <c r="OE271" s="175"/>
      <c r="OF271" s="175"/>
      <c r="OG271" s="175"/>
      <c r="OH271" s="175"/>
      <c r="OI271" s="175"/>
      <c r="OJ271" s="175"/>
      <c r="OK271" s="175"/>
      <c r="OL271" s="175"/>
      <c r="OM271" s="175"/>
      <c r="ON271" s="175"/>
      <c r="OO271" s="175"/>
      <c r="OP271" s="175"/>
      <c r="OQ271" s="175"/>
      <c r="OR271" s="175"/>
      <c r="OS271" s="175"/>
      <c r="OT271" s="175"/>
      <c r="OU271" s="175"/>
      <c r="OV271" s="175"/>
      <c r="OW271" s="175"/>
      <c r="OX271" s="175"/>
      <c r="OY271" s="175"/>
      <c r="OZ271" s="175"/>
      <c r="PA271" s="175"/>
      <c r="PB271" s="175"/>
      <c r="PC271" s="175"/>
      <c r="PD271" s="175"/>
      <c r="PE271" s="175"/>
      <c r="PF271" s="175"/>
      <c r="PG271" s="175"/>
      <c r="PH271" s="175"/>
      <c r="PI271" s="175"/>
      <c r="PJ271" s="175"/>
      <c r="PK271" s="175"/>
      <c r="PL271" s="175"/>
      <c r="PM271" s="175"/>
      <c r="PN271" s="175"/>
      <c r="PO271" s="175"/>
      <c r="PP271" s="175"/>
      <c r="PQ271" s="175"/>
      <c r="PR271" s="175"/>
      <c r="PS271" s="175"/>
      <c r="PT271" s="175"/>
      <c r="PU271" s="175"/>
      <c r="PV271" s="175"/>
      <c r="PW271" s="175"/>
      <c r="PX271" s="175"/>
      <c r="PY271" s="175"/>
      <c r="PZ271" s="175"/>
      <c r="QA271" s="175"/>
      <c r="QB271" s="175"/>
      <c r="QC271" s="175"/>
      <c r="QD271" s="175"/>
      <c r="QE271" s="175"/>
      <c r="QF271" s="175"/>
      <c r="QG271" s="175"/>
      <c r="QH271" s="175"/>
      <c r="QI271" s="175"/>
      <c r="QJ271" s="175"/>
      <c r="QK271" s="175"/>
      <c r="QL271" s="175"/>
      <c r="QM271" s="175"/>
      <c r="QN271" s="175"/>
      <c r="QO271" s="175"/>
    </row>
    <row r="272" spans="122:457">
      <c r="DR272" s="175"/>
      <c r="DS272" s="175"/>
      <c r="DT272" s="175"/>
      <c r="DU272" s="175"/>
      <c r="DV272" s="175"/>
      <c r="DW272" s="175"/>
      <c r="DX272" s="175"/>
      <c r="DY272" s="175"/>
      <c r="DZ272" s="175"/>
      <c r="EA272" s="175"/>
      <c r="EB272" s="175"/>
      <c r="EC272" s="175"/>
      <c r="ED272" s="175"/>
      <c r="EE272" s="175"/>
      <c r="EF272" s="175"/>
      <c r="EG272" s="175"/>
      <c r="EH272" s="175"/>
      <c r="EI272" s="175"/>
      <c r="EJ272" s="175"/>
      <c r="EK272" s="175"/>
      <c r="EL272" s="175"/>
      <c r="EM272" s="175"/>
      <c r="EN272" s="175"/>
      <c r="EO272" s="175"/>
      <c r="EP272" s="175"/>
      <c r="EQ272" s="175"/>
      <c r="ER272" s="175"/>
      <c r="ES272" s="175"/>
      <c r="ET272" s="175"/>
      <c r="EU272" s="175"/>
      <c r="EV272" s="175"/>
      <c r="EW272" s="175"/>
      <c r="EX272" s="175"/>
      <c r="EY272" s="175"/>
      <c r="EZ272" s="175"/>
      <c r="FA272" s="175"/>
      <c r="FB272" s="175"/>
      <c r="FC272" s="175"/>
      <c r="FD272" s="175"/>
      <c r="FE272" s="175"/>
      <c r="FF272" s="175"/>
      <c r="FG272" s="175"/>
      <c r="FH272" s="175"/>
      <c r="FI272" s="175"/>
      <c r="FJ272" s="175"/>
      <c r="FK272" s="175"/>
      <c r="FL272" s="175"/>
      <c r="FM272" s="175"/>
      <c r="FN272" s="175"/>
      <c r="FO272" s="175"/>
      <c r="FP272" s="175"/>
      <c r="FQ272" s="175"/>
      <c r="FR272" s="175"/>
      <c r="FS272" s="175"/>
      <c r="FT272" s="175"/>
      <c r="FU272" s="175"/>
      <c r="FV272" s="175"/>
      <c r="FW272" s="175"/>
      <c r="FX272" s="175"/>
      <c r="FY272" s="175"/>
      <c r="FZ272" s="175"/>
      <c r="GA272" s="175"/>
      <c r="GB272" s="175"/>
      <c r="GC272" s="175"/>
      <c r="GD272" s="175"/>
      <c r="GE272" s="175"/>
      <c r="GF272" s="175"/>
      <c r="GG272" s="175"/>
      <c r="GH272" s="175"/>
      <c r="GI272" s="175"/>
      <c r="GJ272" s="175"/>
      <c r="GK272" s="175"/>
      <c r="GL272" s="175"/>
      <c r="GM272" s="175"/>
      <c r="GN272" s="175"/>
      <c r="GO272" s="175"/>
      <c r="GP272" s="175"/>
      <c r="GQ272" s="175"/>
      <c r="GR272" s="175"/>
      <c r="GS272" s="175"/>
      <c r="GT272" s="175"/>
      <c r="GU272" s="175"/>
      <c r="GV272" s="175"/>
      <c r="GW272" s="175"/>
      <c r="GX272" s="175"/>
      <c r="GY272" s="175"/>
      <c r="GZ272" s="175"/>
      <c r="HA272" s="175"/>
      <c r="HB272" s="175"/>
      <c r="HC272" s="175"/>
      <c r="HD272" s="175"/>
      <c r="HE272" s="175"/>
      <c r="HF272" s="175"/>
      <c r="HG272" s="175"/>
      <c r="HH272" s="175"/>
      <c r="HI272" s="175"/>
      <c r="HJ272" s="175"/>
      <c r="HK272" s="175"/>
      <c r="HL272" s="175"/>
      <c r="HM272" s="175"/>
      <c r="HN272" s="175"/>
      <c r="HO272" s="175"/>
      <c r="HP272" s="175"/>
      <c r="HQ272" s="175"/>
      <c r="HR272" s="175"/>
      <c r="HS272" s="175"/>
      <c r="HT272" s="175"/>
      <c r="HU272" s="175"/>
      <c r="HV272" s="175"/>
      <c r="HW272" s="175"/>
      <c r="HX272" s="175"/>
      <c r="HY272" s="175"/>
      <c r="HZ272" s="175"/>
      <c r="IA272" s="175"/>
      <c r="IB272" s="175"/>
      <c r="IC272" s="175"/>
      <c r="ID272" s="175"/>
      <c r="IE272" s="175"/>
      <c r="IF272" s="175"/>
      <c r="IG272" s="175"/>
      <c r="IH272" s="175"/>
      <c r="II272" s="175"/>
      <c r="IJ272" s="175"/>
      <c r="IK272" s="175"/>
      <c r="IL272" s="175"/>
      <c r="IM272" s="175"/>
      <c r="IN272" s="175"/>
      <c r="IO272" s="175"/>
      <c r="IP272" s="175"/>
      <c r="IQ272" s="175"/>
      <c r="IR272" s="175"/>
      <c r="IS272" s="175"/>
      <c r="IT272" s="175"/>
      <c r="IU272" s="175"/>
      <c r="IV272" s="175"/>
      <c r="IW272" s="175"/>
      <c r="IX272" s="175"/>
      <c r="IY272" s="175"/>
      <c r="IZ272" s="175"/>
      <c r="JA272" s="175"/>
      <c r="JB272" s="175"/>
      <c r="JC272" s="175"/>
      <c r="JD272" s="175"/>
      <c r="JE272" s="175"/>
      <c r="JF272" s="175"/>
      <c r="JG272" s="175"/>
      <c r="JH272" s="175"/>
      <c r="JI272" s="175"/>
      <c r="JJ272" s="175"/>
      <c r="JK272" s="175"/>
      <c r="JL272" s="175"/>
      <c r="JM272" s="175"/>
      <c r="JN272" s="175"/>
      <c r="JO272" s="175"/>
      <c r="JP272" s="175"/>
      <c r="JQ272" s="175"/>
      <c r="JR272" s="175"/>
      <c r="JS272" s="175"/>
      <c r="JT272" s="175"/>
      <c r="JU272" s="175"/>
      <c r="JV272" s="175"/>
      <c r="JW272" s="175"/>
      <c r="JX272" s="175"/>
      <c r="JY272" s="175"/>
      <c r="JZ272" s="175"/>
      <c r="KA272" s="175"/>
      <c r="KB272" s="175"/>
      <c r="KC272" s="175"/>
      <c r="KD272" s="175"/>
      <c r="KE272" s="175"/>
      <c r="KF272" s="175"/>
      <c r="KG272" s="175"/>
      <c r="KH272" s="175"/>
      <c r="KI272" s="175"/>
      <c r="KJ272" s="175"/>
      <c r="KK272" s="175"/>
      <c r="KL272" s="175"/>
      <c r="KM272" s="175"/>
      <c r="KN272" s="175"/>
      <c r="KO272" s="175"/>
      <c r="KP272" s="175"/>
      <c r="KQ272" s="175"/>
      <c r="KR272" s="175"/>
      <c r="KS272" s="175"/>
      <c r="KT272" s="175"/>
      <c r="KU272" s="175"/>
      <c r="KV272" s="175"/>
      <c r="KW272" s="175"/>
      <c r="KX272" s="175"/>
      <c r="KY272" s="175"/>
      <c r="KZ272" s="175"/>
      <c r="LA272" s="175"/>
      <c r="LB272" s="175"/>
      <c r="LC272" s="175"/>
      <c r="LD272" s="175"/>
      <c r="LE272" s="175"/>
      <c r="LF272" s="175"/>
      <c r="LG272" s="175"/>
      <c r="LH272" s="175"/>
      <c r="LI272" s="175"/>
      <c r="LJ272" s="175"/>
      <c r="LK272" s="175"/>
      <c r="LL272" s="175"/>
      <c r="LM272" s="175"/>
      <c r="LN272" s="175"/>
      <c r="LO272" s="175"/>
      <c r="LP272" s="175"/>
      <c r="LQ272" s="175"/>
      <c r="LR272" s="175"/>
      <c r="LS272" s="175"/>
      <c r="LT272" s="175"/>
      <c r="LU272" s="175"/>
      <c r="LV272" s="175"/>
      <c r="LW272" s="175"/>
      <c r="LX272" s="175"/>
      <c r="LY272" s="175"/>
      <c r="LZ272" s="175"/>
      <c r="MA272" s="175"/>
      <c r="MB272" s="175"/>
      <c r="MC272" s="175"/>
      <c r="MD272" s="175"/>
      <c r="ME272" s="175"/>
      <c r="MF272" s="175"/>
      <c r="MG272" s="175"/>
      <c r="MH272" s="175"/>
      <c r="MI272" s="175"/>
      <c r="MJ272" s="175"/>
      <c r="MK272" s="175"/>
      <c r="ML272" s="175"/>
      <c r="MM272" s="175"/>
      <c r="MN272" s="175"/>
      <c r="MO272" s="175"/>
      <c r="MP272" s="175"/>
      <c r="MQ272" s="175"/>
      <c r="MR272" s="175"/>
      <c r="MS272" s="175"/>
      <c r="MT272" s="175"/>
      <c r="MU272" s="175"/>
      <c r="MV272" s="175"/>
      <c r="MW272" s="175"/>
      <c r="MX272" s="175"/>
      <c r="MY272" s="175"/>
      <c r="MZ272" s="175"/>
      <c r="NA272" s="175"/>
      <c r="NB272" s="175"/>
      <c r="NC272" s="175"/>
      <c r="ND272" s="175"/>
      <c r="NE272" s="175"/>
      <c r="NF272" s="175"/>
      <c r="NG272" s="175"/>
      <c r="NH272" s="175"/>
      <c r="NI272" s="175"/>
      <c r="NJ272" s="175"/>
      <c r="NK272" s="175"/>
      <c r="NL272" s="175"/>
      <c r="NM272" s="175"/>
      <c r="NN272" s="175"/>
      <c r="NO272" s="175"/>
      <c r="NP272" s="175"/>
      <c r="NQ272" s="175"/>
      <c r="NR272" s="175"/>
      <c r="NS272" s="175"/>
      <c r="NT272" s="175"/>
      <c r="NU272" s="175"/>
      <c r="NV272" s="175"/>
      <c r="NW272" s="175"/>
      <c r="NX272" s="175"/>
      <c r="NY272" s="175"/>
      <c r="NZ272" s="175"/>
      <c r="OA272" s="175"/>
      <c r="OB272" s="175"/>
      <c r="OC272" s="175"/>
      <c r="OD272" s="175"/>
      <c r="OE272" s="175"/>
      <c r="OF272" s="175"/>
      <c r="OG272" s="175"/>
      <c r="OH272" s="175"/>
      <c r="OI272" s="175"/>
      <c r="OJ272" s="175"/>
      <c r="OK272" s="175"/>
      <c r="OL272" s="175"/>
      <c r="OM272" s="175"/>
      <c r="ON272" s="175"/>
      <c r="OO272" s="175"/>
      <c r="OP272" s="175"/>
      <c r="OQ272" s="175"/>
      <c r="OR272" s="175"/>
      <c r="OS272" s="175"/>
      <c r="OT272" s="175"/>
      <c r="OU272" s="175"/>
      <c r="OV272" s="175"/>
      <c r="OW272" s="175"/>
      <c r="OX272" s="175"/>
      <c r="OY272" s="175"/>
      <c r="OZ272" s="175"/>
      <c r="PA272" s="175"/>
      <c r="PB272" s="175"/>
      <c r="PC272" s="175"/>
      <c r="PD272" s="175"/>
      <c r="PE272" s="175"/>
      <c r="PF272" s="175"/>
      <c r="PG272" s="175"/>
      <c r="PH272" s="175"/>
      <c r="PI272" s="175"/>
      <c r="PJ272" s="175"/>
      <c r="PK272" s="175"/>
      <c r="PL272" s="175"/>
      <c r="PM272" s="175"/>
      <c r="PN272" s="175"/>
      <c r="PO272" s="175"/>
      <c r="PP272" s="175"/>
      <c r="PQ272" s="175"/>
      <c r="PR272" s="175"/>
      <c r="PS272" s="175"/>
      <c r="PT272" s="175"/>
      <c r="PU272" s="175"/>
      <c r="PV272" s="175"/>
      <c r="PW272" s="175"/>
      <c r="PX272" s="175"/>
      <c r="PY272" s="175"/>
      <c r="PZ272" s="175"/>
      <c r="QA272" s="175"/>
      <c r="QB272" s="175"/>
      <c r="QC272" s="175"/>
      <c r="QD272" s="175"/>
      <c r="QE272" s="175"/>
      <c r="QF272" s="175"/>
      <c r="QG272" s="175"/>
      <c r="QH272" s="175"/>
      <c r="QI272" s="175"/>
      <c r="QJ272" s="175"/>
      <c r="QK272" s="175"/>
      <c r="QL272" s="175"/>
      <c r="QM272" s="175"/>
      <c r="QN272" s="175"/>
      <c r="QO272" s="175"/>
    </row>
    <row r="273" spans="122:457">
      <c r="DR273" s="175"/>
      <c r="DS273" s="175"/>
      <c r="DT273" s="175"/>
      <c r="DU273" s="175"/>
      <c r="DV273" s="175"/>
      <c r="DW273" s="175"/>
      <c r="DX273" s="175"/>
      <c r="DY273" s="175"/>
      <c r="DZ273" s="175"/>
      <c r="EA273" s="175"/>
      <c r="EB273" s="175"/>
      <c r="EC273" s="175"/>
      <c r="ED273" s="175"/>
      <c r="EE273" s="175"/>
      <c r="EF273" s="175"/>
      <c r="EG273" s="175"/>
      <c r="EH273" s="175"/>
      <c r="EI273" s="175"/>
      <c r="EJ273" s="175"/>
      <c r="EK273" s="175"/>
      <c r="EL273" s="175"/>
      <c r="EM273" s="175"/>
      <c r="EN273" s="175"/>
      <c r="EO273" s="175"/>
      <c r="EP273" s="175"/>
      <c r="EQ273" s="175"/>
      <c r="ER273" s="175"/>
      <c r="ES273" s="175"/>
      <c r="ET273" s="175"/>
      <c r="EU273" s="175"/>
      <c r="EV273" s="175"/>
      <c r="EW273" s="175"/>
      <c r="EX273" s="175"/>
      <c r="EY273" s="175"/>
      <c r="EZ273" s="175"/>
      <c r="FA273" s="175"/>
      <c r="FB273" s="175"/>
      <c r="FC273" s="175"/>
      <c r="FD273" s="175"/>
      <c r="FE273" s="175"/>
      <c r="FF273" s="175"/>
      <c r="FG273" s="175"/>
      <c r="FH273" s="175"/>
      <c r="FI273" s="175"/>
      <c r="FJ273" s="175"/>
      <c r="FK273" s="175"/>
      <c r="FL273" s="175"/>
      <c r="FM273" s="175"/>
      <c r="FN273" s="175"/>
      <c r="FO273" s="175"/>
      <c r="FP273" s="175"/>
      <c r="FQ273" s="175"/>
      <c r="FR273" s="175"/>
      <c r="FS273" s="175"/>
      <c r="FT273" s="175"/>
      <c r="FU273" s="175"/>
      <c r="FV273" s="175"/>
      <c r="FW273" s="175"/>
      <c r="FX273" s="175"/>
      <c r="FY273" s="175"/>
      <c r="FZ273" s="175"/>
      <c r="GA273" s="175"/>
      <c r="GB273" s="175"/>
      <c r="GC273" s="175"/>
      <c r="GD273" s="175"/>
      <c r="GE273" s="175"/>
      <c r="GF273" s="175"/>
      <c r="GG273" s="175"/>
      <c r="GH273" s="175"/>
      <c r="GI273" s="175"/>
      <c r="GJ273" s="175"/>
      <c r="GK273" s="175"/>
      <c r="GL273" s="175"/>
      <c r="GM273" s="175"/>
      <c r="GN273" s="175"/>
      <c r="GO273" s="175"/>
      <c r="GP273" s="175"/>
      <c r="GQ273" s="175"/>
      <c r="GR273" s="175"/>
      <c r="GS273" s="175"/>
      <c r="GT273" s="175"/>
      <c r="GU273" s="175"/>
      <c r="GV273" s="175"/>
      <c r="GW273" s="175"/>
      <c r="GX273" s="175"/>
      <c r="GY273" s="175"/>
      <c r="GZ273" s="175"/>
      <c r="HA273" s="175"/>
      <c r="HB273" s="175"/>
      <c r="HC273" s="175"/>
      <c r="HD273" s="175"/>
      <c r="HE273" s="175"/>
      <c r="HF273" s="175"/>
      <c r="HG273" s="175"/>
      <c r="HH273" s="175"/>
      <c r="HI273" s="175"/>
      <c r="HJ273" s="175"/>
      <c r="HK273" s="175"/>
      <c r="HL273" s="175"/>
      <c r="HM273" s="175"/>
      <c r="HN273" s="175"/>
      <c r="HO273" s="175"/>
      <c r="HP273" s="175"/>
      <c r="HQ273" s="175"/>
      <c r="HR273" s="175"/>
      <c r="HS273" s="175"/>
      <c r="HT273" s="175"/>
      <c r="HU273" s="175"/>
      <c r="HV273" s="175"/>
      <c r="HW273" s="175"/>
      <c r="HX273" s="175"/>
      <c r="HY273" s="175"/>
      <c r="HZ273" s="175"/>
      <c r="IA273" s="175"/>
      <c r="IB273" s="175"/>
      <c r="IC273" s="175"/>
      <c r="ID273" s="175"/>
      <c r="IE273" s="175"/>
      <c r="IF273" s="175"/>
      <c r="IG273" s="175"/>
      <c r="IH273" s="175"/>
      <c r="II273" s="175"/>
      <c r="IJ273" s="175"/>
      <c r="IK273" s="175"/>
      <c r="IL273" s="175"/>
      <c r="IM273" s="175"/>
      <c r="IN273" s="175"/>
      <c r="IO273" s="175"/>
      <c r="IP273" s="175"/>
      <c r="IQ273" s="175"/>
      <c r="IR273" s="175"/>
      <c r="IS273" s="175"/>
      <c r="IT273" s="175"/>
      <c r="IU273" s="175"/>
      <c r="IV273" s="175"/>
      <c r="IW273" s="175"/>
      <c r="IX273" s="175"/>
      <c r="IY273" s="175"/>
      <c r="IZ273" s="175"/>
      <c r="JA273" s="175"/>
      <c r="JB273" s="175"/>
      <c r="JC273" s="175"/>
      <c r="JD273" s="175"/>
      <c r="JE273" s="175"/>
      <c r="JF273" s="175"/>
      <c r="JG273" s="175"/>
      <c r="JH273" s="175"/>
      <c r="JI273" s="175"/>
      <c r="JJ273" s="175"/>
      <c r="JK273" s="175"/>
      <c r="JL273" s="175"/>
      <c r="JM273" s="175"/>
      <c r="JN273" s="175"/>
      <c r="JO273" s="175"/>
      <c r="JP273" s="175"/>
      <c r="JQ273" s="175"/>
      <c r="JR273" s="175"/>
      <c r="JS273" s="175"/>
      <c r="JT273" s="175"/>
      <c r="JU273" s="175"/>
      <c r="JV273" s="175"/>
      <c r="JW273" s="175"/>
      <c r="JX273" s="175"/>
      <c r="JY273" s="175"/>
      <c r="JZ273" s="175"/>
      <c r="KA273" s="175"/>
      <c r="KB273" s="175"/>
      <c r="KC273" s="175"/>
      <c r="KD273" s="175"/>
      <c r="KE273" s="175"/>
      <c r="KF273" s="175"/>
      <c r="KG273" s="175"/>
      <c r="KH273" s="175"/>
      <c r="KI273" s="175"/>
      <c r="KJ273" s="175"/>
      <c r="KK273" s="175"/>
      <c r="KL273" s="175"/>
      <c r="KM273" s="175"/>
      <c r="KN273" s="175"/>
      <c r="KO273" s="175"/>
      <c r="KP273" s="175"/>
      <c r="KQ273" s="175"/>
      <c r="KR273" s="175"/>
      <c r="KS273" s="175"/>
      <c r="KT273" s="175"/>
      <c r="KU273" s="175"/>
      <c r="KV273" s="175"/>
      <c r="KW273" s="175"/>
      <c r="KX273" s="175"/>
      <c r="KY273" s="175"/>
      <c r="KZ273" s="175"/>
      <c r="LA273" s="175"/>
      <c r="LB273" s="175"/>
      <c r="LC273" s="175"/>
      <c r="LD273" s="175"/>
      <c r="LE273" s="175"/>
      <c r="LF273" s="175"/>
      <c r="LG273" s="175"/>
      <c r="LH273" s="175"/>
      <c r="LI273" s="175"/>
      <c r="LJ273" s="175"/>
      <c r="LK273" s="175"/>
      <c r="LL273" s="175"/>
      <c r="LM273" s="175"/>
      <c r="LN273" s="175"/>
      <c r="LO273" s="175"/>
      <c r="LP273" s="175"/>
      <c r="LQ273" s="175"/>
      <c r="LR273" s="175"/>
      <c r="LS273" s="175"/>
      <c r="LT273" s="175"/>
      <c r="LU273" s="175"/>
      <c r="LV273" s="175"/>
      <c r="LW273" s="175"/>
      <c r="LX273" s="175"/>
      <c r="LY273" s="175"/>
      <c r="LZ273" s="175"/>
      <c r="MA273" s="175"/>
      <c r="MB273" s="175"/>
      <c r="MC273" s="175"/>
      <c r="MD273" s="175"/>
      <c r="ME273" s="175"/>
      <c r="MF273" s="175"/>
      <c r="MG273" s="175"/>
      <c r="MH273" s="175"/>
      <c r="MI273" s="175"/>
      <c r="MJ273" s="175"/>
      <c r="MK273" s="175"/>
      <c r="ML273" s="175"/>
      <c r="MM273" s="175"/>
      <c r="MN273" s="175"/>
      <c r="MO273" s="175"/>
      <c r="MP273" s="175"/>
      <c r="MQ273" s="175"/>
      <c r="MR273" s="175"/>
      <c r="MS273" s="175"/>
      <c r="MT273" s="175"/>
      <c r="MU273" s="175"/>
      <c r="MV273" s="175"/>
      <c r="MW273" s="175"/>
      <c r="MX273" s="175"/>
      <c r="MY273" s="175"/>
      <c r="MZ273" s="175"/>
      <c r="NA273" s="175"/>
      <c r="NB273" s="175"/>
      <c r="NC273" s="175"/>
      <c r="ND273" s="175"/>
      <c r="NE273" s="175"/>
      <c r="NF273" s="175"/>
      <c r="NG273" s="175"/>
      <c r="NH273" s="175"/>
      <c r="NI273" s="175"/>
      <c r="NJ273" s="175"/>
      <c r="NK273" s="175"/>
      <c r="NL273" s="175"/>
      <c r="NM273" s="175"/>
      <c r="NN273" s="175"/>
      <c r="NO273" s="175"/>
      <c r="NP273" s="175"/>
      <c r="NQ273" s="175"/>
      <c r="NR273" s="175"/>
      <c r="NS273" s="175"/>
      <c r="NT273" s="175"/>
      <c r="NU273" s="175"/>
      <c r="NV273" s="175"/>
      <c r="NW273" s="175"/>
      <c r="NX273" s="175"/>
      <c r="NY273" s="175"/>
      <c r="NZ273" s="175"/>
      <c r="OA273" s="175"/>
      <c r="OB273" s="175"/>
      <c r="OC273" s="175"/>
      <c r="OD273" s="175"/>
      <c r="OE273" s="175"/>
      <c r="OF273" s="175"/>
      <c r="OG273" s="175"/>
      <c r="OH273" s="175"/>
      <c r="OI273" s="175"/>
      <c r="OJ273" s="175"/>
      <c r="OK273" s="175"/>
      <c r="OL273" s="175"/>
      <c r="OM273" s="175"/>
      <c r="ON273" s="175"/>
      <c r="OO273" s="175"/>
      <c r="OP273" s="175"/>
      <c r="OQ273" s="175"/>
      <c r="OR273" s="175"/>
      <c r="OS273" s="175"/>
      <c r="OT273" s="175"/>
      <c r="OU273" s="175"/>
      <c r="OV273" s="175"/>
      <c r="OW273" s="175"/>
      <c r="OX273" s="175"/>
      <c r="OY273" s="175"/>
      <c r="OZ273" s="175"/>
      <c r="PA273" s="175"/>
      <c r="PB273" s="175"/>
      <c r="PC273" s="175"/>
      <c r="PD273" s="175"/>
      <c r="PE273" s="175"/>
      <c r="PF273" s="175"/>
      <c r="PG273" s="175"/>
      <c r="PH273" s="175"/>
      <c r="PI273" s="175"/>
      <c r="PJ273" s="175"/>
      <c r="PK273" s="175"/>
      <c r="PL273" s="175"/>
      <c r="PM273" s="175"/>
      <c r="PN273" s="175"/>
      <c r="PO273" s="175"/>
      <c r="PP273" s="175"/>
      <c r="PQ273" s="175"/>
      <c r="PR273" s="175"/>
      <c r="PS273" s="175"/>
      <c r="PT273" s="175"/>
      <c r="PU273" s="175"/>
      <c r="PV273" s="175"/>
      <c r="PW273" s="175"/>
      <c r="PX273" s="175"/>
      <c r="PY273" s="175"/>
      <c r="PZ273" s="175"/>
      <c r="QA273" s="175"/>
      <c r="QB273" s="175"/>
      <c r="QC273" s="175"/>
      <c r="QD273" s="175"/>
      <c r="QE273" s="175"/>
      <c r="QF273" s="175"/>
      <c r="QG273" s="175"/>
      <c r="QH273" s="175"/>
      <c r="QI273" s="175"/>
      <c r="QJ273" s="175"/>
      <c r="QK273" s="175"/>
      <c r="QL273" s="175"/>
      <c r="QM273" s="175"/>
      <c r="QN273" s="175"/>
      <c r="QO273" s="175"/>
    </row>
    <row r="274" spans="122:457">
      <c r="DR274" s="175"/>
      <c r="DS274" s="175"/>
      <c r="DT274" s="175"/>
      <c r="DU274" s="175"/>
      <c r="DV274" s="175"/>
      <c r="DW274" s="175"/>
      <c r="DX274" s="175"/>
      <c r="DY274" s="175"/>
      <c r="DZ274" s="175"/>
      <c r="EA274" s="175"/>
      <c r="EB274" s="175"/>
      <c r="EC274" s="175"/>
      <c r="ED274" s="175"/>
      <c r="EE274" s="175"/>
      <c r="EF274" s="175"/>
      <c r="EG274" s="175"/>
      <c r="EH274" s="175"/>
      <c r="EI274" s="175"/>
      <c r="EJ274" s="175"/>
      <c r="EK274" s="175"/>
      <c r="EL274" s="175"/>
      <c r="EM274" s="175"/>
      <c r="EN274" s="175"/>
      <c r="EO274" s="175"/>
      <c r="EP274" s="175"/>
      <c r="EQ274" s="175"/>
      <c r="ER274" s="175"/>
      <c r="ES274" s="175"/>
      <c r="ET274" s="175"/>
      <c r="EU274" s="175"/>
      <c r="EV274" s="175"/>
      <c r="EW274" s="175"/>
      <c r="EX274" s="175"/>
      <c r="EY274" s="175"/>
      <c r="EZ274" s="175"/>
      <c r="FA274" s="175"/>
      <c r="FB274" s="175"/>
      <c r="FC274" s="175"/>
      <c r="FD274" s="175"/>
      <c r="FE274" s="175"/>
      <c r="FF274" s="175"/>
      <c r="FG274" s="175"/>
      <c r="FH274" s="175"/>
      <c r="FI274" s="175"/>
      <c r="FJ274" s="175"/>
      <c r="FK274" s="175"/>
      <c r="FL274" s="175"/>
      <c r="FM274" s="175"/>
      <c r="FN274" s="175"/>
      <c r="FO274" s="175"/>
      <c r="FP274" s="175"/>
      <c r="FQ274" s="175"/>
      <c r="FR274" s="175"/>
      <c r="FS274" s="175"/>
      <c r="FT274" s="175"/>
      <c r="FU274" s="175"/>
      <c r="FV274" s="175"/>
      <c r="FW274" s="175"/>
      <c r="FX274" s="175"/>
      <c r="FY274" s="175"/>
      <c r="FZ274" s="175"/>
      <c r="GA274" s="175"/>
      <c r="GB274" s="175"/>
      <c r="GC274" s="175"/>
      <c r="GD274" s="175"/>
      <c r="GE274" s="175"/>
      <c r="GF274" s="175"/>
      <c r="GG274" s="175"/>
      <c r="GH274" s="175"/>
      <c r="GI274" s="175"/>
      <c r="GJ274" s="175"/>
      <c r="GK274" s="175"/>
      <c r="GL274" s="175"/>
      <c r="GM274" s="175"/>
      <c r="GN274" s="175"/>
      <c r="GO274" s="175"/>
      <c r="GP274" s="175"/>
      <c r="GQ274" s="175"/>
      <c r="GR274" s="175"/>
      <c r="GS274" s="175"/>
      <c r="GT274" s="175"/>
      <c r="GU274" s="175"/>
      <c r="GV274" s="175"/>
      <c r="GW274" s="175"/>
      <c r="GX274" s="175"/>
      <c r="GY274" s="175"/>
      <c r="GZ274" s="175"/>
      <c r="HA274" s="175"/>
      <c r="HB274" s="175"/>
      <c r="HC274" s="175"/>
      <c r="HD274" s="175"/>
      <c r="HE274" s="175"/>
      <c r="HF274" s="175"/>
      <c r="HG274" s="175"/>
      <c r="HH274" s="175"/>
      <c r="HI274" s="175"/>
      <c r="HJ274" s="175"/>
      <c r="HK274" s="175"/>
      <c r="HL274" s="175"/>
      <c r="HM274" s="175"/>
      <c r="HN274" s="175"/>
      <c r="HO274" s="175"/>
      <c r="HP274" s="175"/>
      <c r="HQ274" s="175"/>
      <c r="HR274" s="175"/>
      <c r="HS274" s="175"/>
      <c r="HT274" s="175"/>
      <c r="HU274" s="175"/>
      <c r="HV274" s="175"/>
      <c r="HW274" s="175"/>
      <c r="HX274" s="175"/>
      <c r="HY274" s="175"/>
      <c r="HZ274" s="175"/>
      <c r="IA274" s="175"/>
      <c r="IB274" s="175"/>
      <c r="IC274" s="175"/>
      <c r="ID274" s="175"/>
      <c r="IE274" s="175"/>
      <c r="IF274" s="175"/>
      <c r="IG274" s="175"/>
      <c r="IH274" s="175"/>
      <c r="II274" s="175"/>
      <c r="IJ274" s="175"/>
      <c r="IK274" s="175"/>
      <c r="IL274" s="175"/>
      <c r="IM274" s="175"/>
      <c r="IN274" s="175"/>
      <c r="IO274" s="175"/>
      <c r="IP274" s="175"/>
      <c r="IQ274" s="175"/>
      <c r="IR274" s="175"/>
      <c r="IS274" s="175"/>
      <c r="IT274" s="175"/>
      <c r="IU274" s="175"/>
      <c r="IV274" s="175"/>
      <c r="IW274" s="175"/>
      <c r="IX274" s="175"/>
      <c r="IY274" s="175"/>
      <c r="IZ274" s="175"/>
      <c r="JA274" s="175"/>
      <c r="JB274" s="175"/>
      <c r="JC274" s="175"/>
      <c r="JD274" s="175"/>
      <c r="JE274" s="175"/>
      <c r="JF274" s="175"/>
      <c r="JG274" s="175"/>
      <c r="JH274" s="175"/>
      <c r="JI274" s="175"/>
      <c r="JJ274" s="175"/>
      <c r="JK274" s="175"/>
      <c r="JL274" s="175"/>
      <c r="JM274" s="175"/>
      <c r="JN274" s="175"/>
      <c r="JO274" s="175"/>
      <c r="JP274" s="175"/>
      <c r="JQ274" s="175"/>
      <c r="JR274" s="175"/>
      <c r="JS274" s="175"/>
      <c r="JT274" s="175"/>
      <c r="JU274" s="175"/>
      <c r="JV274" s="175"/>
      <c r="JW274" s="175"/>
      <c r="JX274" s="175"/>
      <c r="JY274" s="175"/>
      <c r="JZ274" s="175"/>
      <c r="KA274" s="175"/>
      <c r="KB274" s="175"/>
      <c r="KC274" s="175"/>
      <c r="KD274" s="175"/>
      <c r="KE274" s="175"/>
      <c r="KF274" s="175"/>
      <c r="KG274" s="175"/>
      <c r="KH274" s="175"/>
      <c r="KI274" s="175"/>
      <c r="KJ274" s="175"/>
      <c r="KK274" s="175"/>
      <c r="KL274" s="175"/>
      <c r="KM274" s="175"/>
      <c r="KN274" s="175"/>
      <c r="KO274" s="175"/>
      <c r="KP274" s="175"/>
      <c r="KQ274" s="175"/>
      <c r="KR274" s="175"/>
      <c r="KS274" s="175"/>
      <c r="KT274" s="175"/>
      <c r="KU274" s="175"/>
      <c r="KV274" s="175"/>
      <c r="KW274" s="175"/>
      <c r="KX274" s="175"/>
      <c r="KY274" s="175"/>
      <c r="KZ274" s="175"/>
      <c r="LA274" s="175"/>
      <c r="LB274" s="175"/>
      <c r="LC274" s="175"/>
      <c r="LD274" s="175"/>
      <c r="LE274" s="175"/>
      <c r="LF274" s="175"/>
      <c r="LG274" s="175"/>
      <c r="LH274" s="175"/>
      <c r="LI274" s="175"/>
      <c r="LJ274" s="175"/>
      <c r="LK274" s="175"/>
      <c r="LL274" s="175"/>
      <c r="LM274" s="175"/>
      <c r="LN274" s="175"/>
      <c r="LO274" s="175"/>
      <c r="LP274" s="175"/>
      <c r="LQ274" s="175"/>
      <c r="LR274" s="175"/>
      <c r="LS274" s="175"/>
      <c r="LT274" s="175"/>
      <c r="LU274" s="175"/>
      <c r="LV274" s="175"/>
      <c r="LW274" s="175"/>
      <c r="LX274" s="175"/>
      <c r="LY274" s="175"/>
      <c r="LZ274" s="175"/>
      <c r="MA274" s="175"/>
      <c r="MB274" s="175"/>
      <c r="MC274" s="175"/>
      <c r="MD274" s="175"/>
      <c r="ME274" s="175"/>
      <c r="MF274" s="175"/>
      <c r="MG274" s="175"/>
      <c r="MH274" s="175"/>
      <c r="MI274" s="175"/>
      <c r="MJ274" s="175"/>
      <c r="MK274" s="175"/>
      <c r="ML274" s="175"/>
      <c r="MM274" s="175"/>
      <c r="MN274" s="175"/>
      <c r="MO274" s="175"/>
      <c r="MP274" s="175"/>
      <c r="MQ274" s="175"/>
      <c r="MR274" s="175"/>
      <c r="MS274" s="175"/>
      <c r="MT274" s="175"/>
      <c r="MU274" s="175"/>
      <c r="MV274" s="175"/>
      <c r="MW274" s="175"/>
      <c r="MX274" s="175"/>
      <c r="MY274" s="175"/>
      <c r="MZ274" s="175"/>
      <c r="NA274" s="175"/>
      <c r="NB274" s="175"/>
      <c r="NC274" s="175"/>
      <c r="ND274" s="175"/>
      <c r="NE274" s="175"/>
      <c r="NF274" s="175"/>
      <c r="NG274" s="175"/>
      <c r="NH274" s="175"/>
      <c r="NI274" s="175"/>
      <c r="NJ274" s="175"/>
      <c r="NK274" s="175"/>
      <c r="NL274" s="175"/>
      <c r="NM274" s="175"/>
      <c r="NN274" s="175"/>
      <c r="NO274" s="175"/>
      <c r="NP274" s="175"/>
      <c r="NQ274" s="175"/>
      <c r="NR274" s="175"/>
      <c r="NS274" s="175"/>
      <c r="NT274" s="175"/>
      <c r="NU274" s="175"/>
      <c r="NV274" s="175"/>
      <c r="NW274" s="175"/>
      <c r="NX274" s="175"/>
      <c r="NY274" s="175"/>
      <c r="NZ274" s="175"/>
      <c r="OA274" s="175"/>
      <c r="OB274" s="175"/>
      <c r="OC274" s="175"/>
      <c r="OD274" s="175"/>
      <c r="OE274" s="175"/>
      <c r="OF274" s="175"/>
      <c r="OG274" s="175"/>
      <c r="OH274" s="175"/>
      <c r="OI274" s="175"/>
      <c r="OJ274" s="175"/>
      <c r="OK274" s="175"/>
      <c r="OL274" s="175"/>
      <c r="OM274" s="175"/>
      <c r="ON274" s="175"/>
      <c r="OO274" s="175"/>
      <c r="OP274" s="175"/>
      <c r="OQ274" s="175"/>
      <c r="OR274" s="175"/>
      <c r="OS274" s="175"/>
      <c r="OT274" s="175"/>
      <c r="OU274" s="175"/>
      <c r="OV274" s="175"/>
      <c r="OW274" s="175"/>
      <c r="OX274" s="175"/>
      <c r="OY274" s="175"/>
      <c r="OZ274" s="175"/>
      <c r="PA274" s="175"/>
      <c r="PB274" s="175"/>
      <c r="PC274" s="175"/>
      <c r="PD274" s="175"/>
      <c r="PE274" s="175"/>
      <c r="PF274" s="175"/>
      <c r="PG274" s="175"/>
      <c r="PH274" s="175"/>
      <c r="PI274" s="175"/>
      <c r="PJ274" s="175"/>
      <c r="PK274" s="175"/>
      <c r="PL274" s="175"/>
      <c r="PM274" s="175"/>
      <c r="PN274" s="175"/>
      <c r="PO274" s="175"/>
      <c r="PP274" s="175"/>
      <c r="PQ274" s="175"/>
      <c r="PR274" s="175"/>
      <c r="PS274" s="175"/>
      <c r="PT274" s="175"/>
      <c r="PU274" s="175"/>
      <c r="PV274" s="175"/>
      <c r="PW274" s="175"/>
      <c r="PX274" s="175"/>
      <c r="PY274" s="175"/>
      <c r="PZ274" s="175"/>
      <c r="QA274" s="175"/>
      <c r="QB274" s="175"/>
      <c r="QC274" s="175"/>
      <c r="QD274" s="175"/>
      <c r="QE274" s="175"/>
      <c r="QF274" s="175"/>
      <c r="QG274" s="175"/>
      <c r="QH274" s="175"/>
      <c r="QI274" s="175"/>
      <c r="QJ274" s="175"/>
      <c r="QK274" s="175"/>
      <c r="QL274" s="175"/>
      <c r="QM274" s="175"/>
      <c r="QN274" s="175"/>
      <c r="QO274" s="175"/>
    </row>
    <row r="275" spans="122:457">
      <c r="DR275" s="175"/>
      <c r="DS275" s="175"/>
      <c r="DT275" s="175"/>
      <c r="DU275" s="175"/>
      <c r="DV275" s="175"/>
      <c r="DW275" s="175"/>
      <c r="DX275" s="175"/>
      <c r="DY275" s="175"/>
      <c r="DZ275" s="175"/>
      <c r="EA275" s="175"/>
      <c r="EB275" s="175"/>
      <c r="EC275" s="175"/>
      <c r="ED275" s="175"/>
      <c r="EE275" s="175"/>
      <c r="EF275" s="175"/>
      <c r="EG275" s="175"/>
      <c r="EH275" s="175"/>
      <c r="EI275" s="175"/>
      <c r="EJ275" s="175"/>
      <c r="EK275" s="175"/>
      <c r="EL275" s="175"/>
      <c r="EM275" s="175"/>
      <c r="EN275" s="175"/>
      <c r="EO275" s="175"/>
      <c r="EP275" s="175"/>
      <c r="EQ275" s="175"/>
      <c r="ER275" s="175"/>
      <c r="ES275" s="175"/>
      <c r="ET275" s="175"/>
      <c r="EU275" s="175"/>
      <c r="EV275" s="175"/>
      <c r="EW275" s="175"/>
      <c r="EX275" s="175"/>
      <c r="EY275" s="175"/>
      <c r="EZ275" s="175"/>
      <c r="FA275" s="175"/>
      <c r="FB275" s="175"/>
      <c r="FC275" s="175"/>
      <c r="FD275" s="175"/>
      <c r="FE275" s="175"/>
      <c r="FF275" s="175"/>
      <c r="FG275" s="175"/>
      <c r="FH275" s="175"/>
      <c r="FI275" s="175"/>
      <c r="FJ275" s="175"/>
      <c r="FK275" s="175"/>
      <c r="FL275" s="175"/>
      <c r="FM275" s="175"/>
      <c r="FN275" s="175"/>
      <c r="FO275" s="175"/>
      <c r="FP275" s="175"/>
      <c r="FQ275" s="175"/>
      <c r="FR275" s="175"/>
      <c r="FS275" s="175"/>
      <c r="FT275" s="175"/>
      <c r="FU275" s="175"/>
      <c r="FV275" s="175"/>
      <c r="FW275" s="175"/>
      <c r="FX275" s="175"/>
      <c r="FY275" s="175"/>
      <c r="FZ275" s="175"/>
      <c r="GA275" s="175"/>
      <c r="GB275" s="175"/>
      <c r="GC275" s="175"/>
      <c r="GD275" s="175"/>
      <c r="GE275" s="175"/>
      <c r="GF275" s="175"/>
      <c r="GG275" s="175"/>
      <c r="GH275" s="175"/>
      <c r="GI275" s="175"/>
      <c r="GJ275" s="175"/>
      <c r="GK275" s="175"/>
      <c r="GL275" s="175"/>
      <c r="GM275" s="175"/>
      <c r="GN275" s="175"/>
      <c r="GO275" s="175"/>
      <c r="GP275" s="175"/>
      <c r="GQ275" s="175"/>
      <c r="GR275" s="175"/>
      <c r="GS275" s="175"/>
      <c r="GT275" s="175"/>
      <c r="GU275" s="175"/>
      <c r="GV275" s="175"/>
      <c r="GW275" s="175"/>
      <c r="GX275" s="175"/>
      <c r="GY275" s="175"/>
      <c r="GZ275" s="175"/>
      <c r="HA275" s="175"/>
      <c r="HB275" s="175"/>
      <c r="HC275" s="175"/>
      <c r="HD275" s="175"/>
      <c r="HE275" s="175"/>
      <c r="HF275" s="175"/>
      <c r="HG275" s="175"/>
      <c r="HH275" s="175"/>
      <c r="HI275" s="175"/>
      <c r="HJ275" s="175"/>
      <c r="HK275" s="175"/>
      <c r="HL275" s="175"/>
      <c r="HM275" s="175"/>
      <c r="HN275" s="175"/>
      <c r="HO275" s="175"/>
      <c r="HP275" s="175"/>
      <c r="HQ275" s="175"/>
      <c r="HR275" s="175"/>
      <c r="HS275" s="175"/>
      <c r="HT275" s="175"/>
      <c r="HU275" s="175"/>
      <c r="HV275" s="175"/>
      <c r="HW275" s="175"/>
      <c r="HX275" s="175"/>
      <c r="HY275" s="175"/>
      <c r="HZ275" s="175"/>
      <c r="IA275" s="175"/>
      <c r="IB275" s="175"/>
      <c r="IC275" s="175"/>
      <c r="ID275" s="175"/>
      <c r="IE275" s="175"/>
      <c r="IF275" s="175"/>
      <c r="IG275" s="175"/>
      <c r="IH275" s="175"/>
      <c r="II275" s="175"/>
      <c r="IJ275" s="175"/>
      <c r="IK275" s="175"/>
      <c r="IL275" s="175"/>
      <c r="IM275" s="175"/>
      <c r="IN275" s="175"/>
      <c r="IO275" s="175"/>
      <c r="IP275" s="175"/>
      <c r="IQ275" s="175"/>
      <c r="IR275" s="175"/>
      <c r="IS275" s="175"/>
      <c r="IT275" s="175"/>
      <c r="IU275" s="175"/>
      <c r="IV275" s="175"/>
      <c r="IW275" s="175"/>
      <c r="IX275" s="175"/>
      <c r="IY275" s="175"/>
      <c r="IZ275" s="175"/>
      <c r="JA275" s="175"/>
      <c r="JB275" s="175"/>
      <c r="JC275" s="175"/>
      <c r="JD275" s="175"/>
      <c r="JE275" s="175"/>
      <c r="JF275" s="175"/>
      <c r="JG275" s="175"/>
      <c r="JH275" s="175"/>
      <c r="JI275" s="175"/>
      <c r="JJ275" s="175"/>
      <c r="JK275" s="175"/>
      <c r="JL275" s="175"/>
      <c r="JM275" s="175"/>
      <c r="JN275" s="175"/>
      <c r="JO275" s="175"/>
      <c r="JP275" s="175"/>
      <c r="JQ275" s="175"/>
      <c r="JR275" s="175"/>
      <c r="JS275" s="175"/>
      <c r="JT275" s="175"/>
      <c r="JU275" s="175"/>
      <c r="JV275" s="175"/>
      <c r="JW275" s="175"/>
      <c r="JX275" s="175"/>
      <c r="JY275" s="175"/>
      <c r="JZ275" s="175"/>
      <c r="KA275" s="175"/>
      <c r="KB275" s="175"/>
      <c r="KC275" s="175"/>
      <c r="KD275" s="175"/>
      <c r="KE275" s="175"/>
      <c r="KF275" s="175"/>
      <c r="KG275" s="175"/>
      <c r="KH275" s="175"/>
      <c r="KI275" s="175"/>
      <c r="KJ275" s="175"/>
      <c r="KK275" s="175"/>
      <c r="KL275" s="175"/>
      <c r="KM275" s="175"/>
      <c r="KN275" s="175"/>
      <c r="KO275" s="175"/>
      <c r="KP275" s="175"/>
      <c r="KQ275" s="175"/>
      <c r="KR275" s="175"/>
      <c r="KS275" s="175"/>
      <c r="KT275" s="175"/>
      <c r="KU275" s="175"/>
      <c r="KV275" s="175"/>
      <c r="KW275" s="175"/>
      <c r="KX275" s="175"/>
      <c r="KY275" s="175"/>
      <c r="KZ275" s="175"/>
      <c r="LA275" s="175"/>
      <c r="LB275" s="175"/>
      <c r="LC275" s="175"/>
      <c r="LD275" s="175"/>
      <c r="LE275" s="175"/>
      <c r="LF275" s="175"/>
      <c r="LG275" s="175"/>
      <c r="LH275" s="175"/>
      <c r="LI275" s="175"/>
      <c r="LJ275" s="175"/>
      <c r="LK275" s="175"/>
      <c r="LL275" s="175"/>
      <c r="LM275" s="175"/>
      <c r="LN275" s="175"/>
      <c r="LO275" s="175"/>
      <c r="LP275" s="175"/>
      <c r="LQ275" s="175"/>
      <c r="LR275" s="175"/>
      <c r="LS275" s="175"/>
      <c r="LT275" s="175"/>
      <c r="LU275" s="175"/>
      <c r="LV275" s="175"/>
      <c r="LW275" s="175"/>
      <c r="LX275" s="175"/>
      <c r="LY275" s="175"/>
      <c r="LZ275" s="175"/>
      <c r="MA275" s="175"/>
      <c r="MB275" s="175"/>
      <c r="MC275" s="175"/>
      <c r="MD275" s="175"/>
      <c r="ME275" s="175"/>
      <c r="MF275" s="175"/>
      <c r="MG275" s="175"/>
      <c r="MH275" s="175"/>
      <c r="MI275" s="175"/>
      <c r="MJ275" s="175"/>
      <c r="MK275" s="175"/>
      <c r="ML275" s="175"/>
      <c r="MM275" s="175"/>
      <c r="MN275" s="175"/>
      <c r="MO275" s="175"/>
      <c r="MP275" s="175"/>
      <c r="MQ275" s="175"/>
      <c r="MR275" s="175"/>
      <c r="MS275" s="175"/>
      <c r="MT275" s="175"/>
      <c r="MU275" s="175"/>
      <c r="MV275" s="175"/>
      <c r="MW275" s="175"/>
      <c r="MX275" s="175"/>
      <c r="MY275" s="175"/>
      <c r="MZ275" s="175"/>
      <c r="NA275" s="175"/>
      <c r="NB275" s="175"/>
      <c r="NC275" s="175"/>
      <c r="ND275" s="175"/>
      <c r="NE275" s="175"/>
      <c r="NF275" s="175"/>
      <c r="NG275" s="175"/>
      <c r="NH275" s="175"/>
      <c r="NI275" s="175"/>
      <c r="NJ275" s="175"/>
      <c r="NK275" s="175"/>
      <c r="NL275" s="175"/>
      <c r="NM275" s="175"/>
      <c r="NN275" s="175"/>
      <c r="NO275" s="175"/>
      <c r="NP275" s="175"/>
      <c r="NQ275" s="175"/>
      <c r="NR275" s="175"/>
      <c r="NS275" s="175"/>
      <c r="NT275" s="175"/>
      <c r="NU275" s="175"/>
      <c r="NV275" s="175"/>
      <c r="NW275" s="175"/>
      <c r="NX275" s="175"/>
      <c r="NY275" s="175"/>
      <c r="NZ275" s="175"/>
      <c r="OA275" s="175"/>
      <c r="OB275" s="175"/>
      <c r="OC275" s="175"/>
      <c r="OD275" s="175"/>
      <c r="OE275" s="175"/>
      <c r="OF275" s="175"/>
      <c r="OG275" s="175"/>
      <c r="OH275" s="175"/>
      <c r="OI275" s="175"/>
      <c r="OJ275" s="175"/>
      <c r="OK275" s="175"/>
      <c r="OL275" s="175"/>
      <c r="OM275" s="175"/>
      <c r="ON275" s="175"/>
      <c r="OO275" s="175"/>
      <c r="OP275" s="175"/>
      <c r="OQ275" s="175"/>
      <c r="OR275" s="175"/>
      <c r="OS275" s="175"/>
      <c r="OT275" s="175"/>
      <c r="OU275" s="175"/>
      <c r="OV275" s="175"/>
      <c r="OW275" s="175"/>
      <c r="OX275" s="175"/>
      <c r="OY275" s="175"/>
      <c r="OZ275" s="175"/>
      <c r="PA275" s="175"/>
      <c r="PB275" s="175"/>
      <c r="PC275" s="175"/>
      <c r="PD275" s="175"/>
      <c r="PE275" s="175"/>
      <c r="PF275" s="175"/>
      <c r="PG275" s="175"/>
      <c r="PH275" s="175"/>
      <c r="PI275" s="175"/>
      <c r="PJ275" s="175"/>
      <c r="PK275" s="175"/>
      <c r="PL275" s="175"/>
      <c r="PM275" s="175"/>
      <c r="PN275" s="175"/>
      <c r="PO275" s="175"/>
      <c r="PP275" s="175"/>
      <c r="PQ275" s="175"/>
      <c r="PR275" s="175"/>
      <c r="PS275" s="175"/>
      <c r="PT275" s="175"/>
      <c r="PU275" s="175"/>
      <c r="PV275" s="175"/>
      <c r="PW275" s="175"/>
      <c r="PX275" s="175"/>
      <c r="PY275" s="175"/>
      <c r="PZ275" s="175"/>
      <c r="QA275" s="175"/>
      <c r="QB275" s="175"/>
      <c r="QC275" s="175"/>
      <c r="QD275" s="175"/>
      <c r="QE275" s="175"/>
      <c r="QF275" s="175"/>
      <c r="QG275" s="175"/>
      <c r="QH275" s="175"/>
      <c r="QI275" s="175"/>
      <c r="QJ275" s="175"/>
      <c r="QK275" s="175"/>
      <c r="QL275" s="175"/>
      <c r="QM275" s="175"/>
      <c r="QN275" s="175"/>
      <c r="QO275" s="175"/>
    </row>
    <row r="276" spans="122:457">
      <c r="DR276" s="175"/>
      <c r="DS276" s="175"/>
      <c r="DT276" s="175"/>
      <c r="DU276" s="175"/>
      <c r="DV276" s="175"/>
      <c r="DW276" s="175"/>
      <c r="DX276" s="175"/>
      <c r="DY276" s="175"/>
      <c r="DZ276" s="175"/>
      <c r="EA276" s="175"/>
      <c r="EB276" s="175"/>
      <c r="EC276" s="175"/>
      <c r="ED276" s="175"/>
      <c r="EE276" s="175"/>
      <c r="EF276" s="175"/>
      <c r="EG276" s="175"/>
      <c r="EH276" s="175"/>
      <c r="EI276" s="175"/>
      <c r="EJ276" s="175"/>
      <c r="EK276" s="175"/>
      <c r="EL276" s="175"/>
      <c r="EM276" s="175"/>
      <c r="EN276" s="175"/>
      <c r="EO276" s="175"/>
      <c r="EP276" s="175"/>
      <c r="EQ276" s="175"/>
      <c r="ER276" s="175"/>
      <c r="ES276" s="175"/>
      <c r="ET276" s="175"/>
      <c r="EU276" s="175"/>
      <c r="EV276" s="175"/>
      <c r="EW276" s="175"/>
      <c r="EX276" s="175"/>
      <c r="EY276" s="175"/>
      <c r="EZ276" s="175"/>
      <c r="FA276" s="175"/>
      <c r="FB276" s="175"/>
      <c r="FC276" s="175"/>
      <c r="FD276" s="175"/>
      <c r="FE276" s="175"/>
      <c r="FF276" s="175"/>
      <c r="FG276" s="175"/>
      <c r="FH276" s="175"/>
      <c r="FI276" s="175"/>
      <c r="FJ276" s="175"/>
      <c r="FK276" s="175"/>
      <c r="FL276" s="175"/>
      <c r="FM276" s="175"/>
      <c r="FN276" s="175"/>
      <c r="FO276" s="175"/>
      <c r="FP276" s="175"/>
      <c r="FQ276" s="175"/>
      <c r="FR276" s="175"/>
      <c r="FS276" s="175"/>
      <c r="FT276" s="175"/>
      <c r="FU276" s="175"/>
      <c r="FV276" s="175"/>
      <c r="FW276" s="175"/>
      <c r="FX276" s="175"/>
      <c r="FY276" s="175"/>
      <c r="FZ276" s="175"/>
      <c r="GA276" s="175"/>
      <c r="GB276" s="175"/>
      <c r="GC276" s="175"/>
      <c r="GD276" s="175"/>
      <c r="GE276" s="175"/>
      <c r="GF276" s="175"/>
      <c r="GG276" s="175"/>
      <c r="GH276" s="175"/>
      <c r="GI276" s="175"/>
      <c r="GJ276" s="175"/>
      <c r="GK276" s="175"/>
      <c r="GL276" s="175"/>
      <c r="GM276" s="175"/>
      <c r="GN276" s="175"/>
      <c r="GO276" s="175"/>
      <c r="GP276" s="175"/>
      <c r="GQ276" s="175"/>
      <c r="GR276" s="175"/>
      <c r="GS276" s="175"/>
      <c r="GT276" s="175"/>
      <c r="GU276" s="175"/>
      <c r="GV276" s="175"/>
      <c r="GW276" s="175"/>
      <c r="GX276" s="175"/>
      <c r="GY276" s="175"/>
      <c r="GZ276" s="175"/>
      <c r="HA276" s="175"/>
      <c r="HB276" s="175"/>
      <c r="HC276" s="175"/>
      <c r="HD276" s="175"/>
      <c r="HE276" s="175"/>
      <c r="HF276" s="175"/>
      <c r="HG276" s="175"/>
      <c r="HH276" s="175"/>
      <c r="HI276" s="175"/>
      <c r="HJ276" s="175"/>
      <c r="HK276" s="175"/>
      <c r="HL276" s="175"/>
      <c r="HM276" s="175"/>
      <c r="HN276" s="175"/>
      <c r="HO276" s="175"/>
      <c r="HP276" s="175"/>
      <c r="HQ276" s="175"/>
      <c r="HR276" s="175"/>
      <c r="HS276" s="175"/>
      <c r="HT276" s="175"/>
      <c r="HU276" s="175"/>
      <c r="HV276" s="175"/>
      <c r="HW276" s="175"/>
      <c r="HX276" s="175"/>
      <c r="HY276" s="175"/>
      <c r="HZ276" s="175"/>
      <c r="IA276" s="175"/>
      <c r="IB276" s="175"/>
      <c r="IC276" s="175"/>
      <c r="ID276" s="175"/>
      <c r="IE276" s="175"/>
      <c r="IF276" s="175"/>
      <c r="IG276" s="175"/>
      <c r="IH276" s="175"/>
      <c r="II276" s="175"/>
      <c r="IJ276" s="175"/>
      <c r="IK276" s="175"/>
      <c r="IL276" s="175"/>
      <c r="IM276" s="175"/>
      <c r="IN276" s="175"/>
      <c r="IO276" s="175"/>
      <c r="IP276" s="175"/>
      <c r="IQ276" s="175"/>
      <c r="IR276" s="175"/>
      <c r="IS276" s="175"/>
      <c r="IT276" s="175"/>
      <c r="IU276" s="175"/>
      <c r="IV276" s="175"/>
      <c r="IW276" s="175"/>
      <c r="IX276" s="175"/>
      <c r="IY276" s="175"/>
      <c r="IZ276" s="175"/>
      <c r="JA276" s="175"/>
      <c r="JB276" s="175"/>
      <c r="JC276" s="175"/>
      <c r="JD276" s="175"/>
      <c r="JE276" s="175"/>
      <c r="JF276" s="175"/>
      <c r="JG276" s="175"/>
      <c r="JH276" s="175"/>
      <c r="JI276" s="175"/>
      <c r="JJ276" s="175"/>
      <c r="JK276" s="175"/>
      <c r="JL276" s="175"/>
      <c r="JM276" s="175"/>
      <c r="JN276" s="175"/>
      <c r="JO276" s="175"/>
      <c r="JP276" s="175"/>
      <c r="JQ276" s="175"/>
      <c r="JR276" s="175"/>
      <c r="JS276" s="175"/>
      <c r="JT276" s="175"/>
      <c r="JU276" s="175"/>
      <c r="JV276" s="175"/>
      <c r="JW276" s="175"/>
      <c r="JX276" s="175"/>
      <c r="JY276" s="175"/>
      <c r="JZ276" s="175"/>
      <c r="KA276" s="175"/>
      <c r="KB276" s="175"/>
      <c r="KC276" s="175"/>
      <c r="KD276" s="175"/>
      <c r="KE276" s="175"/>
      <c r="KF276" s="175"/>
      <c r="KG276" s="175"/>
      <c r="KH276" s="175"/>
      <c r="KI276" s="175"/>
      <c r="KJ276" s="175"/>
      <c r="KK276" s="175"/>
      <c r="KL276" s="175"/>
      <c r="KM276" s="175"/>
      <c r="KN276" s="175"/>
      <c r="KO276" s="175"/>
      <c r="KP276" s="175"/>
      <c r="KQ276" s="175"/>
      <c r="KR276" s="175"/>
      <c r="KS276" s="175"/>
      <c r="KT276" s="175"/>
      <c r="KU276" s="175"/>
      <c r="KV276" s="175"/>
      <c r="KW276" s="175"/>
      <c r="KX276" s="175"/>
      <c r="KY276" s="175"/>
      <c r="KZ276" s="175"/>
      <c r="LA276" s="175"/>
      <c r="LB276" s="175"/>
      <c r="LC276" s="175"/>
      <c r="LD276" s="175"/>
      <c r="LE276" s="175"/>
      <c r="LF276" s="175"/>
      <c r="LG276" s="175"/>
      <c r="LH276" s="175"/>
      <c r="LI276" s="175"/>
      <c r="LJ276" s="175"/>
      <c r="LK276" s="175"/>
      <c r="LL276" s="175"/>
      <c r="LM276" s="175"/>
      <c r="LN276" s="175"/>
      <c r="LO276" s="175"/>
      <c r="LP276" s="175"/>
      <c r="LQ276" s="175"/>
      <c r="LR276" s="175"/>
      <c r="LS276" s="175"/>
      <c r="LT276" s="175"/>
      <c r="LU276" s="175"/>
      <c r="LV276" s="175"/>
      <c r="LW276" s="175"/>
      <c r="LX276" s="175"/>
      <c r="LY276" s="175"/>
      <c r="LZ276" s="175"/>
      <c r="MA276" s="175"/>
      <c r="MB276" s="175"/>
      <c r="MC276" s="175"/>
      <c r="MD276" s="175"/>
      <c r="ME276" s="175"/>
      <c r="MF276" s="175"/>
      <c r="MG276" s="175"/>
      <c r="MH276" s="175"/>
      <c r="MI276" s="175"/>
      <c r="MJ276" s="175"/>
      <c r="MK276" s="175"/>
      <c r="ML276" s="175"/>
      <c r="MM276" s="175"/>
      <c r="MN276" s="175"/>
      <c r="MO276" s="175"/>
      <c r="MP276" s="175"/>
      <c r="MQ276" s="175"/>
      <c r="MR276" s="175"/>
      <c r="MS276" s="175"/>
      <c r="MT276" s="175"/>
      <c r="MU276" s="175"/>
      <c r="MV276" s="175"/>
      <c r="MW276" s="175"/>
      <c r="MX276" s="175"/>
      <c r="MY276" s="175"/>
      <c r="MZ276" s="175"/>
      <c r="NA276" s="175"/>
      <c r="NB276" s="175"/>
      <c r="NC276" s="175"/>
      <c r="ND276" s="175"/>
      <c r="NE276" s="175"/>
      <c r="NF276" s="175"/>
      <c r="NG276" s="175"/>
      <c r="NH276" s="175"/>
      <c r="NI276" s="175"/>
      <c r="NJ276" s="175"/>
      <c r="NK276" s="175"/>
      <c r="NL276" s="175"/>
      <c r="NM276" s="175"/>
      <c r="NN276" s="175"/>
      <c r="NO276" s="175"/>
      <c r="NP276" s="175"/>
      <c r="NQ276" s="175"/>
      <c r="NR276" s="175"/>
      <c r="NS276" s="175"/>
      <c r="NT276" s="175"/>
      <c r="NU276" s="175"/>
      <c r="NV276" s="175"/>
      <c r="NW276" s="175"/>
      <c r="NX276" s="175"/>
      <c r="NY276" s="175"/>
      <c r="NZ276" s="175"/>
      <c r="OA276" s="175"/>
      <c r="OB276" s="175"/>
      <c r="OC276" s="175"/>
      <c r="OD276" s="175"/>
      <c r="OE276" s="175"/>
      <c r="OF276" s="175"/>
      <c r="OG276" s="175"/>
      <c r="OH276" s="175"/>
      <c r="OI276" s="175"/>
      <c r="OJ276" s="175"/>
      <c r="OK276" s="175"/>
      <c r="OL276" s="175"/>
      <c r="OM276" s="175"/>
      <c r="ON276" s="175"/>
      <c r="OO276" s="175"/>
      <c r="OP276" s="175"/>
      <c r="OQ276" s="175"/>
      <c r="OR276" s="175"/>
      <c r="OS276" s="175"/>
      <c r="OT276" s="175"/>
      <c r="OU276" s="175"/>
      <c r="OV276" s="175"/>
      <c r="OW276" s="175"/>
      <c r="OX276" s="175"/>
      <c r="OY276" s="175"/>
      <c r="OZ276" s="175"/>
      <c r="PA276" s="175"/>
      <c r="PB276" s="175"/>
      <c r="PC276" s="175"/>
      <c r="PD276" s="175"/>
      <c r="PE276" s="175"/>
      <c r="PF276" s="175"/>
      <c r="PG276" s="175"/>
      <c r="PH276" s="175"/>
      <c r="PI276" s="175"/>
      <c r="PJ276" s="175"/>
      <c r="PK276" s="175"/>
      <c r="PL276" s="175"/>
      <c r="PM276" s="175"/>
      <c r="PN276" s="175"/>
      <c r="PO276" s="175"/>
      <c r="PP276" s="175"/>
      <c r="PQ276" s="175"/>
      <c r="PR276" s="175"/>
      <c r="PS276" s="175"/>
      <c r="PT276" s="175"/>
      <c r="PU276" s="175"/>
      <c r="PV276" s="175"/>
      <c r="PW276" s="175"/>
      <c r="PX276" s="175"/>
      <c r="PY276" s="175"/>
      <c r="PZ276" s="175"/>
      <c r="QA276" s="175"/>
      <c r="QB276" s="175"/>
      <c r="QC276" s="175"/>
      <c r="QD276" s="175"/>
      <c r="QE276" s="175"/>
      <c r="QF276" s="175"/>
      <c r="QG276" s="175"/>
      <c r="QH276" s="175"/>
      <c r="QI276" s="175"/>
      <c r="QJ276" s="175"/>
      <c r="QK276" s="175"/>
      <c r="QL276" s="175"/>
      <c r="QM276" s="175"/>
      <c r="QN276" s="175"/>
      <c r="QO276" s="175"/>
    </row>
    <row r="277" spans="122:457">
      <c r="DR277" s="175"/>
      <c r="DS277" s="175"/>
      <c r="DT277" s="175"/>
      <c r="DU277" s="175"/>
      <c r="DV277" s="175"/>
      <c r="DW277" s="175"/>
      <c r="DX277" s="175"/>
      <c r="DY277" s="175"/>
      <c r="DZ277" s="175"/>
      <c r="EA277" s="175"/>
      <c r="EB277" s="175"/>
      <c r="EC277" s="175"/>
      <c r="ED277" s="175"/>
      <c r="EE277" s="175"/>
      <c r="EF277" s="175"/>
      <c r="EG277" s="175"/>
      <c r="EH277" s="175"/>
      <c r="EI277" s="175"/>
      <c r="EJ277" s="175"/>
      <c r="EK277" s="175"/>
      <c r="EL277" s="175"/>
      <c r="EM277" s="175"/>
      <c r="EN277" s="175"/>
      <c r="EO277" s="175"/>
      <c r="EP277" s="175"/>
      <c r="EQ277" s="175"/>
      <c r="ER277" s="175"/>
      <c r="ES277" s="175"/>
      <c r="ET277" s="175"/>
      <c r="EU277" s="175"/>
      <c r="EV277" s="175"/>
      <c r="EW277" s="175"/>
      <c r="EX277" s="175"/>
      <c r="EY277" s="175"/>
      <c r="EZ277" s="175"/>
      <c r="FA277" s="175"/>
      <c r="FB277" s="175"/>
      <c r="FC277" s="175"/>
      <c r="FD277" s="175"/>
      <c r="FE277" s="175"/>
      <c r="FF277" s="175"/>
      <c r="FG277" s="175"/>
      <c r="FH277" s="175"/>
      <c r="FI277" s="175"/>
      <c r="FJ277" s="175"/>
      <c r="FK277" s="175"/>
      <c r="FL277" s="175"/>
      <c r="FM277" s="175"/>
      <c r="FN277" s="175"/>
      <c r="FO277" s="175"/>
      <c r="FP277" s="175"/>
      <c r="FQ277" s="175"/>
      <c r="FR277" s="175"/>
      <c r="FS277" s="175"/>
      <c r="FT277" s="175"/>
      <c r="FU277" s="175"/>
      <c r="FV277" s="175"/>
      <c r="FW277" s="175"/>
      <c r="FX277" s="175"/>
      <c r="FY277" s="175"/>
      <c r="FZ277" s="175"/>
      <c r="GA277" s="175"/>
      <c r="GB277" s="175"/>
      <c r="GC277" s="175"/>
      <c r="GD277" s="175"/>
      <c r="GE277" s="175"/>
      <c r="GF277" s="175"/>
      <c r="GG277" s="175"/>
      <c r="GH277" s="175"/>
      <c r="GI277" s="175"/>
      <c r="GJ277" s="175"/>
      <c r="GK277" s="175"/>
      <c r="GL277" s="175"/>
      <c r="GM277" s="175"/>
      <c r="GN277" s="175"/>
      <c r="GO277" s="175"/>
      <c r="GP277" s="175"/>
      <c r="GQ277" s="175"/>
      <c r="GR277" s="175"/>
      <c r="GS277" s="175"/>
      <c r="GT277" s="175"/>
      <c r="GU277" s="175"/>
      <c r="GV277" s="175"/>
      <c r="GW277" s="175"/>
      <c r="GX277" s="175"/>
      <c r="GY277" s="175"/>
      <c r="GZ277" s="175"/>
      <c r="HA277" s="175"/>
      <c r="HB277" s="175"/>
      <c r="HC277" s="175"/>
      <c r="HD277" s="175"/>
      <c r="HE277" s="175"/>
      <c r="HF277" s="175"/>
      <c r="HG277" s="175"/>
      <c r="HH277" s="175"/>
      <c r="HI277" s="175"/>
      <c r="HJ277" s="175"/>
      <c r="HK277" s="175"/>
      <c r="HL277" s="175"/>
      <c r="HM277" s="175"/>
      <c r="HN277" s="175"/>
      <c r="HO277" s="175"/>
      <c r="HP277" s="175"/>
      <c r="HQ277" s="175"/>
      <c r="HR277" s="175"/>
      <c r="HS277" s="175"/>
      <c r="HT277" s="175"/>
      <c r="HU277" s="175"/>
      <c r="HV277" s="175"/>
      <c r="HW277" s="175"/>
      <c r="HX277" s="175"/>
      <c r="HY277" s="175"/>
      <c r="HZ277" s="175"/>
      <c r="IA277" s="175"/>
      <c r="IB277" s="175"/>
      <c r="IC277" s="175"/>
      <c r="ID277" s="175"/>
      <c r="IE277" s="175"/>
      <c r="IF277" s="175"/>
      <c r="IG277" s="175"/>
      <c r="IH277" s="175"/>
      <c r="II277" s="175"/>
      <c r="IJ277" s="175"/>
      <c r="IK277" s="175"/>
      <c r="IL277" s="175"/>
      <c r="IM277" s="175"/>
      <c r="IN277" s="175"/>
      <c r="IO277" s="175"/>
      <c r="IP277" s="175"/>
      <c r="IQ277" s="175"/>
      <c r="IR277" s="175"/>
      <c r="IS277" s="175"/>
      <c r="IT277" s="175"/>
      <c r="IU277" s="175"/>
      <c r="IV277" s="175"/>
      <c r="IW277" s="175"/>
      <c r="IX277" s="175"/>
      <c r="IY277" s="175"/>
      <c r="IZ277" s="175"/>
      <c r="JA277" s="175"/>
      <c r="JB277" s="175"/>
      <c r="JC277" s="175"/>
      <c r="JD277" s="175"/>
      <c r="JE277" s="175"/>
      <c r="JF277" s="175"/>
      <c r="JG277" s="175"/>
      <c r="JH277" s="175"/>
      <c r="JI277" s="175"/>
      <c r="JJ277" s="175"/>
      <c r="JK277" s="175"/>
      <c r="JL277" s="175"/>
      <c r="JM277" s="175"/>
      <c r="JN277" s="175"/>
      <c r="JO277" s="175"/>
      <c r="JP277" s="175"/>
      <c r="JQ277" s="175"/>
      <c r="JR277" s="175"/>
      <c r="JS277" s="175"/>
      <c r="JT277" s="175"/>
      <c r="JU277" s="175"/>
      <c r="JV277" s="175"/>
      <c r="JW277" s="175"/>
      <c r="JX277" s="175"/>
      <c r="JY277" s="175"/>
      <c r="JZ277" s="175"/>
      <c r="KA277" s="175"/>
      <c r="KB277" s="175"/>
      <c r="KC277" s="175"/>
      <c r="KD277" s="175"/>
      <c r="KE277" s="175"/>
      <c r="KF277" s="175"/>
      <c r="KG277" s="175"/>
      <c r="KH277" s="175"/>
      <c r="KI277" s="175"/>
      <c r="KJ277" s="175"/>
      <c r="KK277" s="175"/>
      <c r="KL277" s="175"/>
      <c r="KM277" s="175"/>
      <c r="KN277" s="175"/>
      <c r="KO277" s="175"/>
      <c r="KP277" s="175"/>
      <c r="KQ277" s="175"/>
      <c r="KR277" s="175"/>
      <c r="KS277" s="175"/>
      <c r="KT277" s="175"/>
      <c r="KU277" s="175"/>
      <c r="KV277" s="175"/>
      <c r="KW277" s="175"/>
      <c r="KX277" s="175"/>
      <c r="KY277" s="175"/>
      <c r="KZ277" s="175"/>
      <c r="LA277" s="175"/>
      <c r="LB277" s="175"/>
      <c r="LC277" s="175"/>
      <c r="LD277" s="175"/>
      <c r="LE277" s="175"/>
      <c r="LF277" s="175"/>
      <c r="LG277" s="175"/>
      <c r="LH277" s="175"/>
      <c r="LI277" s="175"/>
      <c r="LJ277" s="175"/>
      <c r="LK277" s="175"/>
      <c r="LL277" s="175"/>
      <c r="LM277" s="175"/>
      <c r="LN277" s="175"/>
      <c r="LO277" s="175"/>
      <c r="LP277" s="175"/>
      <c r="LQ277" s="175"/>
      <c r="LR277" s="175"/>
      <c r="LS277" s="175"/>
      <c r="LT277" s="175"/>
      <c r="LU277" s="175"/>
      <c r="LV277" s="175"/>
      <c r="LW277" s="175"/>
      <c r="LX277" s="175"/>
      <c r="LY277" s="175"/>
      <c r="LZ277" s="175"/>
      <c r="MA277" s="175"/>
      <c r="MB277" s="175"/>
      <c r="MC277" s="175"/>
      <c r="MD277" s="175"/>
      <c r="ME277" s="175"/>
      <c r="MF277" s="175"/>
      <c r="MG277" s="175"/>
      <c r="MH277" s="175"/>
      <c r="MI277" s="175"/>
      <c r="MJ277" s="175"/>
      <c r="MK277" s="175"/>
      <c r="ML277" s="175"/>
      <c r="MM277" s="175"/>
      <c r="MN277" s="175"/>
      <c r="MO277" s="175"/>
      <c r="MP277" s="175"/>
      <c r="MQ277" s="175"/>
      <c r="MR277" s="175"/>
      <c r="MS277" s="175"/>
      <c r="MT277" s="175"/>
      <c r="MU277" s="175"/>
      <c r="MV277" s="175"/>
      <c r="MW277" s="175"/>
      <c r="MX277" s="175"/>
      <c r="MY277" s="175"/>
      <c r="MZ277" s="175"/>
      <c r="NA277" s="175"/>
      <c r="NB277" s="175"/>
      <c r="NC277" s="175"/>
      <c r="ND277" s="175"/>
      <c r="NE277" s="175"/>
      <c r="NF277" s="175"/>
      <c r="NG277" s="175"/>
      <c r="NH277" s="175"/>
      <c r="NI277" s="175"/>
      <c r="NJ277" s="175"/>
      <c r="NK277" s="175"/>
      <c r="NL277" s="175"/>
      <c r="NM277" s="175"/>
      <c r="NN277" s="175"/>
      <c r="NO277" s="175"/>
      <c r="NP277" s="175"/>
      <c r="NQ277" s="175"/>
      <c r="NR277" s="175"/>
      <c r="NS277" s="175"/>
      <c r="NT277" s="175"/>
      <c r="NU277" s="175"/>
      <c r="NV277" s="175"/>
      <c r="NW277" s="175"/>
      <c r="NX277" s="175"/>
      <c r="NY277" s="175"/>
      <c r="NZ277" s="175"/>
      <c r="OA277" s="175"/>
      <c r="OB277" s="175"/>
      <c r="OC277" s="175"/>
      <c r="OD277" s="175"/>
      <c r="OE277" s="175"/>
      <c r="OF277" s="175"/>
      <c r="OG277" s="175"/>
      <c r="OH277" s="175"/>
      <c r="OI277" s="175"/>
      <c r="OJ277" s="175"/>
      <c r="OK277" s="175"/>
      <c r="OL277" s="175"/>
      <c r="OM277" s="175"/>
      <c r="ON277" s="175"/>
      <c r="OO277" s="175"/>
      <c r="OP277" s="175"/>
      <c r="OQ277" s="175"/>
      <c r="OR277" s="175"/>
      <c r="OS277" s="175"/>
      <c r="OT277" s="175"/>
      <c r="OU277" s="175"/>
      <c r="OV277" s="175"/>
      <c r="OW277" s="175"/>
      <c r="OX277" s="175"/>
      <c r="OY277" s="175"/>
      <c r="OZ277" s="175"/>
      <c r="PA277" s="175"/>
      <c r="PB277" s="175"/>
      <c r="PC277" s="175"/>
      <c r="PD277" s="175"/>
      <c r="PE277" s="175"/>
      <c r="PF277" s="175"/>
      <c r="PG277" s="175"/>
      <c r="PH277" s="175"/>
      <c r="PI277" s="175"/>
      <c r="PJ277" s="175"/>
      <c r="PK277" s="175"/>
      <c r="PL277" s="175"/>
      <c r="PM277" s="175"/>
      <c r="PN277" s="175"/>
      <c r="PO277" s="175"/>
      <c r="PP277" s="175"/>
      <c r="PQ277" s="175"/>
      <c r="PR277" s="175"/>
      <c r="PS277" s="175"/>
      <c r="PT277" s="175"/>
      <c r="PU277" s="175"/>
      <c r="PV277" s="175"/>
      <c r="PW277" s="175"/>
      <c r="PX277" s="175"/>
      <c r="PY277" s="175"/>
      <c r="PZ277" s="175"/>
      <c r="QA277" s="175"/>
      <c r="QB277" s="175"/>
      <c r="QC277" s="175"/>
      <c r="QD277" s="175"/>
      <c r="QE277" s="175"/>
      <c r="QF277" s="175"/>
      <c r="QG277" s="175"/>
      <c r="QH277" s="175"/>
      <c r="QI277" s="175"/>
      <c r="QJ277" s="175"/>
      <c r="QK277" s="175"/>
      <c r="QL277" s="175"/>
      <c r="QM277" s="175"/>
      <c r="QN277" s="175"/>
      <c r="QO277" s="175"/>
    </row>
    <row r="278" spans="122:457">
      <c r="DR278" s="175"/>
      <c r="DS278" s="175"/>
      <c r="DT278" s="175"/>
      <c r="DU278" s="175"/>
      <c r="DV278" s="175"/>
      <c r="DW278" s="175"/>
      <c r="DX278" s="175"/>
      <c r="DY278" s="175"/>
      <c r="DZ278" s="175"/>
      <c r="EA278" s="175"/>
      <c r="EB278" s="175"/>
      <c r="EC278" s="175"/>
      <c r="ED278" s="175"/>
      <c r="EE278" s="175"/>
      <c r="EF278" s="175"/>
      <c r="EG278" s="175"/>
      <c r="EH278" s="175"/>
      <c r="EI278" s="175"/>
      <c r="EJ278" s="175"/>
      <c r="EK278" s="175"/>
      <c r="EL278" s="175"/>
      <c r="EM278" s="175"/>
      <c r="EN278" s="175"/>
      <c r="EO278" s="175"/>
      <c r="EP278" s="175"/>
      <c r="EQ278" s="175"/>
      <c r="ER278" s="175"/>
      <c r="ES278" s="175"/>
      <c r="ET278" s="175"/>
      <c r="EU278" s="175"/>
      <c r="EV278" s="175"/>
      <c r="EW278" s="175"/>
      <c r="EX278" s="175"/>
      <c r="EY278" s="175"/>
      <c r="EZ278" s="175"/>
      <c r="FA278" s="175"/>
      <c r="FB278" s="175"/>
      <c r="FC278" s="175"/>
      <c r="FD278" s="175"/>
      <c r="FE278" s="175"/>
      <c r="FF278" s="175"/>
      <c r="FG278" s="175"/>
      <c r="FH278" s="175"/>
      <c r="FI278" s="175"/>
      <c r="FJ278" s="175"/>
      <c r="FK278" s="175"/>
      <c r="FL278" s="175"/>
      <c r="FM278" s="175"/>
      <c r="FN278" s="175"/>
      <c r="FO278" s="175"/>
      <c r="FP278" s="175"/>
      <c r="FQ278" s="175"/>
      <c r="FR278" s="175"/>
      <c r="FS278" s="175"/>
      <c r="FT278" s="175"/>
      <c r="FU278" s="175"/>
      <c r="FV278" s="175"/>
      <c r="FW278" s="175"/>
      <c r="FX278" s="175"/>
      <c r="FY278" s="175"/>
      <c r="FZ278" s="175"/>
      <c r="GA278" s="175"/>
      <c r="GB278" s="175"/>
      <c r="GC278" s="175"/>
      <c r="GD278" s="175"/>
      <c r="GE278" s="175"/>
      <c r="GF278" s="175"/>
      <c r="GG278" s="175"/>
      <c r="GH278" s="175"/>
      <c r="GI278" s="175"/>
      <c r="GJ278" s="175"/>
      <c r="GK278" s="175"/>
      <c r="GL278" s="175"/>
      <c r="GM278" s="175"/>
      <c r="GN278" s="175"/>
      <c r="GO278" s="175"/>
      <c r="GP278" s="175"/>
      <c r="GQ278" s="175"/>
      <c r="GR278" s="175"/>
      <c r="GS278" s="175"/>
      <c r="GT278" s="175"/>
      <c r="GU278" s="175"/>
      <c r="GV278" s="175"/>
      <c r="GW278" s="175"/>
      <c r="GX278" s="175"/>
      <c r="GY278" s="175"/>
      <c r="GZ278" s="175"/>
      <c r="HA278" s="175"/>
      <c r="HB278" s="175"/>
      <c r="HC278" s="175"/>
      <c r="HD278" s="175"/>
      <c r="HE278" s="175"/>
      <c r="HF278" s="175"/>
      <c r="HG278" s="175"/>
      <c r="HH278" s="175"/>
      <c r="HI278" s="175"/>
      <c r="HJ278" s="175"/>
      <c r="HK278" s="175"/>
      <c r="HL278" s="175"/>
      <c r="HM278" s="175"/>
      <c r="HN278" s="175"/>
      <c r="HO278" s="175"/>
      <c r="HP278" s="175"/>
      <c r="HQ278" s="175"/>
      <c r="HR278" s="175"/>
      <c r="HS278" s="175"/>
      <c r="HT278" s="175"/>
      <c r="HU278" s="175"/>
      <c r="HV278" s="175"/>
      <c r="HW278" s="175"/>
      <c r="HX278" s="175"/>
      <c r="HY278" s="175"/>
      <c r="HZ278" s="175"/>
      <c r="IA278" s="175"/>
      <c r="IB278" s="175"/>
      <c r="IC278" s="175"/>
      <c r="ID278" s="175"/>
      <c r="IE278" s="175"/>
      <c r="IF278" s="175"/>
      <c r="IG278" s="175"/>
      <c r="IH278" s="175"/>
      <c r="II278" s="175"/>
      <c r="IJ278" s="175"/>
      <c r="IK278" s="175"/>
      <c r="IL278" s="175"/>
      <c r="IM278" s="175"/>
      <c r="IN278" s="175"/>
      <c r="IO278" s="175"/>
      <c r="IP278" s="175"/>
      <c r="IQ278" s="175"/>
      <c r="IR278" s="175"/>
      <c r="IS278" s="175"/>
      <c r="IT278" s="175"/>
      <c r="IU278" s="175"/>
      <c r="IV278" s="175"/>
      <c r="IW278" s="175"/>
      <c r="IX278" s="175"/>
      <c r="IY278" s="175"/>
      <c r="IZ278" s="175"/>
      <c r="JA278" s="175"/>
      <c r="JB278" s="175"/>
      <c r="JC278" s="175"/>
      <c r="JD278" s="175"/>
      <c r="JE278" s="175"/>
      <c r="JF278" s="175"/>
      <c r="JG278" s="175"/>
      <c r="JH278" s="175"/>
      <c r="JI278" s="175"/>
      <c r="JJ278" s="175"/>
      <c r="JK278" s="175"/>
      <c r="JL278" s="175"/>
      <c r="JM278" s="175"/>
      <c r="JN278" s="175"/>
      <c r="JO278" s="175"/>
      <c r="JP278" s="175"/>
      <c r="JQ278" s="175"/>
      <c r="JR278" s="175"/>
      <c r="JS278" s="175"/>
      <c r="JT278" s="175"/>
      <c r="JU278" s="175"/>
      <c r="JV278" s="175"/>
      <c r="JW278" s="175"/>
      <c r="JX278" s="175"/>
      <c r="JY278" s="175"/>
      <c r="JZ278" s="175"/>
      <c r="KA278" s="175"/>
      <c r="KB278" s="175"/>
      <c r="KC278" s="175"/>
      <c r="KD278" s="175"/>
      <c r="KE278" s="175"/>
      <c r="KF278" s="175"/>
      <c r="KG278" s="175"/>
      <c r="KH278" s="175"/>
      <c r="KI278" s="175"/>
      <c r="KJ278" s="175"/>
      <c r="KK278" s="175"/>
      <c r="KL278" s="175"/>
      <c r="KM278" s="175"/>
      <c r="KN278" s="175"/>
      <c r="KO278" s="175"/>
      <c r="KP278" s="175"/>
      <c r="KQ278" s="175"/>
      <c r="KR278" s="175"/>
      <c r="KS278" s="175"/>
      <c r="KT278" s="175"/>
      <c r="KU278" s="175"/>
      <c r="KV278" s="175"/>
      <c r="KW278" s="175"/>
      <c r="KX278" s="175"/>
      <c r="KY278" s="175"/>
      <c r="KZ278" s="175"/>
      <c r="LA278" s="175"/>
      <c r="LB278" s="175"/>
      <c r="LC278" s="175"/>
      <c r="LD278" s="175"/>
      <c r="LE278" s="175"/>
      <c r="LF278" s="175"/>
      <c r="LG278" s="175"/>
      <c r="LH278" s="175"/>
      <c r="LI278" s="175"/>
      <c r="LJ278" s="175"/>
      <c r="LK278" s="175"/>
      <c r="LL278" s="175"/>
      <c r="LM278" s="175"/>
      <c r="LN278" s="175"/>
      <c r="LO278" s="175"/>
      <c r="LP278" s="175"/>
      <c r="LQ278" s="175"/>
      <c r="LR278" s="175"/>
      <c r="LS278" s="175"/>
      <c r="LT278" s="175"/>
      <c r="LU278" s="175"/>
      <c r="LV278" s="175"/>
      <c r="LW278" s="175"/>
      <c r="LX278" s="175"/>
      <c r="LY278" s="175"/>
      <c r="LZ278" s="175"/>
      <c r="MA278" s="175"/>
      <c r="MB278" s="175"/>
      <c r="MC278" s="175"/>
      <c r="MD278" s="175"/>
      <c r="ME278" s="175"/>
      <c r="MF278" s="175"/>
      <c r="MG278" s="175"/>
      <c r="MH278" s="175"/>
      <c r="MI278" s="175"/>
      <c r="MJ278" s="175"/>
      <c r="MK278" s="175"/>
      <c r="ML278" s="175"/>
      <c r="MM278" s="175"/>
      <c r="MN278" s="175"/>
      <c r="MO278" s="175"/>
      <c r="MP278" s="175"/>
      <c r="MQ278" s="175"/>
      <c r="MR278" s="175"/>
      <c r="MS278" s="175"/>
      <c r="MT278" s="175"/>
      <c r="MU278" s="175"/>
      <c r="MV278" s="175"/>
      <c r="MW278" s="175"/>
      <c r="MX278" s="175"/>
      <c r="MY278" s="175"/>
      <c r="MZ278" s="175"/>
      <c r="NA278" s="175"/>
      <c r="NB278" s="175"/>
      <c r="NC278" s="175"/>
      <c r="ND278" s="175"/>
      <c r="NE278" s="175"/>
      <c r="NF278" s="175"/>
      <c r="NG278" s="175"/>
      <c r="NH278" s="175"/>
      <c r="NI278" s="175"/>
      <c r="NJ278" s="175"/>
      <c r="NK278" s="175"/>
      <c r="NL278" s="175"/>
      <c r="NM278" s="175"/>
      <c r="NN278" s="175"/>
      <c r="NO278" s="175"/>
      <c r="NP278" s="175"/>
      <c r="NQ278" s="175"/>
      <c r="NR278" s="175"/>
      <c r="NS278" s="175"/>
      <c r="NT278" s="175"/>
      <c r="NU278" s="175"/>
      <c r="NV278" s="175"/>
      <c r="NW278" s="175"/>
      <c r="NX278" s="175"/>
      <c r="NY278" s="175"/>
      <c r="NZ278" s="175"/>
      <c r="OA278" s="175"/>
      <c r="OB278" s="175"/>
      <c r="OC278" s="175"/>
      <c r="OD278" s="175"/>
      <c r="OE278" s="175"/>
      <c r="OF278" s="175"/>
      <c r="OG278" s="175"/>
      <c r="OH278" s="175"/>
      <c r="OI278" s="175"/>
      <c r="OJ278" s="175"/>
      <c r="OK278" s="175"/>
      <c r="OL278" s="175"/>
      <c r="OM278" s="175"/>
      <c r="ON278" s="175"/>
      <c r="OO278" s="175"/>
      <c r="OP278" s="175"/>
      <c r="OQ278" s="175"/>
      <c r="OR278" s="175"/>
      <c r="OS278" s="175"/>
      <c r="OT278" s="175"/>
      <c r="OU278" s="175"/>
      <c r="OV278" s="175"/>
      <c r="OW278" s="175"/>
      <c r="OX278" s="175"/>
      <c r="OY278" s="175"/>
      <c r="OZ278" s="175"/>
      <c r="PA278" s="175"/>
      <c r="PB278" s="175"/>
      <c r="PC278" s="175"/>
      <c r="PD278" s="175"/>
      <c r="PE278" s="175"/>
      <c r="PF278" s="175"/>
      <c r="PG278" s="175"/>
      <c r="PH278" s="175"/>
      <c r="PI278" s="175"/>
      <c r="PJ278" s="175"/>
      <c r="PK278" s="175"/>
      <c r="PL278" s="175"/>
      <c r="PM278" s="175"/>
      <c r="PN278" s="175"/>
      <c r="PO278" s="175"/>
      <c r="PP278" s="175"/>
      <c r="PQ278" s="175"/>
      <c r="PR278" s="175"/>
      <c r="PS278" s="175"/>
      <c r="PT278" s="175"/>
      <c r="PU278" s="175"/>
      <c r="PV278" s="175"/>
      <c r="PW278" s="175"/>
      <c r="PX278" s="175"/>
      <c r="PY278" s="175"/>
      <c r="PZ278" s="175"/>
      <c r="QA278" s="175"/>
      <c r="QB278" s="175"/>
      <c r="QC278" s="175"/>
      <c r="QD278" s="175"/>
      <c r="QE278" s="175"/>
      <c r="QF278" s="175"/>
      <c r="QG278" s="175"/>
      <c r="QH278" s="175"/>
      <c r="QI278" s="175"/>
      <c r="QJ278" s="175"/>
      <c r="QK278" s="175"/>
      <c r="QL278" s="175"/>
      <c r="QM278" s="175"/>
      <c r="QN278" s="175"/>
      <c r="QO278" s="175"/>
    </row>
    <row r="279" spans="122:457">
      <c r="DR279" s="175"/>
      <c r="DS279" s="175"/>
      <c r="DT279" s="175"/>
      <c r="DU279" s="175"/>
      <c r="DV279" s="175"/>
      <c r="DW279" s="175"/>
      <c r="DX279" s="175"/>
      <c r="DY279" s="175"/>
      <c r="DZ279" s="175"/>
      <c r="EA279" s="175"/>
      <c r="EB279" s="175"/>
      <c r="EC279" s="175"/>
      <c r="ED279" s="175"/>
      <c r="EE279" s="175"/>
      <c r="EF279" s="175"/>
      <c r="EG279" s="175"/>
      <c r="EH279" s="175"/>
      <c r="EI279" s="175"/>
      <c r="EJ279" s="175"/>
      <c r="EK279" s="175"/>
      <c r="EL279" s="175"/>
      <c r="EM279" s="175"/>
      <c r="EN279" s="175"/>
      <c r="EO279" s="175"/>
      <c r="EP279" s="175"/>
      <c r="EQ279" s="175"/>
      <c r="ER279" s="175"/>
      <c r="ES279" s="175"/>
      <c r="ET279" s="175"/>
      <c r="EU279" s="175"/>
      <c r="EV279" s="175"/>
      <c r="EW279" s="175"/>
      <c r="EX279" s="175"/>
      <c r="EY279" s="175"/>
      <c r="EZ279" s="175"/>
      <c r="FA279" s="175"/>
      <c r="FB279" s="175"/>
      <c r="FC279" s="175"/>
      <c r="FD279" s="175"/>
      <c r="FE279" s="175"/>
      <c r="FF279" s="175"/>
      <c r="FG279" s="175"/>
      <c r="FH279" s="175"/>
      <c r="FI279" s="175"/>
      <c r="FJ279" s="175"/>
      <c r="FK279" s="175"/>
      <c r="FL279" s="175"/>
      <c r="FM279" s="175"/>
      <c r="FN279" s="175"/>
      <c r="FO279" s="175"/>
      <c r="FP279" s="175"/>
      <c r="FQ279" s="175"/>
      <c r="FR279" s="175"/>
      <c r="FS279" s="175"/>
      <c r="FT279" s="175"/>
      <c r="FU279" s="175"/>
      <c r="FV279" s="175"/>
      <c r="FW279" s="175"/>
      <c r="FX279" s="175"/>
      <c r="FY279" s="175"/>
      <c r="FZ279" s="175"/>
      <c r="GA279" s="175"/>
      <c r="GB279" s="175"/>
      <c r="GC279" s="175"/>
      <c r="GD279" s="175"/>
      <c r="GE279" s="175"/>
      <c r="GF279" s="175"/>
      <c r="GG279" s="175"/>
      <c r="GH279" s="175"/>
      <c r="GI279" s="175"/>
      <c r="GJ279" s="175"/>
      <c r="GK279" s="175"/>
      <c r="GL279" s="175"/>
      <c r="GM279" s="175"/>
      <c r="GN279" s="175"/>
      <c r="GO279" s="175"/>
      <c r="GP279" s="175"/>
      <c r="GQ279" s="175"/>
      <c r="GR279" s="175"/>
      <c r="GS279" s="175"/>
      <c r="GT279" s="175"/>
      <c r="GU279" s="175"/>
      <c r="GV279" s="175"/>
      <c r="GW279" s="175"/>
      <c r="GX279" s="175"/>
      <c r="GY279" s="175"/>
      <c r="GZ279" s="175"/>
      <c r="HA279" s="175"/>
      <c r="HB279" s="175"/>
      <c r="HC279" s="175"/>
      <c r="HD279" s="175"/>
      <c r="HE279" s="175"/>
      <c r="HF279" s="175"/>
      <c r="HG279" s="175"/>
      <c r="HH279" s="175"/>
      <c r="HI279" s="175"/>
      <c r="HJ279" s="175"/>
      <c r="HK279" s="175"/>
      <c r="HL279" s="175"/>
      <c r="HM279" s="175"/>
      <c r="HN279" s="175"/>
      <c r="HO279" s="175"/>
      <c r="HP279" s="175"/>
      <c r="HQ279" s="175"/>
      <c r="HR279" s="175"/>
      <c r="HS279" s="175"/>
      <c r="HT279" s="175"/>
      <c r="HU279" s="175"/>
      <c r="HV279" s="175"/>
      <c r="HW279" s="175"/>
      <c r="HX279" s="175"/>
      <c r="HY279" s="175"/>
      <c r="HZ279" s="175"/>
      <c r="IA279" s="175"/>
      <c r="IB279" s="175"/>
      <c r="IC279" s="175"/>
      <c r="ID279" s="175"/>
      <c r="IE279" s="175"/>
      <c r="IF279" s="175"/>
      <c r="IG279" s="175"/>
      <c r="IH279" s="175"/>
      <c r="II279" s="175"/>
      <c r="IJ279" s="175"/>
      <c r="IK279" s="175"/>
      <c r="IL279" s="175"/>
      <c r="IM279" s="175"/>
      <c r="IN279" s="175"/>
      <c r="IO279" s="175"/>
      <c r="IP279" s="175"/>
      <c r="IQ279" s="175"/>
      <c r="IR279" s="175"/>
      <c r="IS279" s="175"/>
      <c r="IT279" s="175"/>
      <c r="IU279" s="175"/>
      <c r="IV279" s="175"/>
      <c r="IW279" s="175"/>
      <c r="IX279" s="175"/>
      <c r="IY279" s="175"/>
      <c r="IZ279" s="175"/>
      <c r="JA279" s="175"/>
      <c r="JB279" s="175"/>
      <c r="JC279" s="175"/>
      <c r="JD279" s="175"/>
      <c r="JE279" s="175"/>
      <c r="JF279" s="175"/>
      <c r="JG279" s="175"/>
      <c r="JH279" s="175"/>
      <c r="JI279" s="175"/>
      <c r="JJ279" s="175"/>
      <c r="JK279" s="175"/>
      <c r="JL279" s="175"/>
      <c r="JM279" s="175"/>
      <c r="JN279" s="175"/>
      <c r="JO279" s="175"/>
      <c r="JP279" s="175"/>
      <c r="JQ279" s="175"/>
      <c r="JR279" s="175"/>
      <c r="JS279" s="175"/>
      <c r="JT279" s="175"/>
      <c r="JU279" s="175"/>
      <c r="JV279" s="175"/>
      <c r="JW279" s="175"/>
      <c r="JX279" s="175"/>
      <c r="JY279" s="175"/>
      <c r="JZ279" s="175"/>
      <c r="KA279" s="175"/>
      <c r="KB279" s="175"/>
      <c r="KC279" s="175"/>
      <c r="KD279" s="175"/>
      <c r="KE279" s="175"/>
      <c r="KF279" s="175"/>
      <c r="KG279" s="175"/>
      <c r="KH279" s="175"/>
      <c r="KI279" s="175"/>
      <c r="KJ279" s="175"/>
      <c r="KK279" s="175"/>
      <c r="KL279" s="175"/>
      <c r="KM279" s="175"/>
      <c r="KN279" s="175"/>
      <c r="KO279" s="175"/>
      <c r="KP279" s="175"/>
      <c r="KQ279" s="175"/>
      <c r="KR279" s="175"/>
      <c r="KS279" s="175"/>
      <c r="KT279" s="175"/>
      <c r="KU279" s="175"/>
      <c r="KV279" s="175"/>
      <c r="KW279" s="175"/>
      <c r="KX279" s="175"/>
      <c r="KY279" s="175"/>
      <c r="KZ279" s="175"/>
      <c r="LA279" s="175"/>
      <c r="LB279" s="175"/>
      <c r="LC279" s="175"/>
      <c r="LD279" s="175"/>
      <c r="LE279" s="175"/>
      <c r="LF279" s="175"/>
      <c r="LG279" s="175"/>
      <c r="LH279" s="175"/>
      <c r="LI279" s="175"/>
      <c r="LJ279" s="175"/>
      <c r="LK279" s="175"/>
      <c r="LL279" s="175"/>
      <c r="LM279" s="175"/>
      <c r="LN279" s="175"/>
      <c r="LO279" s="175"/>
      <c r="LP279" s="175"/>
      <c r="LQ279" s="175"/>
      <c r="LR279" s="175"/>
      <c r="LS279" s="175"/>
      <c r="LT279" s="175"/>
      <c r="LU279" s="175"/>
      <c r="LV279" s="175"/>
      <c r="LW279" s="175"/>
      <c r="LX279" s="175"/>
      <c r="LY279" s="175"/>
      <c r="LZ279" s="175"/>
      <c r="MA279" s="175"/>
      <c r="MB279" s="175"/>
      <c r="MC279" s="175"/>
      <c r="MD279" s="175"/>
      <c r="ME279" s="175"/>
      <c r="MF279" s="175"/>
      <c r="MG279" s="175"/>
      <c r="MH279" s="175"/>
      <c r="MI279" s="175"/>
      <c r="MJ279" s="175"/>
      <c r="MK279" s="175"/>
      <c r="ML279" s="175"/>
      <c r="MM279" s="175"/>
      <c r="MN279" s="175"/>
      <c r="MO279" s="175"/>
      <c r="MP279" s="175"/>
      <c r="MQ279" s="175"/>
      <c r="MR279" s="175"/>
      <c r="MS279" s="175"/>
      <c r="MT279" s="175"/>
      <c r="MU279" s="175"/>
      <c r="MV279" s="175"/>
      <c r="MW279" s="175"/>
      <c r="MX279" s="175"/>
      <c r="MY279" s="175"/>
      <c r="MZ279" s="175"/>
      <c r="NA279" s="175"/>
      <c r="NB279" s="175"/>
      <c r="NC279" s="175"/>
      <c r="ND279" s="175"/>
      <c r="NE279" s="175"/>
      <c r="NF279" s="175"/>
      <c r="NG279" s="175"/>
      <c r="NH279" s="175"/>
      <c r="NI279" s="175"/>
      <c r="NJ279" s="175"/>
      <c r="NK279" s="175"/>
      <c r="NL279" s="175"/>
      <c r="NM279" s="175"/>
      <c r="NN279" s="175"/>
      <c r="NO279" s="175"/>
      <c r="NP279" s="175"/>
      <c r="NQ279" s="175"/>
      <c r="NR279" s="175"/>
      <c r="NS279" s="175"/>
      <c r="NT279" s="175"/>
      <c r="NU279" s="175"/>
      <c r="NV279" s="175"/>
      <c r="NW279" s="175"/>
      <c r="NX279" s="175"/>
      <c r="NY279" s="175"/>
      <c r="NZ279" s="175"/>
      <c r="OA279" s="175"/>
      <c r="OB279" s="175"/>
      <c r="OC279" s="175"/>
      <c r="OD279" s="175"/>
      <c r="OE279" s="175"/>
      <c r="OF279" s="175"/>
      <c r="OG279" s="175"/>
      <c r="OH279" s="175"/>
      <c r="OI279" s="175"/>
      <c r="OJ279" s="175"/>
      <c r="OK279" s="175"/>
      <c r="OL279" s="175"/>
      <c r="OM279" s="175"/>
      <c r="ON279" s="175"/>
      <c r="OO279" s="175"/>
      <c r="OP279" s="175"/>
      <c r="OQ279" s="175"/>
      <c r="OR279" s="175"/>
      <c r="OS279" s="175"/>
      <c r="OT279" s="175"/>
      <c r="OU279" s="175"/>
      <c r="OV279" s="175"/>
      <c r="OW279" s="175"/>
      <c r="OX279" s="175"/>
      <c r="OY279" s="175"/>
      <c r="OZ279" s="175"/>
      <c r="PA279" s="175"/>
      <c r="PB279" s="175"/>
      <c r="PC279" s="175"/>
      <c r="PD279" s="175"/>
      <c r="PE279" s="175"/>
      <c r="PF279" s="175"/>
      <c r="PG279" s="175"/>
      <c r="PH279" s="175"/>
      <c r="PI279" s="175"/>
      <c r="PJ279" s="175"/>
      <c r="PK279" s="175"/>
      <c r="PL279" s="175"/>
      <c r="PM279" s="175"/>
      <c r="PN279" s="175"/>
      <c r="PO279" s="175"/>
      <c r="PP279" s="175"/>
      <c r="PQ279" s="175"/>
      <c r="PR279" s="175"/>
      <c r="PS279" s="175"/>
      <c r="PT279" s="175"/>
      <c r="PU279" s="175"/>
      <c r="PV279" s="175"/>
      <c r="PW279" s="175"/>
      <c r="PX279" s="175"/>
      <c r="PY279" s="175"/>
      <c r="PZ279" s="175"/>
      <c r="QA279" s="175"/>
      <c r="QB279" s="175"/>
      <c r="QC279" s="175"/>
      <c r="QD279" s="175"/>
      <c r="QE279" s="175"/>
      <c r="QF279" s="175"/>
      <c r="QG279" s="175"/>
      <c r="QH279" s="175"/>
      <c r="QI279" s="175"/>
      <c r="QJ279" s="175"/>
      <c r="QK279" s="175"/>
      <c r="QL279" s="175"/>
      <c r="QM279" s="175"/>
      <c r="QN279" s="175"/>
      <c r="QO279" s="175"/>
    </row>
    <row r="280" spans="122:457">
      <c r="DR280" s="175"/>
      <c r="DS280" s="175"/>
      <c r="DT280" s="175"/>
      <c r="DU280" s="175"/>
      <c r="DV280" s="175"/>
      <c r="DW280" s="175"/>
      <c r="DX280" s="175"/>
      <c r="DY280" s="175"/>
      <c r="DZ280" s="175"/>
      <c r="EA280" s="175"/>
      <c r="EB280" s="175"/>
      <c r="EC280" s="175"/>
      <c r="ED280" s="175"/>
      <c r="EE280" s="175"/>
      <c r="EF280" s="175"/>
      <c r="EG280" s="175"/>
      <c r="EH280" s="175"/>
      <c r="EI280" s="175"/>
      <c r="EJ280" s="175"/>
      <c r="EK280" s="175"/>
      <c r="EL280" s="175"/>
      <c r="EM280" s="175"/>
      <c r="EN280" s="175"/>
      <c r="EO280" s="175"/>
      <c r="EP280" s="175"/>
      <c r="EQ280" s="175"/>
      <c r="ER280" s="175"/>
      <c r="ES280" s="175"/>
      <c r="ET280" s="175"/>
      <c r="EU280" s="175"/>
      <c r="EV280" s="175"/>
      <c r="EW280" s="175"/>
      <c r="EX280" s="175"/>
      <c r="EY280" s="175"/>
      <c r="EZ280" s="175"/>
      <c r="FA280" s="175"/>
      <c r="FB280" s="175"/>
      <c r="FC280" s="175"/>
      <c r="FD280" s="175"/>
      <c r="FE280" s="175"/>
      <c r="FF280" s="175"/>
      <c r="FG280" s="175"/>
      <c r="FH280" s="175"/>
      <c r="FI280" s="175"/>
      <c r="FJ280" s="175"/>
      <c r="FK280" s="175"/>
      <c r="FL280" s="175"/>
      <c r="FM280" s="175"/>
      <c r="FN280" s="175"/>
      <c r="FO280" s="175"/>
      <c r="FP280" s="175"/>
      <c r="FQ280" s="175"/>
      <c r="FR280" s="175"/>
      <c r="FS280" s="175"/>
      <c r="FT280" s="175"/>
      <c r="FU280" s="175"/>
      <c r="FV280" s="175"/>
      <c r="FW280" s="175"/>
      <c r="FX280" s="175"/>
      <c r="FY280" s="175"/>
      <c r="FZ280" s="175"/>
      <c r="GA280" s="175"/>
      <c r="GB280" s="175"/>
      <c r="GC280" s="175"/>
      <c r="GD280" s="175"/>
      <c r="GE280" s="175"/>
      <c r="GF280" s="175"/>
      <c r="GG280" s="175"/>
      <c r="GH280" s="175"/>
      <c r="GI280" s="175"/>
      <c r="GJ280" s="175"/>
      <c r="GK280" s="175"/>
      <c r="GL280" s="175"/>
      <c r="GM280" s="175"/>
      <c r="GN280" s="175"/>
      <c r="GO280" s="175"/>
      <c r="GP280" s="175"/>
      <c r="GQ280" s="175"/>
      <c r="GR280" s="175"/>
      <c r="GS280" s="175"/>
      <c r="GT280" s="175"/>
      <c r="GU280" s="175"/>
      <c r="GV280" s="175"/>
      <c r="GW280" s="175"/>
      <c r="GX280" s="175"/>
      <c r="GY280" s="175"/>
      <c r="GZ280" s="175"/>
      <c r="HA280" s="175"/>
      <c r="HB280" s="175"/>
      <c r="HC280" s="175"/>
      <c r="HD280" s="175"/>
      <c r="HE280" s="175"/>
      <c r="HF280" s="175"/>
      <c r="HG280" s="175"/>
      <c r="HH280" s="175"/>
      <c r="HI280" s="175"/>
      <c r="HJ280" s="175"/>
      <c r="HK280" s="175"/>
      <c r="HL280" s="175"/>
      <c r="HM280" s="175"/>
      <c r="HN280" s="175"/>
      <c r="HO280" s="175"/>
      <c r="HP280" s="175"/>
      <c r="HQ280" s="175"/>
      <c r="HR280" s="175"/>
      <c r="HS280" s="175"/>
      <c r="HT280" s="175"/>
      <c r="HU280" s="175"/>
      <c r="HV280" s="175"/>
      <c r="HW280" s="175"/>
      <c r="HX280" s="175"/>
      <c r="HY280" s="175"/>
      <c r="HZ280" s="175"/>
      <c r="IA280" s="175"/>
      <c r="IB280" s="175"/>
      <c r="IC280" s="175"/>
      <c r="ID280" s="175"/>
      <c r="IE280" s="175"/>
      <c r="IF280" s="175"/>
      <c r="IG280" s="175"/>
      <c r="IH280" s="175"/>
      <c r="II280" s="175"/>
      <c r="IJ280" s="175"/>
      <c r="IK280" s="175"/>
      <c r="IL280" s="175"/>
      <c r="IM280" s="175"/>
      <c r="IN280" s="175"/>
      <c r="IO280" s="175"/>
      <c r="IP280" s="175"/>
      <c r="IQ280" s="175"/>
      <c r="IR280" s="175"/>
      <c r="IS280" s="175"/>
      <c r="IT280" s="175"/>
      <c r="IU280" s="175"/>
      <c r="IV280" s="175"/>
      <c r="IW280" s="175"/>
      <c r="IX280" s="175"/>
      <c r="IY280" s="175"/>
      <c r="IZ280" s="175"/>
      <c r="JA280" s="175"/>
      <c r="JB280" s="175"/>
      <c r="JC280" s="175"/>
      <c r="JD280" s="175"/>
      <c r="JE280" s="175"/>
      <c r="JF280" s="175"/>
      <c r="JG280" s="175"/>
      <c r="JH280" s="175"/>
      <c r="JI280" s="175"/>
      <c r="JJ280" s="175"/>
      <c r="JK280" s="175"/>
      <c r="JL280" s="175"/>
      <c r="JM280" s="175"/>
      <c r="JN280" s="175"/>
      <c r="JO280" s="175"/>
      <c r="JP280" s="175"/>
      <c r="JQ280" s="175"/>
      <c r="JR280" s="175"/>
      <c r="JS280" s="175"/>
      <c r="JT280" s="175"/>
      <c r="JU280" s="175"/>
      <c r="JV280" s="175"/>
      <c r="JW280" s="175"/>
      <c r="JX280" s="175"/>
      <c r="JY280" s="175"/>
      <c r="JZ280" s="175"/>
      <c r="KA280" s="175"/>
      <c r="KB280" s="175"/>
      <c r="KC280" s="175"/>
      <c r="KD280" s="175"/>
      <c r="KE280" s="175"/>
      <c r="KF280" s="175"/>
      <c r="KG280" s="175"/>
      <c r="KH280" s="175"/>
      <c r="KI280" s="175"/>
      <c r="KJ280" s="175"/>
      <c r="KK280" s="175"/>
      <c r="KL280" s="175"/>
      <c r="KM280" s="175"/>
      <c r="KN280" s="175"/>
      <c r="KO280" s="175"/>
      <c r="KP280" s="175"/>
      <c r="KQ280" s="175"/>
      <c r="KR280" s="175"/>
      <c r="KS280" s="175"/>
      <c r="KT280" s="175"/>
      <c r="KU280" s="175"/>
      <c r="KV280" s="175"/>
      <c r="KW280" s="175"/>
      <c r="KX280" s="175"/>
      <c r="KY280" s="175"/>
      <c r="KZ280" s="175"/>
      <c r="LA280" s="175"/>
      <c r="LB280" s="175"/>
      <c r="LC280" s="175"/>
      <c r="LD280" s="175"/>
      <c r="LE280" s="175"/>
      <c r="LF280" s="175"/>
      <c r="LG280" s="175"/>
      <c r="LH280" s="175"/>
      <c r="LI280" s="175"/>
      <c r="LJ280" s="175"/>
      <c r="LK280" s="175"/>
      <c r="LL280" s="175"/>
      <c r="LM280" s="175"/>
      <c r="LN280" s="175"/>
      <c r="LO280" s="175"/>
      <c r="LP280" s="175"/>
      <c r="LQ280" s="175"/>
      <c r="LR280" s="175"/>
      <c r="LS280" s="175"/>
      <c r="LT280" s="175"/>
      <c r="LU280" s="175"/>
      <c r="LV280" s="175"/>
      <c r="LW280" s="175"/>
      <c r="LX280" s="175"/>
      <c r="LY280" s="175"/>
      <c r="LZ280" s="175"/>
      <c r="MA280" s="175"/>
      <c r="MB280" s="175"/>
      <c r="MC280" s="175"/>
      <c r="MD280" s="175"/>
      <c r="ME280" s="175"/>
      <c r="MF280" s="175"/>
      <c r="MG280" s="175"/>
      <c r="MH280" s="175"/>
      <c r="MI280" s="175"/>
      <c r="MJ280" s="175"/>
      <c r="MK280" s="175"/>
      <c r="ML280" s="175"/>
      <c r="MM280" s="175"/>
      <c r="MN280" s="175"/>
      <c r="MO280" s="175"/>
      <c r="MP280" s="175"/>
      <c r="MQ280" s="175"/>
      <c r="MR280" s="175"/>
      <c r="MS280" s="175"/>
      <c r="MT280" s="175"/>
      <c r="MU280" s="175"/>
      <c r="MV280" s="175"/>
      <c r="MW280" s="175"/>
      <c r="MX280" s="175"/>
      <c r="MY280" s="175"/>
      <c r="MZ280" s="175"/>
      <c r="NA280" s="175"/>
      <c r="NB280" s="175"/>
      <c r="NC280" s="175"/>
      <c r="ND280" s="175"/>
      <c r="NE280" s="175"/>
      <c r="NF280" s="175"/>
      <c r="NG280" s="175"/>
      <c r="NH280" s="175"/>
      <c r="NI280" s="175"/>
      <c r="NJ280" s="175"/>
      <c r="NK280" s="175"/>
      <c r="NL280" s="175"/>
      <c r="NM280" s="175"/>
      <c r="NN280" s="175"/>
      <c r="NO280" s="175"/>
      <c r="NP280" s="175"/>
      <c r="NQ280" s="175"/>
      <c r="NR280" s="175"/>
      <c r="NS280" s="175"/>
      <c r="NT280" s="175"/>
      <c r="NU280" s="175"/>
      <c r="NV280" s="175"/>
      <c r="NW280" s="175"/>
      <c r="NX280" s="175"/>
      <c r="NY280" s="175"/>
      <c r="NZ280" s="175"/>
      <c r="OA280" s="175"/>
      <c r="OB280" s="175"/>
      <c r="OC280" s="175"/>
      <c r="OD280" s="175"/>
      <c r="OE280" s="175"/>
      <c r="OF280" s="175"/>
      <c r="OG280" s="175"/>
      <c r="OH280" s="175"/>
      <c r="OI280" s="175"/>
      <c r="OJ280" s="175"/>
      <c r="OK280" s="175"/>
      <c r="OL280" s="175"/>
      <c r="OM280" s="175"/>
      <c r="ON280" s="175"/>
      <c r="OO280" s="175"/>
      <c r="OP280" s="175"/>
      <c r="OQ280" s="175"/>
      <c r="OR280" s="175"/>
      <c r="OS280" s="175"/>
      <c r="OT280" s="175"/>
      <c r="OU280" s="175"/>
      <c r="OV280" s="175"/>
      <c r="OW280" s="175"/>
      <c r="OX280" s="175"/>
      <c r="OY280" s="175"/>
      <c r="OZ280" s="175"/>
      <c r="PA280" s="175"/>
      <c r="PB280" s="175"/>
      <c r="PC280" s="175"/>
      <c r="PD280" s="175"/>
      <c r="PE280" s="175"/>
      <c r="PF280" s="175"/>
      <c r="PG280" s="175"/>
      <c r="PH280" s="175"/>
      <c r="PI280" s="175"/>
      <c r="PJ280" s="175"/>
      <c r="PK280" s="175"/>
      <c r="PL280" s="175"/>
      <c r="PM280" s="175"/>
      <c r="PN280" s="175"/>
      <c r="PO280" s="175"/>
      <c r="PP280" s="175"/>
      <c r="PQ280" s="175"/>
      <c r="PR280" s="175"/>
      <c r="PS280" s="175"/>
      <c r="PT280" s="175"/>
      <c r="PU280" s="175"/>
      <c r="PV280" s="175"/>
      <c r="PW280" s="175"/>
      <c r="PX280" s="175"/>
      <c r="PY280" s="175"/>
      <c r="PZ280" s="175"/>
      <c r="QA280" s="175"/>
      <c r="QB280" s="175"/>
      <c r="QC280" s="175"/>
      <c r="QD280" s="175"/>
      <c r="QE280" s="175"/>
      <c r="QF280" s="175"/>
      <c r="QG280" s="175"/>
      <c r="QH280" s="175"/>
      <c r="QI280" s="175"/>
      <c r="QJ280" s="175"/>
      <c r="QK280" s="175"/>
      <c r="QL280" s="175"/>
      <c r="QM280" s="175"/>
      <c r="QN280" s="175"/>
      <c r="QO280" s="175"/>
    </row>
    <row r="281" spans="122:457">
      <c r="DR281" s="175"/>
      <c r="DS281" s="175"/>
      <c r="DT281" s="175"/>
      <c r="DU281" s="175"/>
      <c r="DV281" s="175"/>
      <c r="DW281" s="175"/>
      <c r="DX281" s="175"/>
      <c r="DY281" s="175"/>
      <c r="DZ281" s="175"/>
      <c r="EA281" s="175"/>
      <c r="EB281" s="175"/>
      <c r="EC281" s="175"/>
      <c r="ED281" s="175"/>
      <c r="EE281" s="175"/>
      <c r="EF281" s="175"/>
      <c r="EG281" s="175"/>
      <c r="EH281" s="175"/>
      <c r="EI281" s="175"/>
      <c r="EJ281" s="175"/>
      <c r="EK281" s="175"/>
      <c r="EL281" s="175"/>
      <c r="EM281" s="175"/>
      <c r="EN281" s="175"/>
      <c r="EO281" s="175"/>
      <c r="EP281" s="175"/>
      <c r="EQ281" s="175"/>
      <c r="ER281" s="175"/>
      <c r="ES281" s="175"/>
      <c r="ET281" s="175"/>
      <c r="EU281" s="175"/>
      <c r="EV281" s="175"/>
      <c r="EW281" s="175"/>
      <c r="EX281" s="175"/>
      <c r="EY281" s="175"/>
      <c r="EZ281" s="175"/>
      <c r="FA281" s="175"/>
      <c r="FB281" s="175"/>
      <c r="FC281" s="175"/>
      <c r="FD281" s="175"/>
      <c r="FE281" s="175"/>
      <c r="FF281" s="175"/>
      <c r="FG281" s="175"/>
      <c r="FH281" s="175"/>
      <c r="FI281" s="175"/>
      <c r="FJ281" s="175"/>
      <c r="FK281" s="175"/>
      <c r="FL281" s="175"/>
      <c r="FM281" s="175"/>
      <c r="FN281" s="175"/>
      <c r="FO281" s="175"/>
      <c r="FP281" s="175"/>
      <c r="FQ281" s="175"/>
      <c r="FR281" s="175"/>
      <c r="FS281" s="175"/>
      <c r="FT281" s="175"/>
      <c r="FU281" s="175"/>
      <c r="FV281" s="175"/>
      <c r="FW281" s="175"/>
      <c r="FX281" s="175"/>
      <c r="FY281" s="175"/>
      <c r="FZ281" s="175"/>
      <c r="GA281" s="175"/>
      <c r="GB281" s="175"/>
      <c r="GC281" s="175"/>
      <c r="GD281" s="175"/>
      <c r="GE281" s="175"/>
      <c r="GF281" s="175"/>
      <c r="GG281" s="175"/>
      <c r="GH281" s="175"/>
      <c r="GI281" s="175"/>
      <c r="GJ281" s="175"/>
      <c r="GK281" s="175"/>
      <c r="GL281" s="175"/>
      <c r="GM281" s="175"/>
      <c r="GN281" s="175"/>
      <c r="GO281" s="175"/>
      <c r="GP281" s="175"/>
      <c r="GQ281" s="175"/>
      <c r="GR281" s="175"/>
      <c r="GS281" s="175"/>
      <c r="GT281" s="175"/>
      <c r="GU281" s="175"/>
      <c r="GV281" s="175"/>
      <c r="GW281" s="175"/>
      <c r="GX281" s="175"/>
      <c r="GY281" s="175"/>
      <c r="GZ281" s="175"/>
      <c r="HA281" s="175"/>
      <c r="HB281" s="175"/>
      <c r="HC281" s="175"/>
      <c r="HD281" s="175"/>
      <c r="HE281" s="175"/>
      <c r="HF281" s="175"/>
      <c r="HG281" s="175"/>
      <c r="HH281" s="175"/>
      <c r="HI281" s="175"/>
      <c r="HJ281" s="175"/>
      <c r="HK281" s="175"/>
      <c r="HL281" s="175"/>
      <c r="HM281" s="175"/>
      <c r="HN281" s="175"/>
      <c r="HO281" s="175"/>
      <c r="HP281" s="175"/>
      <c r="HQ281" s="175"/>
      <c r="HR281" s="175"/>
      <c r="HS281" s="175"/>
      <c r="HT281" s="175"/>
      <c r="HU281" s="175"/>
      <c r="HV281" s="175"/>
      <c r="HW281" s="175"/>
      <c r="HX281" s="175"/>
      <c r="HY281" s="175"/>
      <c r="HZ281" s="175"/>
      <c r="IA281" s="175"/>
      <c r="IB281" s="175"/>
      <c r="IC281" s="175"/>
      <c r="ID281" s="175"/>
      <c r="IE281" s="175"/>
      <c r="IF281" s="175"/>
      <c r="IG281" s="175"/>
      <c r="IH281" s="175"/>
      <c r="II281" s="175"/>
      <c r="IJ281" s="175"/>
      <c r="IK281" s="175"/>
      <c r="IL281" s="175"/>
      <c r="IM281" s="175"/>
      <c r="IN281" s="175"/>
      <c r="IO281" s="175"/>
      <c r="IP281" s="175"/>
      <c r="IQ281" s="175"/>
      <c r="IR281" s="175"/>
      <c r="IS281" s="175"/>
      <c r="IT281" s="175"/>
      <c r="IU281" s="175"/>
      <c r="IV281" s="175"/>
      <c r="IW281" s="175"/>
      <c r="IX281" s="175"/>
      <c r="IY281" s="175"/>
      <c r="IZ281" s="175"/>
      <c r="JA281" s="175"/>
      <c r="JB281" s="175"/>
      <c r="JC281" s="175"/>
      <c r="JD281" s="175"/>
      <c r="JE281" s="175"/>
      <c r="JF281" s="175"/>
      <c r="JG281" s="175"/>
      <c r="JH281" s="175"/>
      <c r="JI281" s="175"/>
      <c r="JJ281" s="175"/>
      <c r="JK281" s="175"/>
      <c r="JL281" s="175"/>
      <c r="JM281" s="175"/>
      <c r="JN281" s="175"/>
      <c r="JO281" s="175"/>
      <c r="JP281" s="175"/>
      <c r="JQ281" s="175"/>
      <c r="JR281" s="175"/>
      <c r="JS281" s="175"/>
      <c r="JT281" s="175"/>
      <c r="JU281" s="175"/>
      <c r="JV281" s="175"/>
      <c r="JW281" s="175"/>
      <c r="JX281" s="175"/>
      <c r="JY281" s="175"/>
      <c r="JZ281" s="175"/>
      <c r="KA281" s="175"/>
      <c r="KB281" s="175"/>
      <c r="KC281" s="175"/>
      <c r="KD281" s="175"/>
      <c r="KE281" s="175"/>
      <c r="KF281" s="175"/>
      <c r="KG281" s="175"/>
      <c r="KH281" s="175"/>
      <c r="KI281" s="175"/>
      <c r="KJ281" s="175"/>
      <c r="KK281" s="175"/>
      <c r="KL281" s="175"/>
      <c r="KM281" s="175"/>
      <c r="KN281" s="175"/>
      <c r="KO281" s="175"/>
      <c r="KP281" s="175"/>
      <c r="KQ281" s="175"/>
      <c r="KR281" s="175"/>
      <c r="KS281" s="175"/>
      <c r="KT281" s="175"/>
      <c r="KU281" s="175"/>
      <c r="KV281" s="175"/>
      <c r="KW281" s="175"/>
      <c r="KX281" s="175"/>
      <c r="KY281" s="175"/>
      <c r="KZ281" s="175"/>
      <c r="LA281" s="175"/>
      <c r="LB281" s="175"/>
      <c r="LC281" s="175"/>
      <c r="LD281" s="175"/>
      <c r="LE281" s="175"/>
      <c r="LF281" s="175"/>
      <c r="LG281" s="175"/>
      <c r="LH281" s="175"/>
      <c r="LI281" s="175"/>
      <c r="LJ281" s="175"/>
      <c r="LK281" s="175"/>
      <c r="LL281" s="175"/>
      <c r="LM281" s="175"/>
      <c r="LN281" s="175"/>
      <c r="LO281" s="175"/>
      <c r="LP281" s="175"/>
      <c r="LQ281" s="175"/>
      <c r="LR281" s="175"/>
      <c r="LS281" s="175"/>
      <c r="LT281" s="175"/>
      <c r="LU281" s="175"/>
      <c r="LV281" s="175"/>
      <c r="LW281" s="175"/>
      <c r="LX281" s="175"/>
      <c r="LY281" s="175"/>
      <c r="LZ281" s="175"/>
      <c r="MA281" s="175"/>
      <c r="MB281" s="175"/>
      <c r="MC281" s="175"/>
      <c r="MD281" s="175"/>
      <c r="ME281" s="175"/>
      <c r="MF281" s="175"/>
      <c r="MG281" s="175"/>
      <c r="MH281" s="175"/>
      <c r="MI281" s="175"/>
      <c r="MJ281" s="175"/>
      <c r="MK281" s="175"/>
      <c r="ML281" s="175"/>
      <c r="MM281" s="175"/>
      <c r="MN281" s="175"/>
      <c r="MO281" s="175"/>
      <c r="MP281" s="175"/>
      <c r="MQ281" s="175"/>
      <c r="MR281" s="175"/>
      <c r="MS281" s="175"/>
      <c r="MT281" s="175"/>
      <c r="MU281" s="175"/>
      <c r="MV281" s="175"/>
      <c r="MW281" s="175"/>
      <c r="MX281" s="175"/>
      <c r="MY281" s="175"/>
      <c r="MZ281" s="175"/>
      <c r="NA281" s="175"/>
      <c r="NB281" s="175"/>
      <c r="NC281" s="175"/>
      <c r="ND281" s="175"/>
      <c r="NE281" s="175"/>
      <c r="NF281" s="175"/>
      <c r="NG281" s="175"/>
      <c r="NH281" s="175"/>
      <c r="NI281" s="175"/>
      <c r="NJ281" s="175"/>
      <c r="NK281" s="175"/>
      <c r="NL281" s="175"/>
      <c r="NM281" s="175"/>
      <c r="NN281" s="175"/>
      <c r="NO281" s="175"/>
      <c r="NP281" s="175"/>
      <c r="NQ281" s="175"/>
      <c r="NR281" s="175"/>
      <c r="NS281" s="175"/>
      <c r="NT281" s="175"/>
      <c r="NU281" s="175"/>
      <c r="NV281" s="175"/>
      <c r="NW281" s="175"/>
      <c r="NX281" s="175"/>
      <c r="NY281" s="175"/>
      <c r="NZ281" s="175"/>
      <c r="OA281" s="175"/>
      <c r="OB281" s="175"/>
      <c r="OC281" s="175"/>
      <c r="OD281" s="175"/>
      <c r="OE281" s="175"/>
      <c r="OF281" s="175"/>
      <c r="OG281" s="175"/>
      <c r="OH281" s="175"/>
      <c r="OI281" s="175"/>
      <c r="OJ281" s="175"/>
      <c r="OK281" s="175"/>
      <c r="OL281" s="175"/>
      <c r="OM281" s="175"/>
      <c r="ON281" s="175"/>
      <c r="OO281" s="175"/>
      <c r="OP281" s="175"/>
      <c r="OQ281" s="175"/>
      <c r="OR281" s="175"/>
      <c r="OS281" s="175"/>
      <c r="OT281" s="175"/>
      <c r="OU281" s="175"/>
      <c r="OV281" s="175"/>
      <c r="OW281" s="175"/>
      <c r="OX281" s="175"/>
      <c r="OY281" s="175"/>
      <c r="OZ281" s="175"/>
      <c r="PA281" s="175"/>
      <c r="PB281" s="175"/>
      <c r="PC281" s="175"/>
      <c r="PD281" s="175"/>
      <c r="PE281" s="175"/>
      <c r="PF281" s="175"/>
      <c r="PG281" s="175"/>
      <c r="PH281" s="175"/>
      <c r="PI281" s="175"/>
      <c r="PJ281" s="175"/>
      <c r="PK281" s="175"/>
      <c r="PL281" s="175"/>
      <c r="PM281" s="175"/>
      <c r="PN281" s="175"/>
      <c r="PO281" s="175"/>
      <c r="PP281" s="175"/>
      <c r="PQ281" s="175"/>
      <c r="PR281" s="175"/>
      <c r="PS281" s="175"/>
      <c r="PT281" s="175"/>
      <c r="PU281" s="175"/>
      <c r="PV281" s="175"/>
      <c r="PW281" s="175"/>
      <c r="PX281" s="175"/>
      <c r="PY281" s="175"/>
      <c r="PZ281" s="175"/>
      <c r="QA281" s="175"/>
      <c r="QB281" s="175"/>
      <c r="QC281" s="175"/>
      <c r="QD281" s="175"/>
      <c r="QE281" s="175"/>
      <c r="QF281" s="175"/>
      <c r="QG281" s="175"/>
      <c r="QH281" s="175"/>
      <c r="QI281" s="175"/>
      <c r="QJ281" s="175"/>
      <c r="QK281" s="175"/>
      <c r="QL281" s="175"/>
      <c r="QM281" s="175"/>
      <c r="QN281" s="175"/>
      <c r="QO281" s="175"/>
    </row>
    <row r="282" spans="122:457">
      <c r="DR282" s="175"/>
      <c r="DS282" s="175"/>
      <c r="DT282" s="175"/>
      <c r="DU282" s="175"/>
      <c r="DV282" s="175"/>
      <c r="DW282" s="175"/>
      <c r="DX282" s="175"/>
      <c r="DY282" s="175"/>
      <c r="DZ282" s="175"/>
      <c r="EA282" s="175"/>
      <c r="EB282" s="175"/>
      <c r="EC282" s="175"/>
      <c r="ED282" s="175"/>
      <c r="EE282" s="175"/>
      <c r="EF282" s="175"/>
      <c r="EG282" s="175"/>
      <c r="EH282" s="175"/>
      <c r="EI282" s="175"/>
      <c r="EJ282" s="175"/>
      <c r="EK282" s="175"/>
      <c r="EL282" s="175"/>
      <c r="EM282" s="175"/>
      <c r="EN282" s="175"/>
      <c r="EO282" s="175"/>
      <c r="EP282" s="175"/>
      <c r="EQ282" s="175"/>
      <c r="ER282" s="175"/>
      <c r="ES282" s="175"/>
      <c r="ET282" s="175"/>
      <c r="EU282" s="175"/>
      <c r="EV282" s="175"/>
      <c r="EW282" s="175"/>
      <c r="EX282" s="175"/>
      <c r="EY282" s="175"/>
      <c r="EZ282" s="175"/>
      <c r="FA282" s="175"/>
      <c r="FB282" s="175"/>
      <c r="FC282" s="175"/>
      <c r="FD282" s="175"/>
      <c r="FE282" s="175"/>
      <c r="FF282" s="175"/>
      <c r="FG282" s="175"/>
      <c r="FH282" s="175"/>
      <c r="FI282" s="175"/>
      <c r="FJ282" s="175"/>
      <c r="FK282" s="175"/>
      <c r="FL282" s="175"/>
      <c r="FM282" s="175"/>
      <c r="FN282" s="175"/>
      <c r="FO282" s="175"/>
      <c r="FP282" s="175"/>
      <c r="FQ282" s="175"/>
      <c r="FR282" s="175"/>
      <c r="FS282" s="175"/>
      <c r="FT282" s="175"/>
      <c r="FU282" s="175"/>
      <c r="FV282" s="175"/>
      <c r="FW282" s="175"/>
      <c r="FX282" s="175"/>
      <c r="FY282" s="175"/>
      <c r="FZ282" s="175"/>
      <c r="GA282" s="175"/>
      <c r="GB282" s="175"/>
      <c r="GC282" s="175"/>
      <c r="GD282" s="175"/>
      <c r="GE282" s="175"/>
      <c r="GF282" s="175"/>
      <c r="GG282" s="175"/>
      <c r="GH282" s="175"/>
      <c r="GI282" s="175"/>
      <c r="GJ282" s="175"/>
      <c r="GK282" s="175"/>
      <c r="GL282" s="175"/>
      <c r="GM282" s="175"/>
      <c r="GN282" s="175"/>
      <c r="GO282" s="175"/>
      <c r="GP282" s="175"/>
      <c r="GQ282" s="175"/>
      <c r="GR282" s="175"/>
      <c r="GS282" s="175"/>
      <c r="GT282" s="175"/>
      <c r="GU282" s="175"/>
      <c r="GV282" s="175"/>
      <c r="GW282" s="175"/>
      <c r="GX282" s="175"/>
      <c r="GY282" s="175"/>
      <c r="GZ282" s="175"/>
      <c r="HA282" s="175"/>
      <c r="HB282" s="175"/>
      <c r="HC282" s="175"/>
      <c r="HD282" s="175"/>
      <c r="HE282" s="175"/>
      <c r="HF282" s="175"/>
      <c r="HG282" s="175"/>
      <c r="HH282" s="175"/>
      <c r="HI282" s="175"/>
      <c r="HJ282" s="175"/>
      <c r="HK282" s="175"/>
      <c r="HL282" s="175"/>
      <c r="HM282" s="175"/>
      <c r="HN282" s="175"/>
      <c r="HO282" s="175"/>
      <c r="HP282" s="175"/>
      <c r="HQ282" s="175"/>
      <c r="HR282" s="175"/>
      <c r="HS282" s="175"/>
      <c r="HT282" s="175"/>
      <c r="HU282" s="175"/>
      <c r="HV282" s="175"/>
      <c r="HW282" s="175"/>
      <c r="HX282" s="175"/>
      <c r="HY282" s="175"/>
      <c r="HZ282" s="175"/>
      <c r="IA282" s="175"/>
      <c r="IB282" s="175"/>
      <c r="IC282" s="175"/>
      <c r="ID282" s="175"/>
      <c r="IE282" s="175"/>
      <c r="IF282" s="175"/>
      <c r="IG282" s="175"/>
      <c r="IH282" s="175"/>
      <c r="II282" s="175"/>
      <c r="IJ282" s="175"/>
      <c r="IK282" s="175"/>
      <c r="IL282" s="175"/>
      <c r="IM282" s="175"/>
      <c r="IN282" s="175"/>
      <c r="IO282" s="175"/>
      <c r="IP282" s="175"/>
      <c r="IQ282" s="175"/>
      <c r="IR282" s="175"/>
      <c r="IS282" s="175"/>
      <c r="IT282" s="175"/>
      <c r="IU282" s="175"/>
      <c r="IV282" s="175"/>
      <c r="IW282" s="175"/>
      <c r="IX282" s="175"/>
      <c r="IY282" s="175"/>
      <c r="IZ282" s="175"/>
      <c r="JA282" s="175"/>
      <c r="JB282" s="175"/>
      <c r="JC282" s="175"/>
      <c r="JD282" s="175"/>
      <c r="JE282" s="175"/>
      <c r="JF282" s="175"/>
      <c r="JG282" s="175"/>
      <c r="JH282" s="175"/>
      <c r="JI282" s="175"/>
      <c r="JJ282" s="175"/>
      <c r="JK282" s="175"/>
      <c r="JL282" s="175"/>
      <c r="JM282" s="175"/>
      <c r="JN282" s="175"/>
      <c r="JO282" s="175"/>
      <c r="JP282" s="175"/>
      <c r="JQ282" s="175"/>
      <c r="JR282" s="175"/>
      <c r="JS282" s="175"/>
      <c r="JT282" s="175"/>
      <c r="JU282" s="175"/>
      <c r="JV282" s="175"/>
      <c r="JW282" s="175"/>
      <c r="JX282" s="175"/>
      <c r="JY282" s="175"/>
      <c r="JZ282" s="175"/>
      <c r="KA282" s="175"/>
      <c r="KB282" s="175"/>
      <c r="KC282" s="175"/>
      <c r="KD282" s="175"/>
      <c r="KE282" s="175"/>
      <c r="KF282" s="175"/>
      <c r="KG282" s="175"/>
      <c r="KH282" s="175"/>
      <c r="KI282" s="175"/>
      <c r="KJ282" s="175"/>
      <c r="KK282" s="175"/>
      <c r="KL282" s="175"/>
      <c r="KM282" s="175"/>
      <c r="KN282" s="175"/>
      <c r="KO282" s="175"/>
      <c r="KP282" s="175"/>
      <c r="KQ282" s="175"/>
      <c r="KR282" s="175"/>
      <c r="KS282" s="175"/>
      <c r="KT282" s="175"/>
      <c r="KU282" s="175"/>
      <c r="KV282" s="175"/>
      <c r="KW282" s="175"/>
      <c r="KX282" s="175"/>
      <c r="KY282" s="175"/>
      <c r="KZ282" s="175"/>
      <c r="LA282" s="175"/>
      <c r="LB282" s="175"/>
      <c r="LC282" s="175"/>
      <c r="LD282" s="175"/>
      <c r="LE282" s="175"/>
      <c r="LF282" s="175"/>
      <c r="LG282" s="175"/>
      <c r="LH282" s="175"/>
      <c r="LI282" s="175"/>
      <c r="LJ282" s="175"/>
      <c r="LK282" s="175"/>
      <c r="LL282" s="175"/>
      <c r="LM282" s="175"/>
      <c r="LN282" s="175"/>
      <c r="LO282" s="175"/>
      <c r="LP282" s="175"/>
      <c r="LQ282" s="175"/>
      <c r="LR282" s="175"/>
      <c r="LS282" s="175"/>
      <c r="LT282" s="175"/>
      <c r="LU282" s="175"/>
      <c r="LV282" s="175"/>
      <c r="LW282" s="175"/>
      <c r="LX282" s="175"/>
      <c r="LY282" s="175"/>
      <c r="LZ282" s="175"/>
      <c r="MA282" s="175"/>
      <c r="MB282" s="175"/>
      <c r="MC282" s="175"/>
      <c r="MD282" s="175"/>
      <c r="ME282" s="175"/>
      <c r="MF282" s="175"/>
      <c r="MG282" s="175"/>
      <c r="MH282" s="175"/>
      <c r="MI282" s="175"/>
      <c r="MJ282" s="175"/>
      <c r="MK282" s="175"/>
      <c r="ML282" s="175"/>
      <c r="MM282" s="175"/>
      <c r="MN282" s="175"/>
      <c r="MO282" s="175"/>
      <c r="MP282" s="175"/>
      <c r="MQ282" s="175"/>
      <c r="MR282" s="175"/>
      <c r="MS282" s="175"/>
      <c r="MT282" s="175"/>
      <c r="MU282" s="175"/>
      <c r="MV282" s="175"/>
      <c r="MW282" s="175"/>
      <c r="MX282" s="175"/>
      <c r="MY282" s="175"/>
      <c r="MZ282" s="175"/>
      <c r="NA282" s="175"/>
      <c r="NB282" s="175"/>
      <c r="NC282" s="175"/>
      <c r="ND282" s="175"/>
      <c r="NE282" s="175"/>
      <c r="NF282" s="175"/>
      <c r="NG282" s="175"/>
      <c r="NH282" s="175"/>
      <c r="NI282" s="175"/>
      <c r="NJ282" s="175"/>
      <c r="NK282" s="175"/>
      <c r="NL282" s="175"/>
      <c r="NM282" s="175"/>
      <c r="NN282" s="175"/>
      <c r="NO282" s="175"/>
      <c r="NP282" s="175"/>
      <c r="NQ282" s="175"/>
      <c r="NR282" s="175"/>
      <c r="NS282" s="175"/>
      <c r="NT282" s="175"/>
      <c r="NU282" s="175"/>
      <c r="NV282" s="175"/>
      <c r="NW282" s="175"/>
      <c r="NX282" s="175"/>
      <c r="NY282" s="175"/>
      <c r="NZ282" s="175"/>
      <c r="OA282" s="175"/>
      <c r="OB282" s="175"/>
      <c r="OC282" s="175"/>
      <c r="OD282" s="175"/>
      <c r="OE282" s="175"/>
      <c r="OF282" s="175"/>
      <c r="OG282" s="175"/>
      <c r="OH282" s="175"/>
      <c r="OI282" s="175"/>
      <c r="OJ282" s="175"/>
      <c r="OK282" s="175"/>
      <c r="OL282" s="175"/>
      <c r="OM282" s="175"/>
      <c r="ON282" s="175"/>
      <c r="OO282" s="175"/>
      <c r="OP282" s="175"/>
      <c r="OQ282" s="175"/>
      <c r="OR282" s="175"/>
      <c r="OS282" s="175"/>
      <c r="OT282" s="175"/>
      <c r="OU282" s="175"/>
      <c r="OV282" s="175"/>
      <c r="OW282" s="175"/>
      <c r="OX282" s="175"/>
      <c r="OY282" s="175"/>
      <c r="OZ282" s="175"/>
      <c r="PA282" s="175"/>
      <c r="PB282" s="175"/>
      <c r="PC282" s="175"/>
      <c r="PD282" s="175"/>
      <c r="PE282" s="175"/>
      <c r="PF282" s="175"/>
      <c r="PG282" s="175"/>
      <c r="PH282" s="175"/>
      <c r="PI282" s="175"/>
      <c r="PJ282" s="175"/>
      <c r="PK282" s="175"/>
      <c r="PL282" s="175"/>
      <c r="PM282" s="175"/>
      <c r="PN282" s="175"/>
      <c r="PO282" s="175"/>
      <c r="PP282" s="175"/>
      <c r="PQ282" s="175"/>
      <c r="PR282" s="175"/>
      <c r="PS282" s="175"/>
      <c r="PT282" s="175"/>
      <c r="PU282" s="175"/>
      <c r="PV282" s="175"/>
      <c r="PW282" s="175"/>
      <c r="PX282" s="175"/>
      <c r="PY282" s="175"/>
      <c r="PZ282" s="175"/>
      <c r="QA282" s="175"/>
      <c r="QB282" s="175"/>
      <c r="QC282" s="175"/>
      <c r="QD282" s="175"/>
      <c r="QE282" s="175"/>
      <c r="QF282" s="175"/>
      <c r="QG282" s="175"/>
      <c r="QH282" s="175"/>
      <c r="QI282" s="175"/>
      <c r="QJ282" s="175"/>
      <c r="QK282" s="175"/>
      <c r="QL282" s="175"/>
      <c r="QM282" s="175"/>
      <c r="QN282" s="175"/>
      <c r="QO282" s="175"/>
    </row>
    <row r="283" spans="122:457">
      <c r="DR283" s="175"/>
      <c r="DS283" s="175"/>
      <c r="DT283" s="175"/>
      <c r="DU283" s="175"/>
      <c r="DV283" s="175"/>
      <c r="DW283" s="175"/>
      <c r="DX283" s="175"/>
      <c r="DY283" s="175"/>
      <c r="DZ283" s="175"/>
      <c r="EA283" s="175"/>
      <c r="EB283" s="175"/>
      <c r="EC283" s="175"/>
      <c r="ED283" s="175"/>
      <c r="EE283" s="175"/>
      <c r="EF283" s="175"/>
      <c r="EG283" s="175"/>
      <c r="EH283" s="175"/>
      <c r="EI283" s="175"/>
      <c r="EJ283" s="175"/>
      <c r="EK283" s="175"/>
      <c r="EL283" s="175"/>
      <c r="EM283" s="175"/>
      <c r="EN283" s="175"/>
      <c r="EO283" s="175"/>
      <c r="EP283" s="175"/>
      <c r="EQ283" s="175"/>
      <c r="ER283" s="175"/>
      <c r="ES283" s="175"/>
      <c r="ET283" s="175"/>
      <c r="EU283" s="175"/>
      <c r="EV283" s="175"/>
      <c r="EW283" s="175"/>
      <c r="EX283" s="175"/>
      <c r="EY283" s="175"/>
      <c r="EZ283" s="175"/>
      <c r="FA283" s="175"/>
      <c r="FB283" s="175"/>
      <c r="FC283" s="175"/>
      <c r="FD283" s="175"/>
      <c r="FE283" s="175"/>
      <c r="FF283" s="175"/>
      <c r="FG283" s="175"/>
      <c r="FH283" s="175"/>
      <c r="FI283" s="175"/>
      <c r="FJ283" s="175"/>
      <c r="FK283" s="175"/>
      <c r="FL283" s="175"/>
      <c r="FM283" s="175"/>
      <c r="FN283" s="175"/>
      <c r="FO283" s="175"/>
      <c r="FP283" s="175"/>
      <c r="FQ283" s="175"/>
      <c r="FR283" s="175"/>
      <c r="FS283" s="175"/>
      <c r="FT283" s="175"/>
      <c r="FU283" s="175"/>
      <c r="FV283" s="175"/>
      <c r="FW283" s="175"/>
      <c r="FX283" s="175"/>
      <c r="FY283" s="175"/>
      <c r="FZ283" s="175"/>
      <c r="GA283" s="175"/>
      <c r="GB283" s="175"/>
      <c r="GC283" s="175"/>
      <c r="GD283" s="175"/>
      <c r="GE283" s="175"/>
      <c r="GF283" s="175"/>
      <c r="GG283" s="175"/>
      <c r="GH283" s="175"/>
      <c r="GI283" s="175"/>
      <c r="GJ283" s="175"/>
      <c r="GK283" s="175"/>
      <c r="GL283" s="175"/>
      <c r="GM283" s="175"/>
      <c r="GN283" s="175"/>
      <c r="GO283" s="175"/>
      <c r="GP283" s="175"/>
      <c r="GQ283" s="175"/>
      <c r="GR283" s="175"/>
      <c r="GS283" s="175"/>
      <c r="GT283" s="175"/>
      <c r="GU283" s="175"/>
      <c r="GV283" s="175"/>
      <c r="GW283" s="175"/>
      <c r="GX283" s="175"/>
      <c r="GY283" s="175"/>
      <c r="GZ283" s="175"/>
      <c r="HA283" s="175"/>
      <c r="HB283" s="175"/>
      <c r="HC283" s="175"/>
      <c r="HD283" s="175"/>
      <c r="HE283" s="175"/>
      <c r="HF283" s="175"/>
      <c r="HG283" s="175"/>
      <c r="HH283" s="175"/>
      <c r="HI283" s="175"/>
      <c r="HJ283" s="175"/>
      <c r="HK283" s="175"/>
      <c r="HL283" s="175"/>
      <c r="HM283" s="175"/>
      <c r="HN283" s="175"/>
      <c r="HO283" s="175"/>
      <c r="HP283" s="175"/>
      <c r="HQ283" s="175"/>
      <c r="HR283" s="175"/>
      <c r="HS283" s="175"/>
      <c r="HT283" s="175"/>
      <c r="HU283" s="175"/>
      <c r="HV283" s="175"/>
      <c r="HW283" s="175"/>
      <c r="HX283" s="175"/>
      <c r="HY283" s="175"/>
      <c r="HZ283" s="175"/>
      <c r="IA283" s="175"/>
      <c r="IB283" s="175"/>
      <c r="IC283" s="175"/>
      <c r="ID283" s="175"/>
      <c r="IE283" s="175"/>
      <c r="IF283" s="175"/>
      <c r="IG283" s="175"/>
      <c r="IH283" s="175"/>
      <c r="II283" s="175"/>
      <c r="IJ283" s="175"/>
      <c r="IK283" s="175"/>
      <c r="IL283" s="175"/>
      <c r="IM283" s="175"/>
      <c r="IN283" s="175"/>
      <c r="IO283" s="175"/>
      <c r="IP283" s="175"/>
      <c r="IQ283" s="175"/>
      <c r="IR283" s="175"/>
      <c r="IS283" s="175"/>
      <c r="IT283" s="175"/>
      <c r="IU283" s="175"/>
      <c r="IV283" s="175"/>
      <c r="IW283" s="175"/>
      <c r="IX283" s="175"/>
      <c r="IY283" s="175"/>
      <c r="IZ283" s="175"/>
      <c r="JA283" s="175"/>
      <c r="JB283" s="175"/>
      <c r="JC283" s="175"/>
      <c r="JD283" s="175"/>
      <c r="JE283" s="175"/>
      <c r="JF283" s="175"/>
      <c r="JG283" s="175"/>
      <c r="JH283" s="175"/>
      <c r="JI283" s="175"/>
      <c r="JJ283" s="175"/>
      <c r="JK283" s="175"/>
      <c r="JL283" s="175"/>
      <c r="JM283" s="175"/>
      <c r="JN283" s="175"/>
      <c r="JO283" s="175"/>
      <c r="JP283" s="175"/>
      <c r="JQ283" s="175"/>
      <c r="JR283" s="175"/>
      <c r="JS283" s="175"/>
      <c r="JT283" s="175"/>
      <c r="JU283" s="175"/>
      <c r="JV283" s="175"/>
      <c r="JW283" s="175"/>
      <c r="JX283" s="175"/>
      <c r="JY283" s="175"/>
      <c r="JZ283" s="175"/>
      <c r="KA283" s="175"/>
      <c r="KB283" s="175"/>
      <c r="KC283" s="175"/>
      <c r="KD283" s="175"/>
      <c r="KE283" s="175"/>
      <c r="KF283" s="175"/>
      <c r="KG283" s="175"/>
      <c r="KH283" s="175"/>
      <c r="KI283" s="175"/>
      <c r="KJ283" s="175"/>
      <c r="KK283" s="175"/>
      <c r="KL283" s="175"/>
      <c r="KM283" s="175"/>
      <c r="KN283" s="175"/>
      <c r="KO283" s="175"/>
      <c r="KP283" s="175"/>
      <c r="KQ283" s="175"/>
      <c r="KR283" s="175"/>
      <c r="KS283" s="175"/>
      <c r="KT283" s="175"/>
      <c r="KU283" s="175"/>
      <c r="KV283" s="175"/>
      <c r="KW283" s="175"/>
      <c r="KX283" s="175"/>
      <c r="KY283" s="175"/>
      <c r="KZ283" s="175"/>
      <c r="LA283" s="175"/>
      <c r="LB283" s="175"/>
      <c r="LC283" s="175"/>
      <c r="LD283" s="175"/>
      <c r="LE283" s="175"/>
      <c r="LF283" s="175"/>
      <c r="LG283" s="175"/>
      <c r="LH283" s="175"/>
      <c r="LI283" s="175"/>
      <c r="LJ283" s="175"/>
      <c r="LK283" s="175"/>
      <c r="LL283" s="175"/>
      <c r="LM283" s="175"/>
      <c r="LN283" s="175"/>
      <c r="LO283" s="175"/>
      <c r="LP283" s="175"/>
      <c r="LQ283" s="175"/>
      <c r="LR283" s="175"/>
      <c r="LS283" s="175"/>
      <c r="LT283" s="175"/>
      <c r="LU283" s="175"/>
      <c r="LV283" s="175"/>
      <c r="LW283" s="175"/>
      <c r="LX283" s="175"/>
      <c r="LY283" s="175"/>
      <c r="LZ283" s="175"/>
      <c r="MA283" s="175"/>
      <c r="MB283" s="175"/>
      <c r="MC283" s="175"/>
      <c r="MD283" s="175"/>
      <c r="ME283" s="175"/>
      <c r="MF283" s="175"/>
      <c r="MG283" s="175"/>
      <c r="MH283" s="175"/>
      <c r="MI283" s="175"/>
      <c r="MJ283" s="175"/>
      <c r="MK283" s="175"/>
      <c r="ML283" s="175"/>
      <c r="MM283" s="175"/>
      <c r="MN283" s="175"/>
      <c r="MO283" s="175"/>
      <c r="MP283" s="175"/>
      <c r="MQ283" s="175"/>
      <c r="MR283" s="175"/>
      <c r="MS283" s="175"/>
      <c r="MT283" s="175"/>
      <c r="MU283" s="175"/>
      <c r="MV283" s="175"/>
      <c r="MW283" s="175"/>
      <c r="MX283" s="175"/>
      <c r="MY283" s="175"/>
      <c r="MZ283" s="175"/>
      <c r="NA283" s="175"/>
      <c r="NB283" s="175"/>
      <c r="NC283" s="175"/>
      <c r="ND283" s="175"/>
      <c r="NE283" s="175"/>
      <c r="NF283" s="175"/>
      <c r="NG283" s="175"/>
      <c r="NH283" s="175"/>
      <c r="NI283" s="175"/>
      <c r="NJ283" s="175"/>
      <c r="NK283" s="175"/>
      <c r="NL283" s="175"/>
      <c r="NM283" s="175"/>
      <c r="NN283" s="175"/>
      <c r="NO283" s="175"/>
      <c r="NP283" s="175"/>
      <c r="NQ283" s="175"/>
      <c r="NR283" s="175"/>
      <c r="NS283" s="175"/>
      <c r="NT283" s="175"/>
      <c r="NU283" s="175"/>
      <c r="NV283" s="175"/>
      <c r="NW283" s="175"/>
      <c r="NX283" s="175"/>
      <c r="NY283" s="175"/>
      <c r="NZ283" s="175"/>
      <c r="OA283" s="175"/>
      <c r="OB283" s="175"/>
      <c r="OC283" s="175"/>
      <c r="OD283" s="175"/>
      <c r="OE283" s="175"/>
      <c r="OF283" s="175"/>
      <c r="OG283" s="175"/>
      <c r="OH283" s="175"/>
      <c r="OI283" s="175"/>
      <c r="OJ283" s="175"/>
      <c r="OK283" s="175"/>
      <c r="OL283" s="175"/>
      <c r="OM283" s="175"/>
      <c r="ON283" s="175"/>
      <c r="OO283" s="175"/>
      <c r="OP283" s="175"/>
      <c r="OQ283" s="175"/>
      <c r="OR283" s="175"/>
      <c r="OS283" s="175"/>
      <c r="OT283" s="175"/>
      <c r="OU283" s="175"/>
      <c r="OV283" s="175"/>
      <c r="OW283" s="175"/>
      <c r="OX283" s="175"/>
      <c r="OY283" s="175"/>
      <c r="OZ283" s="175"/>
      <c r="PA283" s="175"/>
      <c r="PB283" s="175"/>
      <c r="PC283" s="175"/>
      <c r="PD283" s="175"/>
      <c r="PE283" s="175"/>
      <c r="PF283" s="175"/>
      <c r="PG283" s="175"/>
      <c r="PH283" s="175"/>
      <c r="PI283" s="175"/>
      <c r="PJ283" s="175"/>
      <c r="PK283" s="175"/>
      <c r="PL283" s="175"/>
      <c r="PM283" s="175"/>
      <c r="PN283" s="175"/>
      <c r="PO283" s="175"/>
      <c r="PP283" s="175"/>
      <c r="PQ283" s="175"/>
      <c r="PR283" s="175"/>
      <c r="PS283" s="175"/>
      <c r="PT283" s="175"/>
      <c r="PU283" s="175"/>
      <c r="PV283" s="175"/>
      <c r="PW283" s="175"/>
      <c r="PX283" s="175"/>
      <c r="PY283" s="175"/>
      <c r="PZ283" s="175"/>
      <c r="QA283" s="175"/>
      <c r="QB283" s="175"/>
      <c r="QC283" s="175"/>
      <c r="QD283" s="175"/>
      <c r="QE283" s="175"/>
      <c r="QF283" s="175"/>
      <c r="QG283" s="175"/>
      <c r="QH283" s="175"/>
      <c r="QI283" s="175"/>
      <c r="QJ283" s="175"/>
      <c r="QK283" s="175"/>
      <c r="QL283" s="175"/>
      <c r="QM283" s="175"/>
      <c r="QN283" s="175"/>
      <c r="QO283" s="175"/>
    </row>
    <row r="284" spans="122:457">
      <c r="DR284" s="175"/>
      <c r="DS284" s="175"/>
      <c r="DT284" s="175"/>
      <c r="DU284" s="175"/>
      <c r="DV284" s="175"/>
      <c r="DW284" s="175"/>
      <c r="DX284" s="175"/>
      <c r="DY284" s="175"/>
      <c r="DZ284" s="175"/>
      <c r="EA284" s="175"/>
      <c r="EB284" s="175"/>
      <c r="EC284" s="175"/>
      <c r="ED284" s="175"/>
      <c r="EE284" s="175"/>
      <c r="EF284" s="175"/>
      <c r="EG284" s="175"/>
      <c r="EH284" s="175"/>
      <c r="EI284" s="175"/>
      <c r="EJ284" s="175"/>
      <c r="EK284" s="175"/>
      <c r="EL284" s="175"/>
      <c r="EM284" s="175"/>
      <c r="EN284" s="175"/>
      <c r="EO284" s="175"/>
      <c r="EP284" s="175"/>
      <c r="EQ284" s="175"/>
      <c r="ER284" s="175"/>
      <c r="ES284" s="175"/>
      <c r="ET284" s="175"/>
      <c r="EU284" s="175"/>
      <c r="EV284" s="175"/>
      <c r="EW284" s="175"/>
      <c r="EX284" s="175"/>
      <c r="EY284" s="175"/>
      <c r="EZ284" s="175"/>
      <c r="FA284" s="175"/>
      <c r="FB284" s="175"/>
      <c r="FC284" s="175"/>
      <c r="FD284" s="175"/>
      <c r="FE284" s="175"/>
      <c r="FF284" s="175"/>
      <c r="FG284" s="175"/>
      <c r="FH284" s="175"/>
      <c r="FI284" s="175"/>
      <c r="FJ284" s="175"/>
      <c r="FK284" s="175"/>
      <c r="FL284" s="175"/>
      <c r="FM284" s="175"/>
      <c r="FN284" s="175"/>
      <c r="FO284" s="175"/>
      <c r="FP284" s="175"/>
      <c r="FQ284" s="175"/>
      <c r="FR284" s="175"/>
      <c r="FS284" s="175"/>
      <c r="FT284" s="175"/>
      <c r="FU284" s="175"/>
      <c r="FV284" s="175"/>
      <c r="FW284" s="175"/>
      <c r="FX284" s="175"/>
      <c r="FY284" s="175"/>
      <c r="FZ284" s="175"/>
      <c r="GA284" s="175"/>
      <c r="GB284" s="175"/>
      <c r="GC284" s="175"/>
      <c r="GD284" s="175"/>
      <c r="GE284" s="175"/>
      <c r="GF284" s="175"/>
      <c r="GG284" s="175"/>
      <c r="GH284" s="175"/>
      <c r="GI284" s="175"/>
      <c r="GJ284" s="175"/>
      <c r="GK284" s="175"/>
      <c r="GL284" s="175"/>
      <c r="GM284" s="175"/>
      <c r="GN284" s="175"/>
      <c r="GO284" s="175"/>
      <c r="GP284" s="175"/>
      <c r="GQ284" s="175"/>
      <c r="GR284" s="175"/>
      <c r="GS284" s="175"/>
      <c r="GT284" s="175"/>
      <c r="GU284" s="175"/>
      <c r="GV284" s="175"/>
      <c r="GW284" s="175"/>
      <c r="GX284" s="175"/>
      <c r="GY284" s="175"/>
      <c r="GZ284" s="175"/>
      <c r="HA284" s="175"/>
      <c r="HB284" s="175"/>
      <c r="HC284" s="175"/>
      <c r="HD284" s="175"/>
      <c r="HE284" s="175"/>
      <c r="HF284" s="175"/>
      <c r="HG284" s="175"/>
      <c r="HH284" s="175"/>
      <c r="HI284" s="175"/>
      <c r="HJ284" s="175"/>
      <c r="HK284" s="175"/>
      <c r="HL284" s="175"/>
      <c r="HM284" s="175"/>
      <c r="HN284" s="175"/>
      <c r="HO284" s="175"/>
      <c r="HP284" s="175"/>
      <c r="HQ284" s="175"/>
      <c r="HR284" s="175"/>
      <c r="HS284" s="175"/>
      <c r="HT284" s="175"/>
      <c r="HU284" s="175"/>
      <c r="HV284" s="175"/>
      <c r="HW284" s="175"/>
      <c r="HX284" s="175"/>
      <c r="HY284" s="175"/>
      <c r="HZ284" s="175"/>
      <c r="IA284" s="175"/>
      <c r="IB284" s="175"/>
      <c r="IC284" s="175"/>
      <c r="ID284" s="175"/>
      <c r="IE284" s="175"/>
      <c r="IF284" s="175"/>
      <c r="IG284" s="175"/>
      <c r="IH284" s="175"/>
      <c r="II284" s="175"/>
      <c r="IJ284" s="175"/>
      <c r="IK284" s="175"/>
      <c r="IL284" s="175"/>
      <c r="IM284" s="175"/>
      <c r="IN284" s="175"/>
      <c r="IO284" s="175"/>
      <c r="IP284" s="175"/>
      <c r="IQ284" s="175"/>
      <c r="IR284" s="175"/>
      <c r="IS284" s="175"/>
      <c r="IT284" s="175"/>
      <c r="IU284" s="175"/>
      <c r="IV284" s="175"/>
      <c r="IW284" s="175"/>
      <c r="IX284" s="175"/>
      <c r="IY284" s="175"/>
      <c r="IZ284" s="175"/>
      <c r="JA284" s="175"/>
      <c r="JB284" s="175"/>
      <c r="JC284" s="175"/>
      <c r="JD284" s="175"/>
      <c r="JE284" s="175"/>
      <c r="JF284" s="175"/>
      <c r="JG284" s="175"/>
      <c r="JH284" s="175"/>
      <c r="JI284" s="175"/>
      <c r="JJ284" s="175"/>
      <c r="JK284" s="175"/>
      <c r="JL284" s="175"/>
      <c r="JM284" s="175"/>
      <c r="JN284" s="175"/>
      <c r="JO284" s="175"/>
      <c r="JP284" s="175"/>
      <c r="JQ284" s="175"/>
      <c r="JR284" s="175"/>
      <c r="JS284" s="175"/>
      <c r="JT284" s="175"/>
      <c r="JU284" s="175"/>
      <c r="JV284" s="175"/>
      <c r="JW284" s="175"/>
      <c r="JX284" s="175"/>
      <c r="JY284" s="175"/>
      <c r="JZ284" s="175"/>
      <c r="KA284" s="175"/>
      <c r="KB284" s="175"/>
      <c r="KC284" s="175"/>
      <c r="KD284" s="175"/>
      <c r="KE284" s="175"/>
      <c r="KF284" s="175"/>
      <c r="KG284" s="175"/>
      <c r="KH284" s="175"/>
      <c r="KI284" s="175"/>
      <c r="KJ284" s="175"/>
      <c r="KK284" s="175"/>
      <c r="KL284" s="175"/>
      <c r="KM284" s="175"/>
      <c r="KN284" s="175"/>
      <c r="KO284" s="175"/>
      <c r="KP284" s="175"/>
      <c r="KQ284" s="175"/>
      <c r="KR284" s="175"/>
      <c r="KS284" s="175"/>
      <c r="KT284" s="175"/>
      <c r="KU284" s="175"/>
      <c r="KV284" s="175"/>
      <c r="KW284" s="175"/>
      <c r="KX284" s="175"/>
      <c r="KY284" s="175"/>
      <c r="KZ284" s="175"/>
      <c r="LA284" s="175"/>
      <c r="LB284" s="175"/>
      <c r="LC284" s="175"/>
      <c r="LD284" s="175"/>
      <c r="LE284" s="175"/>
      <c r="LF284" s="175"/>
      <c r="LG284" s="175"/>
      <c r="LH284" s="175"/>
      <c r="LI284" s="175"/>
      <c r="LJ284" s="175"/>
      <c r="LK284" s="175"/>
      <c r="LL284" s="175"/>
      <c r="LM284" s="175"/>
      <c r="LN284" s="175"/>
      <c r="LO284" s="175"/>
      <c r="LP284" s="175"/>
      <c r="LQ284" s="175"/>
      <c r="LR284" s="175"/>
      <c r="LS284" s="175"/>
      <c r="LT284" s="175"/>
      <c r="LU284" s="175"/>
      <c r="LV284" s="175"/>
      <c r="LW284" s="175"/>
      <c r="LX284" s="175"/>
      <c r="LY284" s="175"/>
      <c r="LZ284" s="175"/>
      <c r="MA284" s="175"/>
      <c r="MB284" s="175"/>
      <c r="MC284" s="175"/>
      <c r="MD284" s="175"/>
      <c r="ME284" s="175"/>
      <c r="MF284" s="175"/>
      <c r="MG284" s="175"/>
      <c r="MH284" s="175"/>
      <c r="MI284" s="175"/>
      <c r="MJ284" s="175"/>
      <c r="MK284" s="175"/>
      <c r="ML284" s="175"/>
      <c r="MM284" s="175"/>
      <c r="MN284" s="175"/>
      <c r="MO284" s="175"/>
      <c r="MP284" s="175"/>
      <c r="MQ284" s="175"/>
      <c r="MR284" s="175"/>
      <c r="MS284" s="175"/>
      <c r="MT284" s="175"/>
      <c r="MU284" s="175"/>
      <c r="MV284" s="175"/>
      <c r="MW284" s="175"/>
      <c r="MX284" s="175"/>
      <c r="MY284" s="175"/>
      <c r="MZ284" s="175"/>
      <c r="NA284" s="175"/>
      <c r="NB284" s="175"/>
      <c r="NC284" s="175"/>
      <c r="ND284" s="175"/>
      <c r="NE284" s="175"/>
      <c r="NF284" s="175"/>
      <c r="NG284" s="175"/>
      <c r="NH284" s="175"/>
      <c r="NI284" s="175"/>
      <c r="NJ284" s="175"/>
      <c r="NK284" s="175"/>
      <c r="NL284" s="175"/>
      <c r="NM284" s="175"/>
      <c r="NN284" s="175"/>
      <c r="NO284" s="175"/>
      <c r="NP284" s="175"/>
      <c r="NQ284" s="175"/>
      <c r="NR284" s="175"/>
      <c r="NS284" s="175"/>
      <c r="NT284" s="175"/>
      <c r="NU284" s="175"/>
      <c r="NV284" s="175"/>
      <c r="NW284" s="175"/>
      <c r="NX284" s="175"/>
      <c r="NY284" s="175"/>
      <c r="NZ284" s="175"/>
      <c r="OA284" s="175"/>
      <c r="OB284" s="175"/>
      <c r="OC284" s="175"/>
      <c r="OD284" s="175"/>
      <c r="OE284" s="175"/>
      <c r="OF284" s="175"/>
      <c r="OG284" s="175"/>
      <c r="OH284" s="175"/>
      <c r="OI284" s="175"/>
      <c r="OJ284" s="175"/>
      <c r="OK284" s="175"/>
      <c r="OL284" s="175"/>
      <c r="OM284" s="175"/>
      <c r="ON284" s="175"/>
      <c r="OO284" s="175"/>
      <c r="OP284" s="175"/>
      <c r="OQ284" s="175"/>
      <c r="OR284" s="175"/>
      <c r="OS284" s="175"/>
      <c r="OT284" s="175"/>
      <c r="OU284" s="175"/>
      <c r="OV284" s="175"/>
      <c r="OW284" s="175"/>
      <c r="OX284" s="175"/>
      <c r="OY284" s="175"/>
      <c r="OZ284" s="175"/>
      <c r="PA284" s="175"/>
      <c r="PB284" s="175"/>
      <c r="PC284" s="175"/>
      <c r="PD284" s="175"/>
      <c r="PE284" s="175"/>
      <c r="PF284" s="175"/>
      <c r="PG284" s="175"/>
      <c r="PH284" s="175"/>
      <c r="PI284" s="175"/>
      <c r="PJ284" s="175"/>
      <c r="PK284" s="175"/>
      <c r="PL284" s="175"/>
      <c r="PM284" s="175"/>
      <c r="PN284" s="175"/>
      <c r="PO284" s="175"/>
      <c r="PP284" s="175"/>
      <c r="PQ284" s="175"/>
      <c r="PR284" s="175"/>
      <c r="PS284" s="175"/>
      <c r="PT284" s="175"/>
      <c r="PU284" s="175"/>
      <c r="PV284" s="175"/>
      <c r="PW284" s="175"/>
      <c r="PX284" s="175"/>
      <c r="PY284" s="175"/>
      <c r="PZ284" s="175"/>
      <c r="QA284" s="175"/>
      <c r="QB284" s="175"/>
      <c r="QC284" s="175"/>
      <c r="QD284" s="175"/>
      <c r="QE284" s="175"/>
      <c r="QF284" s="175"/>
      <c r="QG284" s="175"/>
      <c r="QH284" s="175"/>
      <c r="QI284" s="175"/>
      <c r="QJ284" s="175"/>
      <c r="QK284" s="175"/>
      <c r="QL284" s="175"/>
      <c r="QM284" s="175"/>
      <c r="QN284" s="175"/>
      <c r="QO284" s="175"/>
    </row>
    <row r="285" spans="122:457">
      <c r="DR285" s="175"/>
      <c r="DS285" s="175"/>
      <c r="DT285" s="175"/>
      <c r="DU285" s="175"/>
      <c r="DV285" s="175"/>
      <c r="DW285" s="175"/>
      <c r="DX285" s="175"/>
      <c r="DY285" s="175"/>
      <c r="DZ285" s="175"/>
      <c r="EA285" s="175"/>
      <c r="EB285" s="175"/>
      <c r="EC285" s="175"/>
      <c r="ED285" s="175"/>
      <c r="EE285" s="175"/>
      <c r="EF285" s="175"/>
      <c r="EG285" s="175"/>
      <c r="EH285" s="175"/>
      <c r="EI285" s="175"/>
      <c r="EJ285" s="175"/>
      <c r="EK285" s="175"/>
      <c r="EL285" s="175"/>
      <c r="EM285" s="175"/>
      <c r="EN285" s="175"/>
      <c r="EO285" s="175"/>
      <c r="EP285" s="175"/>
      <c r="EQ285" s="175"/>
      <c r="ER285" s="175"/>
      <c r="ES285" s="175"/>
      <c r="ET285" s="175"/>
      <c r="EU285" s="175"/>
      <c r="EV285" s="175"/>
      <c r="EW285" s="175"/>
      <c r="EX285" s="175"/>
      <c r="EY285" s="175"/>
      <c r="EZ285" s="175"/>
      <c r="FA285" s="175"/>
      <c r="FB285" s="175"/>
      <c r="FC285" s="175"/>
      <c r="FD285" s="175"/>
      <c r="FE285" s="175"/>
      <c r="FF285" s="175"/>
      <c r="FG285" s="175"/>
      <c r="FH285" s="175"/>
      <c r="FI285" s="175"/>
      <c r="FJ285" s="175"/>
      <c r="FK285" s="175"/>
      <c r="FL285" s="175"/>
      <c r="FM285" s="175"/>
      <c r="FN285" s="175"/>
      <c r="FO285" s="175"/>
      <c r="FP285" s="175"/>
      <c r="FQ285" s="175"/>
      <c r="FR285" s="175"/>
      <c r="FS285" s="175"/>
      <c r="FT285" s="175"/>
      <c r="FU285" s="175"/>
      <c r="FV285" s="175"/>
      <c r="FW285" s="175"/>
      <c r="FX285" s="175"/>
      <c r="FY285" s="175"/>
      <c r="FZ285" s="175"/>
      <c r="GA285" s="175"/>
      <c r="GB285" s="175"/>
      <c r="GC285" s="175"/>
      <c r="GD285" s="175"/>
      <c r="GE285" s="175"/>
      <c r="GF285" s="175"/>
      <c r="GG285" s="175"/>
      <c r="GH285" s="175"/>
      <c r="GI285" s="175"/>
      <c r="GJ285" s="175"/>
      <c r="GK285" s="175"/>
      <c r="GL285" s="175"/>
      <c r="GM285" s="175"/>
      <c r="GN285" s="175"/>
      <c r="GO285" s="175"/>
      <c r="GP285" s="175"/>
      <c r="GQ285" s="175"/>
      <c r="GR285" s="175"/>
      <c r="GS285" s="175"/>
      <c r="GT285" s="175"/>
      <c r="GU285" s="175"/>
      <c r="GV285" s="175"/>
      <c r="GW285" s="175"/>
      <c r="GX285" s="175"/>
      <c r="GY285" s="175"/>
      <c r="GZ285" s="175"/>
      <c r="HA285" s="175"/>
      <c r="HB285" s="175"/>
      <c r="HC285" s="175"/>
      <c r="HD285" s="175"/>
      <c r="HE285" s="175"/>
      <c r="HF285" s="175"/>
      <c r="HG285" s="175"/>
      <c r="HH285" s="175"/>
      <c r="HI285" s="175"/>
      <c r="HJ285" s="175"/>
      <c r="HK285" s="175"/>
      <c r="HL285" s="175"/>
      <c r="HM285" s="175"/>
      <c r="HN285" s="175"/>
      <c r="HO285" s="175"/>
      <c r="HP285" s="175"/>
      <c r="HQ285" s="175"/>
      <c r="HR285" s="175"/>
      <c r="HS285" s="175"/>
      <c r="HT285" s="175"/>
      <c r="HU285" s="175"/>
      <c r="HV285" s="175"/>
      <c r="HW285" s="175"/>
      <c r="HX285" s="175"/>
      <c r="HY285" s="175"/>
      <c r="HZ285" s="175"/>
      <c r="IA285" s="175"/>
      <c r="IB285" s="175"/>
      <c r="IC285" s="175"/>
      <c r="ID285" s="175"/>
      <c r="IE285" s="175"/>
      <c r="IF285" s="175"/>
      <c r="IG285" s="175"/>
      <c r="IH285" s="175"/>
      <c r="II285" s="175"/>
      <c r="IJ285" s="175"/>
      <c r="IK285" s="175"/>
      <c r="IL285" s="175"/>
      <c r="IM285" s="175"/>
      <c r="IN285" s="175"/>
      <c r="IO285" s="175"/>
      <c r="IP285" s="175"/>
      <c r="IQ285" s="175"/>
      <c r="IR285" s="175"/>
      <c r="IS285" s="175"/>
      <c r="IT285" s="175"/>
      <c r="IU285" s="175"/>
      <c r="IV285" s="175"/>
      <c r="IW285" s="175"/>
      <c r="IX285" s="175"/>
      <c r="IY285" s="175"/>
      <c r="IZ285" s="175"/>
      <c r="JA285" s="175"/>
      <c r="JB285" s="175"/>
      <c r="JC285" s="175"/>
      <c r="JD285" s="175"/>
      <c r="JE285" s="175"/>
      <c r="JF285" s="175"/>
      <c r="JG285" s="175"/>
      <c r="JH285" s="175"/>
      <c r="JI285" s="175"/>
      <c r="JJ285" s="175"/>
      <c r="JK285" s="175"/>
      <c r="JL285" s="175"/>
      <c r="JM285" s="175"/>
      <c r="JN285" s="175"/>
      <c r="JO285" s="175"/>
      <c r="JP285" s="175"/>
      <c r="JQ285" s="175"/>
      <c r="JR285" s="175"/>
      <c r="JS285" s="175"/>
      <c r="JT285" s="175"/>
      <c r="JU285" s="175"/>
      <c r="JV285" s="175"/>
      <c r="JW285" s="175"/>
      <c r="JX285" s="175"/>
      <c r="JY285" s="175"/>
      <c r="JZ285" s="175"/>
      <c r="KA285" s="175"/>
      <c r="KB285" s="175"/>
      <c r="KC285" s="175"/>
      <c r="KD285" s="175"/>
      <c r="KE285" s="175"/>
      <c r="KF285" s="175"/>
      <c r="KG285" s="175"/>
      <c r="KH285" s="175"/>
      <c r="KI285" s="175"/>
      <c r="KJ285" s="175"/>
      <c r="KK285" s="175"/>
      <c r="KL285" s="175"/>
      <c r="KM285" s="175"/>
      <c r="KN285" s="175"/>
      <c r="KO285" s="175"/>
      <c r="KP285" s="175"/>
      <c r="KQ285" s="175"/>
      <c r="KR285" s="175"/>
      <c r="KS285" s="175"/>
      <c r="KT285" s="175"/>
      <c r="KU285" s="175"/>
      <c r="KV285" s="175"/>
      <c r="KW285" s="175"/>
      <c r="KX285" s="175"/>
      <c r="KY285" s="175"/>
      <c r="KZ285" s="175"/>
      <c r="LA285" s="175"/>
      <c r="LB285" s="175"/>
      <c r="LC285" s="175"/>
      <c r="LD285" s="175"/>
      <c r="LE285" s="175"/>
      <c r="LF285" s="175"/>
      <c r="LG285" s="175"/>
      <c r="LH285" s="175"/>
      <c r="LI285" s="175"/>
      <c r="LJ285" s="175"/>
      <c r="LK285" s="175"/>
      <c r="LL285" s="175"/>
      <c r="LM285" s="175"/>
      <c r="LN285" s="175"/>
      <c r="LO285" s="175"/>
      <c r="LP285" s="175"/>
      <c r="LQ285" s="175"/>
      <c r="LR285" s="175"/>
      <c r="LS285" s="175"/>
      <c r="LT285" s="175"/>
      <c r="LU285" s="175"/>
      <c r="LV285" s="175"/>
      <c r="LW285" s="175"/>
      <c r="LX285" s="175"/>
      <c r="LY285" s="175"/>
      <c r="LZ285" s="175"/>
      <c r="MA285" s="175"/>
      <c r="MB285" s="175"/>
      <c r="MC285" s="175"/>
      <c r="MD285" s="175"/>
      <c r="ME285" s="175"/>
      <c r="MF285" s="175"/>
      <c r="MG285" s="175"/>
      <c r="MH285" s="175"/>
      <c r="MI285" s="175"/>
      <c r="MJ285" s="175"/>
      <c r="MK285" s="175"/>
      <c r="ML285" s="175"/>
      <c r="MM285" s="175"/>
      <c r="MN285" s="175"/>
      <c r="MO285" s="175"/>
      <c r="MP285" s="175"/>
      <c r="MQ285" s="175"/>
      <c r="MR285" s="175"/>
      <c r="MS285" s="175"/>
      <c r="MT285" s="175"/>
      <c r="MU285" s="175"/>
      <c r="MV285" s="175"/>
      <c r="MW285" s="175"/>
      <c r="MX285" s="175"/>
      <c r="MY285" s="175"/>
      <c r="MZ285" s="175"/>
      <c r="NA285" s="175"/>
      <c r="NB285" s="175"/>
      <c r="NC285" s="175"/>
      <c r="ND285" s="175"/>
      <c r="NE285" s="175"/>
      <c r="NF285" s="175"/>
      <c r="NG285" s="175"/>
      <c r="NH285" s="175"/>
      <c r="NI285" s="175"/>
      <c r="NJ285" s="175"/>
      <c r="NK285" s="175"/>
      <c r="NL285" s="175"/>
      <c r="NM285" s="175"/>
      <c r="NN285" s="175"/>
      <c r="NO285" s="175"/>
      <c r="NP285" s="175"/>
      <c r="NQ285" s="175"/>
      <c r="NR285" s="175"/>
      <c r="NS285" s="175"/>
      <c r="NT285" s="175"/>
      <c r="NU285" s="175"/>
      <c r="NV285" s="175"/>
      <c r="NW285" s="175"/>
      <c r="NX285" s="175"/>
      <c r="NY285" s="175"/>
      <c r="NZ285" s="175"/>
      <c r="OA285" s="175"/>
      <c r="OB285" s="175"/>
      <c r="OC285" s="175"/>
      <c r="OD285" s="175"/>
      <c r="OE285" s="175"/>
      <c r="OF285" s="175"/>
      <c r="OG285" s="175"/>
      <c r="OH285" s="175"/>
      <c r="OI285" s="175"/>
      <c r="OJ285" s="175"/>
      <c r="OK285" s="175"/>
      <c r="OL285" s="175"/>
      <c r="OM285" s="175"/>
      <c r="ON285" s="175"/>
      <c r="OO285" s="175"/>
      <c r="OP285" s="175"/>
      <c r="OQ285" s="175"/>
      <c r="OR285" s="175"/>
      <c r="OS285" s="175"/>
      <c r="OT285" s="175"/>
      <c r="OU285" s="175"/>
      <c r="OV285" s="175"/>
      <c r="OW285" s="175"/>
      <c r="OX285" s="175"/>
      <c r="OY285" s="175"/>
      <c r="OZ285" s="175"/>
      <c r="PA285" s="175"/>
      <c r="PB285" s="175"/>
      <c r="PC285" s="175"/>
      <c r="PD285" s="175"/>
      <c r="PE285" s="175"/>
      <c r="PF285" s="175"/>
      <c r="PG285" s="175"/>
      <c r="PH285" s="175"/>
      <c r="PI285" s="175"/>
      <c r="PJ285" s="175"/>
      <c r="PK285" s="175"/>
      <c r="PL285" s="175"/>
      <c r="PM285" s="175"/>
      <c r="PN285" s="175"/>
      <c r="PO285" s="175"/>
      <c r="PP285" s="175"/>
      <c r="PQ285" s="175"/>
      <c r="PR285" s="175"/>
      <c r="PS285" s="175"/>
      <c r="PT285" s="175"/>
      <c r="PU285" s="175"/>
      <c r="PV285" s="175"/>
      <c r="PW285" s="175"/>
      <c r="PX285" s="175"/>
      <c r="PY285" s="175"/>
      <c r="PZ285" s="175"/>
      <c r="QA285" s="175"/>
      <c r="QB285" s="175"/>
      <c r="QC285" s="175"/>
      <c r="QD285" s="175"/>
      <c r="QE285" s="175"/>
      <c r="QF285" s="175"/>
      <c r="QG285" s="175"/>
      <c r="QH285" s="175"/>
      <c r="QI285" s="175"/>
      <c r="QJ285" s="175"/>
      <c r="QK285" s="175"/>
      <c r="QL285" s="175"/>
      <c r="QM285" s="175"/>
      <c r="QN285" s="175"/>
      <c r="QO285" s="175"/>
    </row>
    <row r="286" spans="122:457">
      <c r="DR286" s="175"/>
      <c r="DS286" s="175"/>
      <c r="DT286" s="175"/>
      <c r="DU286" s="175"/>
      <c r="DV286" s="175"/>
      <c r="DW286" s="175"/>
      <c r="DX286" s="175"/>
      <c r="DY286" s="175"/>
      <c r="DZ286" s="175"/>
      <c r="EA286" s="175"/>
      <c r="EB286" s="175"/>
      <c r="EC286" s="175"/>
      <c r="ED286" s="175"/>
      <c r="EE286" s="175"/>
      <c r="EF286" s="175"/>
      <c r="EG286" s="175"/>
      <c r="EH286" s="175"/>
      <c r="EI286" s="175"/>
      <c r="EJ286" s="175"/>
      <c r="EK286" s="175"/>
      <c r="EL286" s="175"/>
      <c r="EM286" s="175"/>
      <c r="EN286" s="175"/>
      <c r="EO286" s="175"/>
      <c r="EP286" s="175"/>
      <c r="EQ286" s="175"/>
      <c r="ER286" s="175"/>
      <c r="ES286" s="175"/>
      <c r="ET286" s="175"/>
      <c r="EU286" s="175"/>
      <c r="EV286" s="175"/>
      <c r="EW286" s="175"/>
      <c r="EX286" s="175"/>
      <c r="EY286" s="175"/>
      <c r="EZ286" s="175"/>
      <c r="FA286" s="175"/>
      <c r="FB286" s="175"/>
      <c r="FC286" s="175"/>
      <c r="FD286" s="175"/>
      <c r="FE286" s="175"/>
      <c r="FF286" s="175"/>
      <c r="FG286" s="175"/>
      <c r="FH286" s="175"/>
      <c r="FI286" s="175"/>
      <c r="FJ286" s="175"/>
      <c r="FK286" s="175"/>
      <c r="FL286" s="175"/>
      <c r="FM286" s="175"/>
      <c r="FN286" s="175"/>
      <c r="FO286" s="175"/>
      <c r="FP286" s="175"/>
      <c r="FQ286" s="175"/>
      <c r="FR286" s="175"/>
      <c r="FS286" s="175"/>
      <c r="FT286" s="175"/>
      <c r="FU286" s="175"/>
      <c r="FV286" s="175"/>
      <c r="FW286" s="175"/>
      <c r="FX286" s="175"/>
      <c r="FY286" s="175"/>
      <c r="FZ286" s="175"/>
      <c r="GA286" s="175"/>
      <c r="GB286" s="175"/>
      <c r="GC286" s="175"/>
      <c r="GD286" s="175"/>
      <c r="GE286" s="175"/>
      <c r="GF286" s="175"/>
      <c r="GG286" s="175"/>
      <c r="GH286" s="175"/>
      <c r="GI286" s="175"/>
      <c r="GJ286" s="175"/>
      <c r="GK286" s="175"/>
      <c r="GL286" s="175"/>
      <c r="GM286" s="175"/>
      <c r="GN286" s="175"/>
      <c r="GO286" s="175"/>
      <c r="GP286" s="175"/>
      <c r="GQ286" s="175"/>
      <c r="GR286" s="175"/>
      <c r="GS286" s="175"/>
      <c r="GT286" s="175"/>
      <c r="GU286" s="175"/>
      <c r="GV286" s="175"/>
      <c r="GW286" s="175"/>
      <c r="GX286" s="175"/>
      <c r="GY286" s="175"/>
      <c r="GZ286" s="175"/>
      <c r="HA286" s="175"/>
      <c r="HB286" s="175"/>
      <c r="HC286" s="175"/>
      <c r="HD286" s="175"/>
      <c r="HE286" s="175"/>
      <c r="HF286" s="175"/>
      <c r="HG286" s="175"/>
      <c r="HH286" s="175"/>
      <c r="HI286" s="175"/>
      <c r="HJ286" s="175"/>
      <c r="HK286" s="175"/>
      <c r="HL286" s="175"/>
      <c r="HM286" s="175"/>
      <c r="HN286" s="175"/>
      <c r="HO286" s="175"/>
      <c r="HP286" s="175"/>
      <c r="HQ286" s="175"/>
      <c r="HR286" s="175"/>
      <c r="HS286" s="175"/>
      <c r="HT286" s="175"/>
      <c r="HU286" s="175"/>
      <c r="HV286" s="175"/>
      <c r="HW286" s="175"/>
      <c r="HX286" s="175"/>
      <c r="HY286" s="175"/>
      <c r="HZ286" s="175"/>
      <c r="IA286" s="175"/>
      <c r="IB286" s="175"/>
      <c r="IC286" s="175"/>
      <c r="ID286" s="175"/>
      <c r="IE286" s="175"/>
      <c r="IF286" s="175"/>
      <c r="IG286" s="175"/>
      <c r="IH286" s="175"/>
      <c r="II286" s="175"/>
      <c r="IJ286" s="175"/>
      <c r="IK286" s="175"/>
      <c r="IL286" s="175"/>
      <c r="IM286" s="175"/>
      <c r="IN286" s="175"/>
      <c r="IO286" s="175"/>
      <c r="IP286" s="175"/>
      <c r="IQ286" s="175"/>
      <c r="IR286" s="175"/>
      <c r="IS286" s="175"/>
      <c r="IT286" s="175"/>
      <c r="IU286" s="175"/>
      <c r="IV286" s="175"/>
      <c r="IW286" s="175"/>
      <c r="IX286" s="175"/>
      <c r="IY286" s="175"/>
      <c r="IZ286" s="175"/>
      <c r="JA286" s="175"/>
      <c r="JB286" s="175"/>
      <c r="JC286" s="175"/>
      <c r="JD286" s="175"/>
      <c r="JE286" s="175"/>
      <c r="JF286" s="175"/>
      <c r="JG286" s="175"/>
      <c r="JH286" s="175"/>
      <c r="JI286" s="175"/>
      <c r="JJ286" s="175"/>
      <c r="JK286" s="175"/>
      <c r="JL286" s="175"/>
      <c r="JM286" s="175"/>
      <c r="JN286" s="175"/>
      <c r="JO286" s="175"/>
      <c r="JP286" s="175"/>
      <c r="JQ286" s="175"/>
      <c r="JR286" s="175"/>
      <c r="JS286" s="175"/>
      <c r="JT286" s="175"/>
      <c r="JU286" s="175"/>
      <c r="JV286" s="175"/>
      <c r="JW286" s="175"/>
      <c r="JX286" s="175"/>
      <c r="JY286" s="175"/>
      <c r="JZ286" s="175"/>
      <c r="KA286" s="175"/>
      <c r="KB286" s="175"/>
      <c r="KC286" s="175"/>
      <c r="KD286" s="175"/>
      <c r="KE286" s="175"/>
      <c r="KF286" s="175"/>
      <c r="KG286" s="175"/>
      <c r="KH286" s="175"/>
      <c r="KI286" s="175"/>
      <c r="KJ286" s="175"/>
      <c r="KK286" s="175"/>
      <c r="KL286" s="175"/>
      <c r="KM286" s="175"/>
      <c r="KN286" s="175"/>
      <c r="KO286" s="175"/>
      <c r="KP286" s="175"/>
      <c r="KQ286" s="175"/>
      <c r="KR286" s="175"/>
      <c r="KS286" s="175"/>
      <c r="KT286" s="175"/>
      <c r="KU286" s="175"/>
      <c r="KV286" s="175"/>
      <c r="KW286" s="175"/>
      <c r="KX286" s="175"/>
      <c r="KY286" s="175"/>
      <c r="KZ286" s="175"/>
      <c r="LA286" s="175"/>
      <c r="LB286" s="175"/>
      <c r="LC286" s="175"/>
      <c r="LD286" s="175"/>
      <c r="LE286" s="175"/>
      <c r="LF286" s="175"/>
      <c r="LG286" s="175"/>
      <c r="LH286" s="175"/>
      <c r="LI286" s="175"/>
      <c r="LJ286" s="175"/>
      <c r="LK286" s="175"/>
      <c r="LL286" s="175"/>
      <c r="LM286" s="175"/>
      <c r="LN286" s="175"/>
      <c r="LO286" s="175"/>
      <c r="LP286" s="175"/>
      <c r="LQ286" s="175"/>
      <c r="LR286" s="175"/>
      <c r="LS286" s="175"/>
      <c r="LT286" s="175"/>
      <c r="LU286" s="175"/>
      <c r="LV286" s="175"/>
      <c r="LW286" s="175"/>
      <c r="LX286" s="175"/>
      <c r="LY286" s="175"/>
      <c r="LZ286" s="175"/>
      <c r="MA286" s="175"/>
      <c r="MB286" s="175"/>
      <c r="MC286" s="175"/>
      <c r="MD286" s="175"/>
      <c r="ME286" s="175"/>
      <c r="MF286" s="175"/>
      <c r="MG286" s="175"/>
      <c r="MH286" s="175"/>
      <c r="MI286" s="175"/>
      <c r="MJ286" s="175"/>
      <c r="MK286" s="175"/>
      <c r="ML286" s="175"/>
      <c r="MM286" s="175"/>
      <c r="MN286" s="175"/>
      <c r="MO286" s="175"/>
      <c r="MP286" s="175"/>
      <c r="MQ286" s="175"/>
      <c r="MR286" s="175"/>
      <c r="MS286" s="175"/>
      <c r="MT286" s="175"/>
      <c r="MU286" s="175"/>
      <c r="MV286" s="175"/>
      <c r="MW286" s="175"/>
      <c r="MX286" s="175"/>
      <c r="MY286" s="175"/>
      <c r="MZ286" s="175"/>
      <c r="NA286" s="175"/>
      <c r="NB286" s="175"/>
      <c r="NC286" s="175"/>
      <c r="ND286" s="175"/>
      <c r="NE286" s="175"/>
      <c r="NF286" s="175"/>
      <c r="NG286" s="175"/>
      <c r="NH286" s="175"/>
      <c r="NI286" s="175"/>
      <c r="NJ286" s="175"/>
      <c r="NK286" s="175"/>
      <c r="NL286" s="175"/>
      <c r="NM286" s="175"/>
      <c r="NN286" s="175"/>
      <c r="NO286" s="175"/>
      <c r="NP286" s="175"/>
      <c r="NQ286" s="175"/>
      <c r="NR286" s="175"/>
      <c r="NS286" s="175"/>
      <c r="NT286" s="175"/>
      <c r="NU286" s="175"/>
      <c r="NV286" s="175"/>
      <c r="NW286" s="175"/>
      <c r="NX286" s="175"/>
      <c r="NY286" s="175"/>
      <c r="NZ286" s="175"/>
      <c r="OA286" s="175"/>
      <c r="OB286" s="175"/>
      <c r="OC286" s="175"/>
      <c r="OD286" s="175"/>
      <c r="OE286" s="175"/>
      <c r="OF286" s="175"/>
      <c r="OG286" s="175"/>
      <c r="OH286" s="175"/>
      <c r="OI286" s="175"/>
      <c r="OJ286" s="175"/>
      <c r="OK286" s="175"/>
      <c r="OL286" s="175"/>
      <c r="OM286" s="175"/>
      <c r="ON286" s="175"/>
      <c r="OO286" s="175"/>
      <c r="OP286" s="175"/>
      <c r="OQ286" s="175"/>
      <c r="OR286" s="175"/>
      <c r="OS286" s="175"/>
      <c r="OT286" s="175"/>
      <c r="OU286" s="175"/>
      <c r="OV286" s="175"/>
      <c r="OW286" s="175"/>
      <c r="OX286" s="175"/>
      <c r="OY286" s="175"/>
      <c r="OZ286" s="175"/>
      <c r="PA286" s="175"/>
      <c r="PB286" s="175"/>
      <c r="PC286" s="175"/>
      <c r="PD286" s="175"/>
      <c r="PE286" s="175"/>
      <c r="PF286" s="175"/>
      <c r="PG286" s="175"/>
      <c r="PH286" s="175"/>
      <c r="PI286" s="175"/>
      <c r="PJ286" s="175"/>
      <c r="PK286" s="175"/>
      <c r="PL286" s="175"/>
      <c r="PM286" s="175"/>
      <c r="PN286" s="175"/>
      <c r="PO286" s="175"/>
      <c r="PP286" s="175"/>
      <c r="PQ286" s="175"/>
      <c r="PR286" s="175"/>
      <c r="PS286" s="175"/>
      <c r="PT286" s="175"/>
      <c r="PU286" s="175"/>
      <c r="PV286" s="175"/>
      <c r="PW286" s="175"/>
      <c r="PX286" s="175"/>
      <c r="PY286" s="175"/>
      <c r="PZ286" s="175"/>
      <c r="QA286" s="175"/>
      <c r="QB286" s="175"/>
      <c r="QC286" s="175"/>
      <c r="QD286" s="175"/>
      <c r="QE286" s="175"/>
      <c r="QF286" s="175"/>
      <c r="QG286" s="175"/>
      <c r="QH286" s="175"/>
      <c r="QI286" s="175"/>
      <c r="QJ286" s="175"/>
      <c r="QK286" s="175"/>
      <c r="QL286" s="175"/>
      <c r="QM286" s="175"/>
      <c r="QN286" s="175"/>
      <c r="QO286" s="175"/>
    </row>
    <row r="287" spans="122:457">
      <c r="DR287" s="175"/>
      <c r="DS287" s="175"/>
      <c r="DT287" s="175"/>
      <c r="DU287" s="175"/>
      <c r="DV287" s="175"/>
      <c r="DW287" s="175"/>
      <c r="DX287" s="175"/>
      <c r="DY287" s="175"/>
      <c r="DZ287" s="175"/>
      <c r="EA287" s="175"/>
      <c r="EB287" s="175"/>
      <c r="EC287" s="175"/>
      <c r="ED287" s="175"/>
      <c r="EE287" s="175"/>
      <c r="EF287" s="175"/>
      <c r="EG287" s="175"/>
      <c r="EH287" s="175"/>
      <c r="EI287" s="175"/>
      <c r="EJ287" s="175"/>
      <c r="EK287" s="175"/>
      <c r="EL287" s="175"/>
      <c r="EM287" s="175"/>
      <c r="EN287" s="175"/>
      <c r="EO287" s="175"/>
      <c r="EP287" s="175"/>
      <c r="EQ287" s="175"/>
      <c r="ER287" s="175"/>
      <c r="ES287" s="175"/>
      <c r="ET287" s="175"/>
      <c r="EU287" s="175"/>
      <c r="EV287" s="175"/>
      <c r="EW287" s="175"/>
      <c r="EX287" s="175"/>
      <c r="EY287" s="175"/>
      <c r="EZ287" s="175"/>
      <c r="FA287" s="175"/>
      <c r="FB287" s="175"/>
      <c r="FC287" s="175"/>
      <c r="FD287" s="175"/>
      <c r="FE287" s="175"/>
      <c r="FF287" s="175"/>
      <c r="FG287" s="175"/>
      <c r="FH287" s="175"/>
      <c r="FI287" s="175"/>
      <c r="FJ287" s="175"/>
      <c r="FK287" s="175"/>
      <c r="FL287" s="175"/>
      <c r="FM287" s="175"/>
      <c r="FN287" s="175"/>
      <c r="FO287" s="175"/>
      <c r="FP287" s="175"/>
      <c r="FQ287" s="175"/>
      <c r="FR287" s="175"/>
      <c r="FS287" s="175"/>
      <c r="FT287" s="175"/>
      <c r="FU287" s="175"/>
      <c r="FV287" s="175"/>
      <c r="FW287" s="175"/>
      <c r="FX287" s="175"/>
      <c r="FY287" s="175"/>
      <c r="FZ287" s="175"/>
      <c r="GA287" s="175"/>
      <c r="GB287" s="175"/>
      <c r="GC287" s="175"/>
      <c r="GD287" s="175"/>
      <c r="GE287" s="175"/>
      <c r="GF287" s="175"/>
      <c r="GG287" s="175"/>
      <c r="GH287" s="175"/>
      <c r="GI287" s="175"/>
      <c r="GJ287" s="175"/>
      <c r="GK287" s="175"/>
      <c r="GL287" s="175"/>
      <c r="GM287" s="175"/>
      <c r="GN287" s="175"/>
      <c r="GO287" s="175"/>
      <c r="GP287" s="175"/>
      <c r="GQ287" s="175"/>
      <c r="GR287" s="175"/>
      <c r="GS287" s="175"/>
      <c r="GT287" s="175"/>
      <c r="GU287" s="175"/>
      <c r="GV287" s="175"/>
      <c r="GW287" s="175"/>
      <c r="GX287" s="175"/>
      <c r="GY287" s="175"/>
      <c r="GZ287" s="175"/>
      <c r="HA287" s="175"/>
      <c r="HB287" s="175"/>
      <c r="HC287" s="175"/>
      <c r="HD287" s="175"/>
      <c r="HE287" s="175"/>
      <c r="HF287" s="175"/>
      <c r="HG287" s="175"/>
      <c r="HH287" s="175"/>
      <c r="HI287" s="175"/>
      <c r="HJ287" s="175"/>
      <c r="HK287" s="175"/>
      <c r="HL287" s="175"/>
      <c r="HM287" s="175"/>
      <c r="HN287" s="175"/>
      <c r="HO287" s="175"/>
      <c r="HP287" s="175"/>
      <c r="HQ287" s="175"/>
      <c r="HR287" s="175"/>
      <c r="HS287" s="175"/>
      <c r="HT287" s="175"/>
      <c r="HU287" s="175"/>
      <c r="HV287" s="175"/>
      <c r="HW287" s="175"/>
      <c r="HX287" s="175"/>
      <c r="HY287" s="175"/>
      <c r="HZ287" s="175"/>
      <c r="IA287" s="175"/>
      <c r="IB287" s="175"/>
      <c r="IC287" s="175"/>
      <c r="ID287" s="175"/>
      <c r="IE287" s="175"/>
      <c r="IF287" s="175"/>
      <c r="IG287" s="175"/>
      <c r="IH287" s="175"/>
      <c r="II287" s="175"/>
      <c r="IJ287" s="175"/>
      <c r="IK287" s="175"/>
      <c r="IL287" s="175"/>
      <c r="IM287" s="175"/>
      <c r="IN287" s="175"/>
      <c r="IO287" s="175"/>
      <c r="IP287" s="175"/>
      <c r="IQ287" s="175"/>
      <c r="IR287" s="175"/>
      <c r="IS287" s="175"/>
      <c r="IT287" s="175"/>
      <c r="IU287" s="175"/>
      <c r="IV287" s="175"/>
      <c r="IW287" s="175"/>
      <c r="IX287" s="175"/>
      <c r="IY287" s="175"/>
      <c r="IZ287" s="175"/>
      <c r="JA287" s="175"/>
      <c r="JB287" s="175"/>
      <c r="JC287" s="175"/>
      <c r="JD287" s="175"/>
      <c r="JE287" s="175"/>
      <c r="JF287" s="175"/>
      <c r="JG287" s="175"/>
      <c r="JH287" s="175"/>
      <c r="JI287" s="175"/>
      <c r="JJ287" s="175"/>
      <c r="JK287" s="175"/>
      <c r="JL287" s="175"/>
      <c r="JM287" s="175"/>
      <c r="JN287" s="175"/>
      <c r="JO287" s="175"/>
      <c r="JP287" s="175"/>
      <c r="JQ287" s="175"/>
      <c r="JR287" s="175"/>
      <c r="JS287" s="175"/>
      <c r="JT287" s="175"/>
      <c r="JU287" s="175"/>
      <c r="JV287" s="175"/>
      <c r="JW287" s="175"/>
      <c r="JX287" s="175"/>
      <c r="JY287" s="175"/>
      <c r="JZ287" s="175"/>
      <c r="KA287" s="175"/>
      <c r="KB287" s="175"/>
      <c r="KC287" s="175"/>
      <c r="KD287" s="175"/>
      <c r="KE287" s="175"/>
      <c r="KF287" s="175"/>
      <c r="KG287" s="175"/>
      <c r="KH287" s="175"/>
      <c r="KI287" s="175"/>
      <c r="KJ287" s="175"/>
      <c r="KK287" s="175"/>
      <c r="KL287" s="175"/>
      <c r="KM287" s="175"/>
      <c r="KN287" s="175"/>
      <c r="KO287" s="175"/>
      <c r="KP287" s="175"/>
      <c r="KQ287" s="175"/>
      <c r="KR287" s="175"/>
      <c r="KS287" s="175"/>
      <c r="KT287" s="175"/>
      <c r="KU287" s="175"/>
      <c r="KV287" s="175"/>
      <c r="KW287" s="175"/>
      <c r="KX287" s="175"/>
      <c r="KY287" s="175"/>
      <c r="KZ287" s="175"/>
      <c r="LA287" s="175"/>
      <c r="LB287" s="175"/>
      <c r="LC287" s="175"/>
      <c r="LD287" s="175"/>
      <c r="LE287" s="175"/>
      <c r="LF287" s="175"/>
      <c r="LG287" s="175"/>
      <c r="LH287" s="175"/>
      <c r="LI287" s="175"/>
      <c r="LJ287" s="175"/>
      <c r="LK287" s="175"/>
      <c r="LL287" s="175"/>
      <c r="LM287" s="175"/>
      <c r="LN287" s="175"/>
      <c r="LO287" s="175"/>
      <c r="LP287" s="175"/>
      <c r="LQ287" s="175"/>
      <c r="LR287" s="175"/>
      <c r="LS287" s="175"/>
      <c r="LT287" s="175"/>
      <c r="LU287" s="175"/>
      <c r="LV287" s="175"/>
      <c r="LW287" s="175"/>
      <c r="LX287" s="175"/>
      <c r="LY287" s="175"/>
      <c r="LZ287" s="175"/>
      <c r="MA287" s="175"/>
      <c r="MB287" s="175"/>
      <c r="MC287" s="175"/>
      <c r="MD287" s="175"/>
      <c r="ME287" s="175"/>
      <c r="MF287" s="175"/>
      <c r="MG287" s="175"/>
      <c r="MH287" s="175"/>
      <c r="MI287" s="175"/>
      <c r="MJ287" s="175"/>
      <c r="MK287" s="175"/>
      <c r="ML287" s="175"/>
      <c r="MM287" s="175"/>
      <c r="MN287" s="175"/>
      <c r="MO287" s="175"/>
      <c r="MP287" s="175"/>
      <c r="MQ287" s="175"/>
      <c r="MR287" s="175"/>
      <c r="MS287" s="175"/>
      <c r="MT287" s="175"/>
      <c r="MU287" s="175"/>
      <c r="MV287" s="175"/>
      <c r="MW287" s="175"/>
      <c r="MX287" s="175"/>
      <c r="MY287" s="175"/>
      <c r="MZ287" s="175"/>
      <c r="NA287" s="175"/>
      <c r="NB287" s="175"/>
      <c r="NC287" s="175"/>
      <c r="ND287" s="175"/>
      <c r="NE287" s="175"/>
      <c r="NF287" s="175"/>
      <c r="NG287" s="175"/>
      <c r="NH287" s="175"/>
      <c r="NI287" s="175"/>
      <c r="NJ287" s="175"/>
      <c r="NK287" s="175"/>
      <c r="NL287" s="175"/>
      <c r="NM287" s="175"/>
      <c r="NN287" s="175"/>
      <c r="NO287" s="175"/>
      <c r="NP287" s="175"/>
      <c r="NQ287" s="175"/>
      <c r="NR287" s="175"/>
      <c r="NS287" s="175"/>
      <c r="NT287" s="175"/>
      <c r="NU287" s="175"/>
      <c r="NV287" s="175"/>
      <c r="NW287" s="175"/>
      <c r="NX287" s="175"/>
      <c r="NY287" s="175"/>
      <c r="NZ287" s="175"/>
      <c r="OA287" s="175"/>
      <c r="OB287" s="175"/>
      <c r="OC287" s="175"/>
      <c r="OD287" s="175"/>
      <c r="OE287" s="175"/>
      <c r="OF287" s="175"/>
      <c r="OG287" s="175"/>
      <c r="OH287" s="175"/>
      <c r="OI287" s="175"/>
      <c r="OJ287" s="175"/>
      <c r="OK287" s="175"/>
      <c r="OL287" s="175"/>
      <c r="OM287" s="175"/>
      <c r="ON287" s="175"/>
      <c r="OO287" s="175"/>
      <c r="OP287" s="175"/>
      <c r="OQ287" s="175"/>
      <c r="OR287" s="175"/>
      <c r="OS287" s="175"/>
      <c r="OT287" s="175"/>
      <c r="OU287" s="175"/>
      <c r="OV287" s="175"/>
      <c r="OW287" s="175"/>
      <c r="OX287" s="175"/>
      <c r="OY287" s="175"/>
      <c r="OZ287" s="175"/>
      <c r="PA287" s="175"/>
      <c r="PB287" s="175"/>
      <c r="PC287" s="175"/>
      <c r="PD287" s="175"/>
      <c r="PE287" s="175"/>
      <c r="PF287" s="175"/>
      <c r="PG287" s="175"/>
      <c r="PH287" s="175"/>
      <c r="PI287" s="175"/>
      <c r="PJ287" s="175"/>
      <c r="PK287" s="175"/>
      <c r="PL287" s="175"/>
      <c r="PM287" s="175"/>
      <c r="PN287" s="175"/>
      <c r="PO287" s="175"/>
      <c r="PP287" s="175"/>
      <c r="PQ287" s="175"/>
      <c r="PR287" s="175"/>
      <c r="PS287" s="175"/>
      <c r="PT287" s="175"/>
      <c r="PU287" s="175"/>
      <c r="PV287" s="175"/>
      <c r="PW287" s="175"/>
      <c r="PX287" s="175"/>
      <c r="PY287" s="175"/>
      <c r="PZ287" s="175"/>
      <c r="QA287" s="175"/>
      <c r="QB287" s="175"/>
      <c r="QC287" s="175"/>
      <c r="QD287" s="175"/>
      <c r="QE287" s="175"/>
      <c r="QF287" s="175"/>
      <c r="QG287" s="175"/>
      <c r="QH287" s="175"/>
      <c r="QI287" s="175"/>
      <c r="QJ287" s="175"/>
      <c r="QK287" s="175"/>
      <c r="QL287" s="175"/>
      <c r="QM287" s="175"/>
      <c r="QN287" s="175"/>
      <c r="QO287" s="175"/>
    </row>
    <row r="288" spans="122:457">
      <c r="DR288" s="175"/>
      <c r="DS288" s="175"/>
      <c r="DT288" s="175"/>
      <c r="DU288" s="175"/>
      <c r="DV288" s="175"/>
      <c r="DW288" s="175"/>
      <c r="DX288" s="175"/>
      <c r="DY288" s="175"/>
      <c r="DZ288" s="175"/>
      <c r="EA288" s="175"/>
      <c r="EB288" s="175"/>
      <c r="EC288" s="175"/>
      <c r="ED288" s="175"/>
      <c r="EE288" s="175"/>
      <c r="EF288" s="175"/>
      <c r="EG288" s="175"/>
      <c r="EH288" s="175"/>
      <c r="EI288" s="175"/>
      <c r="EJ288" s="175"/>
      <c r="EK288" s="175"/>
      <c r="EL288" s="175"/>
      <c r="EM288" s="175"/>
      <c r="EN288" s="175"/>
      <c r="EO288" s="175"/>
      <c r="EP288" s="175"/>
      <c r="EQ288" s="175"/>
      <c r="ER288" s="175"/>
      <c r="ES288" s="175"/>
      <c r="ET288" s="175"/>
      <c r="EU288" s="175"/>
      <c r="EV288" s="175"/>
      <c r="EW288" s="175"/>
      <c r="EX288" s="175"/>
      <c r="EY288" s="175"/>
      <c r="EZ288" s="175"/>
      <c r="FA288" s="175"/>
      <c r="FB288" s="175"/>
      <c r="FC288" s="175"/>
      <c r="FD288" s="175"/>
      <c r="FE288" s="175"/>
      <c r="FF288" s="175"/>
      <c r="FG288" s="175"/>
      <c r="FH288" s="175"/>
      <c r="FI288" s="175"/>
      <c r="FJ288" s="175"/>
      <c r="FK288" s="175"/>
      <c r="FL288" s="175"/>
      <c r="FM288" s="175"/>
      <c r="FN288" s="175"/>
      <c r="FO288" s="175"/>
      <c r="FP288" s="175"/>
      <c r="FQ288" s="175"/>
      <c r="FR288" s="175"/>
      <c r="FS288" s="175"/>
      <c r="FT288" s="175"/>
      <c r="FU288" s="175"/>
      <c r="FV288" s="175"/>
      <c r="FW288" s="175"/>
      <c r="FX288" s="175"/>
      <c r="FY288" s="175"/>
      <c r="FZ288" s="175"/>
      <c r="GA288" s="175"/>
      <c r="GB288" s="175"/>
      <c r="GC288" s="175"/>
      <c r="GD288" s="175"/>
      <c r="GE288" s="175"/>
      <c r="GF288" s="175"/>
      <c r="GG288" s="175"/>
      <c r="GH288" s="175"/>
      <c r="GI288" s="175"/>
      <c r="GJ288" s="175"/>
      <c r="GK288" s="175"/>
      <c r="GL288" s="175"/>
      <c r="GM288" s="175"/>
      <c r="GN288" s="175"/>
      <c r="GO288" s="175"/>
      <c r="GP288" s="175"/>
      <c r="GQ288" s="175"/>
      <c r="GR288" s="175"/>
      <c r="GS288" s="175"/>
      <c r="GT288" s="175"/>
      <c r="GU288" s="175"/>
      <c r="GV288" s="175"/>
      <c r="GW288" s="175"/>
      <c r="GX288" s="175"/>
      <c r="GY288" s="175"/>
      <c r="GZ288" s="175"/>
      <c r="HA288" s="175"/>
      <c r="HB288" s="175"/>
      <c r="HC288" s="175"/>
      <c r="HD288" s="175"/>
      <c r="HE288" s="175"/>
      <c r="HF288" s="175"/>
      <c r="HG288" s="175"/>
      <c r="HH288" s="175"/>
      <c r="HI288" s="175"/>
      <c r="HJ288" s="175"/>
      <c r="HK288" s="175"/>
      <c r="HL288" s="175"/>
      <c r="HM288" s="175"/>
      <c r="HN288" s="175"/>
      <c r="HO288" s="175"/>
      <c r="HP288" s="175"/>
      <c r="HQ288" s="175"/>
      <c r="HR288" s="175"/>
      <c r="HS288" s="175"/>
      <c r="HT288" s="175"/>
      <c r="HU288" s="175"/>
      <c r="HV288" s="175"/>
      <c r="HW288" s="175"/>
      <c r="HX288" s="175"/>
      <c r="HY288" s="175"/>
      <c r="HZ288" s="175"/>
      <c r="IA288" s="175"/>
      <c r="IB288" s="175"/>
      <c r="IC288" s="175"/>
      <c r="ID288" s="175"/>
      <c r="IE288" s="175"/>
      <c r="IF288" s="175"/>
      <c r="IG288" s="175"/>
      <c r="IH288" s="175"/>
      <c r="II288" s="175"/>
      <c r="IJ288" s="175"/>
      <c r="IK288" s="175"/>
      <c r="IL288" s="175"/>
      <c r="IM288" s="175"/>
      <c r="IN288" s="175"/>
      <c r="IO288" s="175"/>
      <c r="IP288" s="175"/>
      <c r="IQ288" s="175"/>
      <c r="IR288" s="175"/>
      <c r="IS288" s="175"/>
      <c r="IT288" s="175"/>
      <c r="IU288" s="175"/>
      <c r="IV288" s="175"/>
      <c r="IW288" s="175"/>
      <c r="IX288" s="175"/>
      <c r="IY288" s="175"/>
      <c r="IZ288" s="175"/>
      <c r="JA288" s="175"/>
      <c r="JB288" s="175"/>
      <c r="JC288" s="175"/>
      <c r="JD288" s="175"/>
      <c r="JE288" s="175"/>
      <c r="JF288" s="175"/>
      <c r="JG288" s="175"/>
      <c r="JH288" s="175"/>
      <c r="JI288" s="175"/>
      <c r="JJ288" s="175"/>
      <c r="JK288" s="175"/>
      <c r="JL288" s="175"/>
      <c r="JM288" s="175"/>
      <c r="JN288" s="175"/>
      <c r="JO288" s="175"/>
      <c r="JP288" s="175"/>
      <c r="JQ288" s="175"/>
      <c r="JR288" s="175"/>
      <c r="JS288" s="175"/>
      <c r="JT288" s="175"/>
      <c r="JU288" s="175"/>
      <c r="JV288" s="175"/>
      <c r="JW288" s="175"/>
      <c r="JX288" s="175"/>
      <c r="JY288" s="175"/>
      <c r="JZ288" s="175"/>
      <c r="KA288" s="175"/>
      <c r="KB288" s="175"/>
      <c r="KC288" s="175"/>
      <c r="KD288" s="175"/>
      <c r="KE288" s="175"/>
      <c r="KF288" s="175"/>
      <c r="KG288" s="175"/>
      <c r="KH288" s="175"/>
      <c r="KI288" s="175"/>
      <c r="KJ288" s="175"/>
      <c r="KK288" s="175"/>
      <c r="KL288" s="175"/>
      <c r="KM288" s="175"/>
      <c r="KN288" s="175"/>
      <c r="KO288" s="175"/>
      <c r="KP288" s="175"/>
      <c r="KQ288" s="175"/>
      <c r="KR288" s="175"/>
      <c r="KS288" s="175"/>
      <c r="KT288" s="175"/>
      <c r="KU288" s="175"/>
      <c r="KV288" s="175"/>
      <c r="KW288" s="175"/>
      <c r="KX288" s="175"/>
      <c r="KY288" s="175"/>
      <c r="KZ288" s="175"/>
      <c r="LA288" s="175"/>
      <c r="LB288" s="175"/>
      <c r="LC288" s="175"/>
      <c r="LD288" s="175"/>
      <c r="LE288" s="175"/>
      <c r="LF288" s="175"/>
      <c r="LG288" s="175"/>
      <c r="LH288" s="175"/>
      <c r="LI288" s="175"/>
      <c r="LJ288" s="175"/>
      <c r="LK288" s="175"/>
      <c r="LL288" s="175"/>
      <c r="LM288" s="175"/>
      <c r="LN288" s="175"/>
      <c r="LO288" s="175"/>
      <c r="LP288" s="175"/>
      <c r="LQ288" s="175"/>
      <c r="LR288" s="175"/>
      <c r="LS288" s="175"/>
      <c r="LT288" s="175"/>
      <c r="LU288" s="175"/>
      <c r="LV288" s="175"/>
      <c r="LW288" s="175"/>
      <c r="LX288" s="175"/>
      <c r="LY288" s="175"/>
      <c r="LZ288" s="175"/>
      <c r="MA288" s="175"/>
      <c r="MB288" s="175"/>
      <c r="MC288" s="175"/>
      <c r="MD288" s="175"/>
      <c r="ME288" s="175"/>
      <c r="MF288" s="175"/>
      <c r="MG288" s="175"/>
      <c r="MH288" s="175"/>
      <c r="MI288" s="175"/>
      <c r="MJ288" s="175"/>
      <c r="MK288" s="175"/>
      <c r="ML288" s="175"/>
      <c r="MM288" s="175"/>
      <c r="MN288" s="175"/>
      <c r="MO288" s="175"/>
      <c r="MP288" s="175"/>
      <c r="MQ288" s="175"/>
      <c r="MR288" s="175"/>
      <c r="MS288" s="175"/>
      <c r="MT288" s="175"/>
      <c r="MU288" s="175"/>
      <c r="MV288" s="175"/>
      <c r="MW288" s="175"/>
      <c r="MX288" s="175"/>
      <c r="MY288" s="175"/>
      <c r="MZ288" s="175"/>
      <c r="NA288" s="175"/>
      <c r="NB288" s="175"/>
      <c r="NC288" s="175"/>
      <c r="ND288" s="175"/>
      <c r="NE288" s="175"/>
      <c r="NF288" s="175"/>
      <c r="NG288" s="175"/>
      <c r="NH288" s="175"/>
      <c r="NI288" s="175"/>
      <c r="NJ288" s="175"/>
      <c r="NK288" s="175"/>
      <c r="NL288" s="175"/>
      <c r="NM288" s="175"/>
      <c r="NN288" s="175"/>
      <c r="NO288" s="175"/>
      <c r="NP288" s="175"/>
      <c r="NQ288" s="175"/>
      <c r="NR288" s="175"/>
      <c r="NS288" s="175"/>
      <c r="NT288" s="175"/>
      <c r="NU288" s="175"/>
      <c r="NV288" s="175"/>
      <c r="NW288" s="175"/>
      <c r="NX288" s="175"/>
      <c r="NY288" s="175"/>
      <c r="NZ288" s="175"/>
      <c r="OA288" s="175"/>
      <c r="OB288" s="175"/>
      <c r="OC288" s="175"/>
      <c r="OD288" s="175"/>
      <c r="OE288" s="175"/>
      <c r="OF288" s="175"/>
      <c r="OG288" s="175"/>
      <c r="OH288" s="175"/>
      <c r="OI288" s="175"/>
      <c r="OJ288" s="175"/>
      <c r="OK288" s="175"/>
      <c r="OL288" s="175"/>
      <c r="OM288" s="175"/>
      <c r="ON288" s="175"/>
      <c r="OO288" s="175"/>
      <c r="OP288" s="175"/>
      <c r="OQ288" s="175"/>
      <c r="OR288" s="175"/>
      <c r="OS288" s="175"/>
      <c r="OT288" s="175"/>
      <c r="OU288" s="175"/>
      <c r="OV288" s="175"/>
      <c r="OW288" s="175"/>
      <c r="OX288" s="175"/>
      <c r="OY288" s="175"/>
      <c r="OZ288" s="175"/>
      <c r="PA288" s="175"/>
      <c r="PB288" s="175"/>
      <c r="PC288" s="175"/>
      <c r="PD288" s="175"/>
      <c r="PE288" s="175"/>
      <c r="PF288" s="175"/>
      <c r="PG288" s="175"/>
      <c r="PH288" s="175"/>
      <c r="PI288" s="175"/>
      <c r="PJ288" s="175"/>
      <c r="PK288" s="175"/>
      <c r="PL288" s="175"/>
      <c r="PM288" s="175"/>
      <c r="PN288" s="175"/>
      <c r="PO288" s="175"/>
      <c r="PP288" s="175"/>
      <c r="PQ288" s="175"/>
      <c r="PR288" s="175"/>
      <c r="PS288" s="175"/>
      <c r="PT288" s="175"/>
      <c r="PU288" s="175"/>
      <c r="PV288" s="175"/>
      <c r="PW288" s="175"/>
      <c r="PX288" s="175"/>
      <c r="PY288" s="175"/>
      <c r="PZ288" s="175"/>
      <c r="QA288" s="175"/>
      <c r="QB288" s="175"/>
      <c r="QC288" s="175"/>
      <c r="QD288" s="175"/>
      <c r="QE288" s="175"/>
      <c r="QF288" s="175"/>
      <c r="QG288" s="175"/>
      <c r="QH288" s="175"/>
      <c r="QI288" s="175"/>
      <c r="QJ288" s="175"/>
      <c r="QK288" s="175"/>
      <c r="QL288" s="175"/>
      <c r="QM288" s="175"/>
      <c r="QN288" s="175"/>
      <c r="QO288" s="175"/>
    </row>
    <row r="289" spans="122:457">
      <c r="DR289" s="175"/>
      <c r="DS289" s="175"/>
      <c r="DT289" s="175"/>
      <c r="DU289" s="175"/>
      <c r="DV289" s="175"/>
      <c r="DW289" s="175"/>
      <c r="DX289" s="175"/>
      <c r="DY289" s="175"/>
      <c r="DZ289" s="175"/>
      <c r="EA289" s="175"/>
      <c r="EB289" s="175"/>
      <c r="EC289" s="175"/>
      <c r="ED289" s="175"/>
      <c r="EE289" s="175"/>
      <c r="EF289" s="175"/>
      <c r="EG289" s="175"/>
      <c r="EH289" s="175"/>
      <c r="EI289" s="175"/>
      <c r="EJ289" s="175"/>
      <c r="EK289" s="175"/>
      <c r="EL289" s="175"/>
      <c r="EM289" s="175"/>
      <c r="EN289" s="175"/>
      <c r="EO289" s="175"/>
      <c r="EP289" s="175"/>
      <c r="EQ289" s="175"/>
      <c r="ER289" s="175"/>
      <c r="ES289" s="175"/>
      <c r="ET289" s="175"/>
      <c r="EU289" s="175"/>
      <c r="EV289" s="175"/>
      <c r="EW289" s="175"/>
      <c r="EX289" s="175"/>
      <c r="EY289" s="175"/>
      <c r="EZ289" s="175"/>
      <c r="FA289" s="175"/>
      <c r="FB289" s="175"/>
      <c r="FC289" s="175"/>
      <c r="FD289" s="175"/>
      <c r="FE289" s="175"/>
      <c r="FF289" s="175"/>
      <c r="FG289" s="175"/>
      <c r="FH289" s="175"/>
      <c r="FI289" s="175"/>
      <c r="FJ289" s="175"/>
      <c r="FK289" s="175"/>
      <c r="FL289" s="175"/>
      <c r="FM289" s="175"/>
      <c r="FN289" s="175"/>
      <c r="FO289" s="175"/>
      <c r="FP289" s="175"/>
      <c r="FQ289" s="175"/>
      <c r="FR289" s="175"/>
      <c r="FS289" s="175"/>
      <c r="FT289" s="175"/>
      <c r="FU289" s="175"/>
      <c r="FV289" s="175"/>
      <c r="FW289" s="175"/>
      <c r="FX289" s="175"/>
      <c r="FY289" s="175"/>
      <c r="FZ289" s="175"/>
      <c r="GA289" s="175"/>
      <c r="GB289" s="175"/>
      <c r="GC289" s="175"/>
      <c r="GD289" s="175"/>
      <c r="GE289" s="175"/>
      <c r="GF289" s="175"/>
      <c r="GG289" s="175"/>
      <c r="GH289" s="175"/>
      <c r="GI289" s="175"/>
      <c r="GJ289" s="175"/>
      <c r="GK289" s="175"/>
      <c r="GL289" s="175"/>
      <c r="GM289" s="175"/>
      <c r="GN289" s="175"/>
      <c r="GO289" s="175"/>
      <c r="GP289" s="175"/>
      <c r="GQ289" s="175"/>
      <c r="GR289" s="175"/>
      <c r="GS289" s="175"/>
      <c r="GT289" s="175"/>
      <c r="GU289" s="175"/>
      <c r="GV289" s="175"/>
      <c r="GW289" s="175"/>
      <c r="GX289" s="175"/>
      <c r="GY289" s="175"/>
      <c r="GZ289" s="175"/>
      <c r="HA289" s="175"/>
      <c r="HB289" s="175"/>
      <c r="HC289" s="175"/>
      <c r="HD289" s="175"/>
      <c r="HE289" s="175"/>
      <c r="HF289" s="175"/>
      <c r="HG289" s="175"/>
      <c r="HH289" s="175"/>
      <c r="HI289" s="175"/>
      <c r="HJ289" s="175"/>
      <c r="HK289" s="175"/>
      <c r="HL289" s="175"/>
      <c r="HM289" s="175"/>
      <c r="HN289" s="175"/>
      <c r="HO289" s="175"/>
      <c r="HP289" s="175"/>
      <c r="HQ289" s="175"/>
      <c r="HR289" s="175"/>
      <c r="HS289" s="175"/>
      <c r="HT289" s="175"/>
      <c r="HU289" s="175"/>
      <c r="HV289" s="175"/>
      <c r="HW289" s="175"/>
      <c r="HX289" s="175"/>
      <c r="HY289" s="175"/>
      <c r="HZ289" s="175"/>
      <c r="IA289" s="175"/>
      <c r="IB289" s="175"/>
      <c r="IC289" s="175"/>
      <c r="ID289" s="175"/>
      <c r="IE289" s="175"/>
      <c r="IF289" s="175"/>
      <c r="IG289" s="175"/>
      <c r="IH289" s="175"/>
      <c r="II289" s="175"/>
      <c r="IJ289" s="175"/>
      <c r="IK289" s="175"/>
      <c r="IL289" s="175"/>
      <c r="IM289" s="175"/>
      <c r="IN289" s="175"/>
      <c r="IO289" s="175"/>
      <c r="IP289" s="175"/>
      <c r="IQ289" s="175"/>
      <c r="IR289" s="175"/>
      <c r="IS289" s="175"/>
      <c r="IT289" s="175"/>
      <c r="IU289" s="175"/>
      <c r="IV289" s="175"/>
      <c r="IW289" s="175"/>
      <c r="IX289" s="175"/>
      <c r="IY289" s="175"/>
      <c r="IZ289" s="175"/>
      <c r="JA289" s="175"/>
      <c r="JB289" s="175"/>
      <c r="JC289" s="175"/>
      <c r="JD289" s="175"/>
      <c r="JE289" s="175"/>
      <c r="JF289" s="175"/>
      <c r="JG289" s="175"/>
      <c r="JH289" s="175"/>
      <c r="JI289" s="175"/>
      <c r="JJ289" s="175"/>
      <c r="JK289" s="175"/>
      <c r="JL289" s="175"/>
      <c r="JM289" s="175"/>
      <c r="JN289" s="175"/>
      <c r="JO289" s="175"/>
      <c r="JP289" s="175"/>
      <c r="JQ289" s="175"/>
      <c r="JR289" s="175"/>
      <c r="JS289" s="175"/>
      <c r="JT289" s="175"/>
      <c r="JU289" s="175"/>
      <c r="JV289" s="175"/>
      <c r="JW289" s="175"/>
      <c r="JX289" s="175"/>
      <c r="JY289" s="175"/>
      <c r="JZ289" s="175"/>
      <c r="KA289" s="175"/>
      <c r="KB289" s="175"/>
      <c r="KC289" s="175"/>
      <c r="KD289" s="175"/>
      <c r="KE289" s="175"/>
      <c r="KF289" s="175"/>
      <c r="KG289" s="175"/>
      <c r="KH289" s="175"/>
      <c r="KI289" s="175"/>
      <c r="KJ289" s="175"/>
      <c r="KK289" s="175"/>
      <c r="KL289" s="175"/>
      <c r="KM289" s="175"/>
      <c r="KN289" s="175"/>
      <c r="KO289" s="175"/>
      <c r="KP289" s="175"/>
      <c r="KQ289" s="175"/>
      <c r="KR289" s="175"/>
      <c r="KS289" s="175"/>
      <c r="KT289" s="175"/>
      <c r="KU289" s="175"/>
      <c r="KV289" s="175"/>
      <c r="KW289" s="175"/>
      <c r="KX289" s="175"/>
      <c r="KY289" s="175"/>
      <c r="KZ289" s="175"/>
      <c r="LA289" s="175"/>
      <c r="LB289" s="175"/>
      <c r="LC289" s="175"/>
      <c r="LD289" s="175"/>
      <c r="LE289" s="175"/>
      <c r="LF289" s="175"/>
      <c r="LG289" s="175"/>
      <c r="LH289" s="175"/>
      <c r="LI289" s="175"/>
      <c r="LJ289" s="175"/>
      <c r="LK289" s="175"/>
      <c r="LL289" s="175"/>
      <c r="LM289" s="175"/>
      <c r="LN289" s="175"/>
      <c r="LO289" s="175"/>
      <c r="LP289" s="175"/>
      <c r="LQ289" s="175"/>
      <c r="LR289" s="175"/>
      <c r="LS289" s="175"/>
      <c r="LT289" s="175"/>
      <c r="LU289" s="175"/>
      <c r="LV289" s="175"/>
      <c r="LW289" s="175"/>
      <c r="LX289" s="175"/>
      <c r="LY289" s="175"/>
      <c r="LZ289" s="175"/>
      <c r="MA289" s="175"/>
      <c r="MB289" s="175"/>
      <c r="MC289" s="175"/>
      <c r="MD289" s="175"/>
      <c r="ME289" s="175"/>
      <c r="MF289" s="175"/>
      <c r="MG289" s="175"/>
      <c r="MH289" s="175"/>
      <c r="MI289" s="175"/>
      <c r="MJ289" s="175"/>
      <c r="MK289" s="175"/>
      <c r="ML289" s="175"/>
      <c r="MM289" s="175"/>
      <c r="MN289" s="175"/>
      <c r="MO289" s="175"/>
      <c r="MP289" s="175"/>
      <c r="MQ289" s="175"/>
      <c r="MR289" s="175"/>
      <c r="MS289" s="175"/>
      <c r="MT289" s="175"/>
      <c r="MU289" s="175"/>
      <c r="MV289" s="175"/>
      <c r="MW289" s="175"/>
      <c r="MX289" s="175"/>
      <c r="MY289" s="175"/>
      <c r="MZ289" s="175"/>
      <c r="NA289" s="175"/>
      <c r="NB289" s="175"/>
      <c r="NC289" s="175"/>
      <c r="ND289" s="175"/>
      <c r="NE289" s="175"/>
      <c r="NF289" s="175"/>
      <c r="NG289" s="175"/>
      <c r="NH289" s="175"/>
      <c r="NI289" s="175"/>
      <c r="NJ289" s="175"/>
      <c r="NK289" s="175"/>
      <c r="NL289" s="175"/>
      <c r="NM289" s="175"/>
      <c r="NN289" s="175"/>
      <c r="NO289" s="175"/>
      <c r="NP289" s="175"/>
      <c r="NQ289" s="175"/>
      <c r="NR289" s="175"/>
      <c r="NS289" s="175"/>
      <c r="NT289" s="175"/>
      <c r="NU289" s="175"/>
      <c r="NV289" s="175"/>
      <c r="NW289" s="175"/>
      <c r="NX289" s="175"/>
      <c r="NY289" s="175"/>
      <c r="NZ289" s="175"/>
      <c r="OA289" s="175"/>
      <c r="OB289" s="175"/>
      <c r="OC289" s="175"/>
      <c r="OD289" s="175"/>
      <c r="OE289" s="175"/>
      <c r="OF289" s="175"/>
      <c r="OG289" s="175"/>
      <c r="OH289" s="175"/>
      <c r="OI289" s="175"/>
      <c r="OJ289" s="175"/>
      <c r="OK289" s="175"/>
      <c r="OL289" s="175"/>
      <c r="OM289" s="175"/>
      <c r="ON289" s="175"/>
      <c r="OO289" s="175"/>
      <c r="OP289" s="175"/>
      <c r="OQ289" s="175"/>
      <c r="OR289" s="175"/>
      <c r="OS289" s="175"/>
      <c r="OT289" s="175"/>
      <c r="OU289" s="175"/>
      <c r="OV289" s="175"/>
      <c r="OW289" s="175"/>
      <c r="OX289" s="175"/>
      <c r="OY289" s="175"/>
      <c r="OZ289" s="175"/>
      <c r="PA289" s="175"/>
      <c r="PB289" s="175"/>
      <c r="PC289" s="175"/>
      <c r="PD289" s="175"/>
      <c r="PE289" s="175"/>
      <c r="PF289" s="175"/>
      <c r="PG289" s="175"/>
      <c r="PH289" s="175"/>
      <c r="PI289" s="175"/>
      <c r="PJ289" s="175"/>
      <c r="PK289" s="175"/>
      <c r="PL289" s="175"/>
      <c r="PM289" s="175"/>
      <c r="PN289" s="175"/>
      <c r="PO289" s="175"/>
      <c r="PP289" s="175"/>
      <c r="PQ289" s="175"/>
      <c r="PR289" s="175"/>
      <c r="PS289" s="175"/>
      <c r="PT289" s="175"/>
      <c r="PU289" s="175"/>
      <c r="PV289" s="175"/>
      <c r="PW289" s="175"/>
      <c r="PX289" s="175"/>
      <c r="PY289" s="175"/>
      <c r="PZ289" s="175"/>
      <c r="QA289" s="175"/>
      <c r="QB289" s="175"/>
      <c r="QC289" s="175"/>
      <c r="QD289" s="175"/>
      <c r="QE289" s="175"/>
      <c r="QF289" s="175"/>
      <c r="QG289" s="175"/>
      <c r="QH289" s="175"/>
      <c r="QI289" s="175"/>
      <c r="QJ289" s="175"/>
      <c r="QK289" s="175"/>
      <c r="QL289" s="175"/>
      <c r="QM289" s="175"/>
      <c r="QN289" s="175"/>
      <c r="QO289" s="175"/>
    </row>
    <row r="290" spans="122:457">
      <c r="DR290" s="175"/>
      <c r="DS290" s="175"/>
      <c r="DT290" s="175"/>
      <c r="DU290" s="175"/>
      <c r="DV290" s="175"/>
      <c r="DW290" s="175"/>
      <c r="DX290" s="175"/>
      <c r="DY290" s="175"/>
      <c r="DZ290" s="175"/>
      <c r="EA290" s="175"/>
      <c r="EB290" s="175"/>
      <c r="EC290" s="175"/>
      <c r="ED290" s="175"/>
      <c r="EE290" s="175"/>
      <c r="EF290" s="175"/>
      <c r="EG290" s="175"/>
      <c r="EH290" s="175"/>
      <c r="EI290" s="175"/>
      <c r="EJ290" s="175"/>
      <c r="EK290" s="175"/>
      <c r="EL290" s="175"/>
      <c r="EM290" s="175"/>
      <c r="EN290" s="175"/>
      <c r="EO290" s="175"/>
      <c r="EP290" s="175"/>
      <c r="EQ290" s="175"/>
      <c r="ER290" s="175"/>
      <c r="ES290" s="175"/>
      <c r="ET290" s="175"/>
      <c r="EU290" s="175"/>
      <c r="EV290" s="175"/>
      <c r="EW290" s="175"/>
      <c r="EX290" s="175"/>
      <c r="EY290" s="175"/>
      <c r="EZ290" s="175"/>
      <c r="FA290" s="175"/>
      <c r="FB290" s="175"/>
      <c r="FC290" s="175"/>
      <c r="FD290" s="175"/>
      <c r="FE290" s="175"/>
      <c r="FF290" s="175"/>
      <c r="FG290" s="175"/>
      <c r="FH290" s="175"/>
      <c r="FI290" s="175"/>
      <c r="FJ290" s="175"/>
      <c r="FK290" s="175"/>
      <c r="FL290" s="175"/>
      <c r="FM290" s="175"/>
      <c r="FN290" s="175"/>
      <c r="FO290" s="175"/>
      <c r="FP290" s="175"/>
      <c r="FQ290" s="175"/>
      <c r="FR290" s="175"/>
      <c r="FS290" s="175"/>
      <c r="FT290" s="175"/>
      <c r="FU290" s="175"/>
      <c r="FV290" s="175"/>
      <c r="FW290" s="175"/>
      <c r="FX290" s="175"/>
      <c r="FY290" s="175"/>
      <c r="FZ290" s="175"/>
      <c r="GA290" s="175"/>
      <c r="GB290" s="175"/>
      <c r="GC290" s="175"/>
      <c r="GD290" s="175"/>
      <c r="GE290" s="175"/>
      <c r="GF290" s="175"/>
      <c r="GG290" s="175"/>
      <c r="GH290" s="175"/>
      <c r="GI290" s="175"/>
      <c r="GJ290" s="175"/>
      <c r="GK290" s="175"/>
      <c r="GL290" s="175"/>
      <c r="GM290" s="175"/>
      <c r="GN290" s="175"/>
      <c r="GO290" s="175"/>
      <c r="GP290" s="175"/>
      <c r="GQ290" s="175"/>
      <c r="GR290" s="175"/>
      <c r="GS290" s="175"/>
      <c r="GT290" s="175"/>
      <c r="GU290" s="175"/>
      <c r="GV290" s="175"/>
      <c r="GW290" s="175"/>
      <c r="GX290" s="175"/>
      <c r="GY290" s="175"/>
      <c r="GZ290" s="175"/>
      <c r="HA290" s="175"/>
      <c r="HB290" s="175"/>
      <c r="HC290" s="175"/>
      <c r="HD290" s="175"/>
      <c r="HE290" s="175"/>
      <c r="HF290" s="175"/>
      <c r="HG290" s="175"/>
      <c r="HH290" s="175"/>
      <c r="HI290" s="175"/>
      <c r="HJ290" s="175"/>
      <c r="HK290" s="175"/>
      <c r="HL290" s="175"/>
      <c r="HM290" s="175"/>
      <c r="HN290" s="175"/>
      <c r="HO290" s="175"/>
      <c r="HP290" s="175"/>
      <c r="HQ290" s="175"/>
      <c r="HR290" s="175"/>
      <c r="HS290" s="175"/>
      <c r="HT290" s="175"/>
      <c r="HU290" s="175"/>
      <c r="HV290" s="175"/>
      <c r="HW290" s="175"/>
      <c r="HX290" s="175"/>
      <c r="HY290" s="175"/>
      <c r="HZ290" s="175"/>
      <c r="IA290" s="175"/>
      <c r="IB290" s="175"/>
      <c r="IC290" s="175"/>
      <c r="ID290" s="175"/>
      <c r="IE290" s="175"/>
      <c r="IF290" s="175"/>
      <c r="IG290" s="175"/>
      <c r="IH290" s="175"/>
      <c r="II290" s="175"/>
      <c r="IJ290" s="175"/>
      <c r="IK290" s="175"/>
      <c r="IL290" s="175"/>
      <c r="IM290" s="175"/>
      <c r="IN290" s="175"/>
      <c r="IO290" s="175"/>
      <c r="IP290" s="175"/>
      <c r="IQ290" s="175"/>
      <c r="IR290" s="175"/>
      <c r="IS290" s="175"/>
      <c r="IT290" s="175"/>
      <c r="IU290" s="175"/>
      <c r="IV290" s="175"/>
      <c r="IW290" s="175"/>
      <c r="IX290" s="175"/>
      <c r="IY290" s="175"/>
      <c r="IZ290" s="175"/>
      <c r="JA290" s="175"/>
      <c r="JB290" s="175"/>
      <c r="JC290" s="175"/>
      <c r="JD290" s="175"/>
      <c r="JE290" s="175"/>
      <c r="JF290" s="175"/>
      <c r="JG290" s="175"/>
      <c r="JH290" s="175"/>
      <c r="JI290" s="175"/>
      <c r="JJ290" s="175"/>
      <c r="JK290" s="175"/>
      <c r="JL290" s="175"/>
      <c r="JM290" s="175"/>
      <c r="JN290" s="175"/>
      <c r="JO290" s="175"/>
      <c r="JP290" s="175"/>
      <c r="JQ290" s="175"/>
      <c r="JR290" s="175"/>
      <c r="JS290" s="175"/>
      <c r="JT290" s="175"/>
      <c r="JU290" s="175"/>
      <c r="JV290" s="175"/>
      <c r="JW290" s="175"/>
      <c r="JX290" s="175"/>
      <c r="JY290" s="175"/>
      <c r="JZ290" s="175"/>
      <c r="KA290" s="175"/>
      <c r="KB290" s="175"/>
      <c r="KC290" s="175"/>
      <c r="KD290" s="175"/>
      <c r="KE290" s="175"/>
      <c r="KF290" s="175"/>
      <c r="KG290" s="175"/>
      <c r="KH290" s="175"/>
      <c r="KI290" s="175"/>
      <c r="KJ290" s="175"/>
      <c r="KK290" s="175"/>
      <c r="KL290" s="175"/>
      <c r="KM290" s="175"/>
      <c r="KN290" s="175"/>
      <c r="KO290" s="175"/>
      <c r="KP290" s="175"/>
      <c r="KQ290" s="175"/>
      <c r="KR290" s="175"/>
      <c r="KS290" s="175"/>
      <c r="KT290" s="175"/>
      <c r="KU290" s="175"/>
      <c r="KV290" s="175"/>
      <c r="KW290" s="175"/>
      <c r="KX290" s="175"/>
      <c r="KY290" s="175"/>
      <c r="KZ290" s="175"/>
      <c r="LA290" s="175"/>
      <c r="LB290" s="175"/>
      <c r="LC290" s="175"/>
      <c r="LD290" s="175"/>
      <c r="LE290" s="175"/>
      <c r="LF290" s="175"/>
      <c r="LG290" s="175"/>
      <c r="LH290" s="175"/>
      <c r="LI290" s="175"/>
      <c r="LJ290" s="175"/>
      <c r="LK290" s="175"/>
      <c r="LL290" s="175"/>
      <c r="LM290" s="175"/>
      <c r="LN290" s="175"/>
      <c r="LO290" s="175"/>
      <c r="LP290" s="175"/>
      <c r="LQ290" s="175"/>
      <c r="LR290" s="175"/>
      <c r="LS290" s="175"/>
      <c r="LT290" s="175"/>
      <c r="LU290" s="175"/>
      <c r="LV290" s="175"/>
      <c r="LW290" s="175"/>
      <c r="LX290" s="175"/>
      <c r="LY290" s="175"/>
      <c r="LZ290" s="175"/>
      <c r="MA290" s="175"/>
      <c r="MB290" s="175"/>
      <c r="MC290" s="175"/>
      <c r="MD290" s="175"/>
      <c r="ME290" s="175"/>
      <c r="MF290" s="175"/>
      <c r="MG290" s="175"/>
      <c r="MH290" s="175"/>
      <c r="MI290" s="175"/>
      <c r="MJ290" s="175"/>
      <c r="MK290" s="175"/>
      <c r="ML290" s="175"/>
      <c r="MM290" s="175"/>
      <c r="MN290" s="175"/>
      <c r="MO290" s="175"/>
      <c r="MP290" s="175"/>
      <c r="MQ290" s="175"/>
      <c r="MR290" s="175"/>
      <c r="MS290" s="175"/>
      <c r="MT290" s="175"/>
      <c r="MU290" s="175"/>
      <c r="MV290" s="175"/>
      <c r="MW290" s="175"/>
      <c r="MX290" s="175"/>
      <c r="MY290" s="175"/>
      <c r="MZ290" s="175"/>
      <c r="NA290" s="175"/>
      <c r="NB290" s="175"/>
      <c r="NC290" s="175"/>
      <c r="ND290" s="175"/>
      <c r="NE290" s="175"/>
      <c r="NF290" s="175"/>
      <c r="NG290" s="175"/>
      <c r="NH290" s="175"/>
      <c r="NI290" s="175"/>
      <c r="NJ290" s="175"/>
      <c r="NK290" s="175"/>
      <c r="NL290" s="175"/>
      <c r="NM290" s="175"/>
      <c r="NN290" s="175"/>
      <c r="NO290" s="175"/>
      <c r="NP290" s="175"/>
      <c r="NQ290" s="175"/>
      <c r="NR290" s="175"/>
      <c r="NS290" s="175"/>
      <c r="NT290" s="175"/>
      <c r="NU290" s="175"/>
      <c r="NV290" s="175"/>
      <c r="NW290" s="175"/>
      <c r="NX290" s="175"/>
      <c r="NY290" s="175"/>
      <c r="NZ290" s="175"/>
      <c r="OA290" s="175"/>
      <c r="OB290" s="175"/>
      <c r="OC290" s="175"/>
      <c r="OD290" s="175"/>
      <c r="OE290" s="175"/>
      <c r="OF290" s="175"/>
      <c r="OG290" s="175"/>
      <c r="OH290" s="175"/>
      <c r="OI290" s="175"/>
      <c r="OJ290" s="175"/>
      <c r="OK290" s="175"/>
      <c r="OL290" s="175"/>
      <c r="OM290" s="175"/>
      <c r="ON290" s="175"/>
      <c r="OO290" s="175"/>
      <c r="OP290" s="175"/>
      <c r="OQ290" s="175"/>
      <c r="OR290" s="175"/>
      <c r="OS290" s="175"/>
      <c r="OT290" s="175"/>
      <c r="OU290" s="175"/>
      <c r="OV290" s="175"/>
      <c r="OW290" s="175"/>
      <c r="OX290" s="175"/>
      <c r="OY290" s="175"/>
      <c r="OZ290" s="175"/>
      <c r="PA290" s="175"/>
      <c r="PB290" s="175"/>
      <c r="PC290" s="175"/>
      <c r="PD290" s="175"/>
      <c r="PE290" s="175"/>
      <c r="PF290" s="175"/>
      <c r="PG290" s="175"/>
      <c r="PH290" s="175"/>
      <c r="PI290" s="175"/>
      <c r="PJ290" s="175"/>
      <c r="PK290" s="175"/>
      <c r="PL290" s="175"/>
      <c r="PM290" s="175"/>
      <c r="PN290" s="175"/>
      <c r="PO290" s="175"/>
      <c r="PP290" s="175"/>
      <c r="PQ290" s="175"/>
      <c r="PR290" s="175"/>
      <c r="PS290" s="175"/>
      <c r="PT290" s="175"/>
      <c r="PU290" s="175"/>
      <c r="PV290" s="175"/>
      <c r="PW290" s="175"/>
      <c r="PX290" s="175"/>
      <c r="PY290" s="175"/>
      <c r="PZ290" s="175"/>
      <c r="QA290" s="175"/>
      <c r="QB290" s="175"/>
      <c r="QC290" s="175"/>
      <c r="QD290" s="175"/>
      <c r="QE290" s="175"/>
      <c r="QF290" s="175"/>
      <c r="QG290" s="175"/>
      <c r="QH290" s="175"/>
      <c r="QI290" s="175"/>
      <c r="QJ290" s="175"/>
      <c r="QK290" s="175"/>
      <c r="QL290" s="175"/>
      <c r="QM290" s="175"/>
      <c r="QN290" s="175"/>
      <c r="QO290" s="175"/>
    </row>
    <row r="291" spans="122:457">
      <c r="DR291" s="175"/>
      <c r="DS291" s="175"/>
      <c r="DT291" s="175"/>
      <c r="DU291" s="175"/>
      <c r="DV291" s="175"/>
      <c r="DW291" s="175"/>
      <c r="DX291" s="175"/>
      <c r="DY291" s="175"/>
      <c r="DZ291" s="175"/>
      <c r="EA291" s="175"/>
      <c r="EB291" s="175"/>
      <c r="EC291" s="175"/>
      <c r="ED291" s="175"/>
      <c r="EE291" s="175"/>
      <c r="EF291" s="175"/>
      <c r="EG291" s="175"/>
      <c r="EH291" s="175"/>
      <c r="EI291" s="175"/>
      <c r="EJ291" s="175"/>
      <c r="EK291" s="175"/>
      <c r="EL291" s="175"/>
      <c r="EM291" s="175"/>
      <c r="EN291" s="175"/>
      <c r="EO291" s="175"/>
      <c r="EP291" s="175"/>
      <c r="EQ291" s="175"/>
      <c r="ER291" s="175"/>
      <c r="ES291" s="175"/>
      <c r="ET291" s="175"/>
      <c r="EU291" s="175"/>
      <c r="EV291" s="175"/>
      <c r="EW291" s="175"/>
      <c r="EX291" s="175"/>
      <c r="EY291" s="175"/>
      <c r="EZ291" s="175"/>
      <c r="FA291" s="175"/>
      <c r="FB291" s="175"/>
      <c r="FC291" s="175"/>
      <c r="FD291" s="175"/>
      <c r="FE291" s="175"/>
      <c r="FF291" s="175"/>
      <c r="FG291" s="175"/>
      <c r="FH291" s="175"/>
      <c r="FI291" s="175"/>
      <c r="FJ291" s="175"/>
      <c r="FK291" s="175"/>
      <c r="FL291" s="175"/>
      <c r="FM291" s="175"/>
      <c r="FN291" s="175"/>
      <c r="FO291" s="175"/>
      <c r="FP291" s="175"/>
      <c r="FQ291" s="175"/>
      <c r="FR291" s="175"/>
      <c r="FS291" s="175"/>
      <c r="FT291" s="175"/>
      <c r="FU291" s="175"/>
      <c r="FV291" s="175"/>
      <c r="FW291" s="175"/>
      <c r="FX291" s="175"/>
      <c r="FY291" s="175"/>
      <c r="FZ291" s="175"/>
      <c r="GA291" s="175"/>
      <c r="GB291" s="175"/>
      <c r="GC291" s="175"/>
      <c r="GD291" s="175"/>
      <c r="GE291" s="175"/>
      <c r="GF291" s="175"/>
      <c r="GG291" s="175"/>
      <c r="GH291" s="175"/>
      <c r="GI291" s="175"/>
      <c r="GJ291" s="175"/>
      <c r="GK291" s="175"/>
      <c r="GL291" s="175"/>
      <c r="GM291" s="175"/>
      <c r="GN291" s="175"/>
      <c r="GO291" s="175"/>
      <c r="GP291" s="175"/>
      <c r="GQ291" s="175"/>
      <c r="GR291" s="175"/>
      <c r="GS291" s="175"/>
      <c r="GT291" s="175"/>
      <c r="GU291" s="175"/>
      <c r="GV291" s="175"/>
      <c r="GW291" s="175"/>
      <c r="GX291" s="175"/>
      <c r="GY291" s="175"/>
      <c r="GZ291" s="175"/>
      <c r="HA291" s="175"/>
      <c r="HB291" s="175"/>
      <c r="HC291" s="175"/>
      <c r="HD291" s="175"/>
      <c r="HE291" s="175"/>
      <c r="HF291" s="175"/>
      <c r="HG291" s="175"/>
      <c r="HH291" s="175"/>
      <c r="HI291" s="175"/>
      <c r="HJ291" s="175"/>
      <c r="HK291" s="175"/>
      <c r="HL291" s="175"/>
      <c r="HM291" s="175"/>
      <c r="HN291" s="175"/>
      <c r="HO291" s="175"/>
      <c r="HP291" s="175"/>
      <c r="HQ291" s="175"/>
      <c r="HR291" s="175"/>
      <c r="HS291" s="175"/>
      <c r="HT291" s="175"/>
      <c r="HU291" s="175"/>
      <c r="HV291" s="175"/>
      <c r="HW291" s="175"/>
      <c r="HX291" s="175"/>
      <c r="HY291" s="175"/>
      <c r="HZ291" s="175"/>
      <c r="IA291" s="175"/>
      <c r="IB291" s="175"/>
      <c r="IC291" s="175"/>
      <c r="ID291" s="175"/>
      <c r="IE291" s="175"/>
      <c r="IF291" s="175"/>
      <c r="IG291" s="175"/>
      <c r="IH291" s="175"/>
      <c r="II291" s="175"/>
      <c r="IJ291" s="175"/>
      <c r="IK291" s="175"/>
      <c r="IL291" s="175"/>
      <c r="IM291" s="175"/>
      <c r="IN291" s="175"/>
      <c r="IO291" s="175"/>
      <c r="IP291" s="175"/>
      <c r="IQ291" s="175"/>
      <c r="IR291" s="175"/>
      <c r="IS291" s="175"/>
      <c r="IT291" s="175"/>
      <c r="IU291" s="175"/>
      <c r="IV291" s="175"/>
      <c r="IW291" s="175"/>
      <c r="IX291" s="175"/>
      <c r="IY291" s="175"/>
      <c r="IZ291" s="175"/>
      <c r="JA291" s="175"/>
      <c r="JB291" s="175"/>
      <c r="JC291" s="175"/>
      <c r="JD291" s="175"/>
      <c r="JE291" s="175"/>
      <c r="JF291" s="175"/>
      <c r="JG291" s="175"/>
      <c r="JH291" s="175"/>
      <c r="JI291" s="175"/>
      <c r="JJ291" s="175"/>
      <c r="JK291" s="175"/>
      <c r="JL291" s="175"/>
      <c r="JM291" s="175"/>
      <c r="JN291" s="175"/>
      <c r="JO291" s="175"/>
      <c r="JP291" s="175"/>
      <c r="JQ291" s="175"/>
      <c r="JR291" s="175"/>
      <c r="JS291" s="175"/>
      <c r="JT291" s="175"/>
      <c r="JU291" s="175"/>
      <c r="JV291" s="175"/>
      <c r="JW291" s="175"/>
      <c r="JX291" s="175"/>
      <c r="JY291" s="175"/>
      <c r="JZ291" s="175"/>
      <c r="KA291" s="175"/>
      <c r="KB291" s="175"/>
      <c r="KC291" s="175"/>
      <c r="KD291" s="175"/>
      <c r="KE291" s="175"/>
      <c r="KF291" s="175"/>
      <c r="KG291" s="175"/>
      <c r="KH291" s="175"/>
      <c r="KI291" s="175"/>
      <c r="KJ291" s="175"/>
      <c r="KK291" s="175"/>
      <c r="KL291" s="175"/>
      <c r="KM291" s="175"/>
      <c r="KN291" s="175"/>
      <c r="KO291" s="175"/>
      <c r="KP291" s="175"/>
      <c r="KQ291" s="175"/>
      <c r="KR291" s="175"/>
      <c r="KS291" s="175"/>
      <c r="KT291" s="175"/>
      <c r="KU291" s="175"/>
      <c r="KV291" s="175"/>
      <c r="KW291" s="175"/>
      <c r="KX291" s="175"/>
      <c r="KY291" s="175"/>
      <c r="KZ291" s="175"/>
      <c r="LA291" s="175"/>
      <c r="LB291" s="175"/>
      <c r="LC291" s="175"/>
      <c r="LD291" s="175"/>
      <c r="LE291" s="175"/>
      <c r="LF291" s="175"/>
      <c r="LG291" s="175"/>
      <c r="LH291" s="175"/>
      <c r="LI291" s="175"/>
      <c r="LJ291" s="175"/>
      <c r="LK291" s="175"/>
      <c r="LL291" s="175"/>
      <c r="LM291" s="175"/>
      <c r="LN291" s="175"/>
      <c r="LO291" s="175"/>
      <c r="LP291" s="175"/>
      <c r="LQ291" s="175"/>
      <c r="LR291" s="175"/>
      <c r="LS291" s="175"/>
      <c r="LT291" s="175"/>
      <c r="LU291" s="175"/>
      <c r="LV291" s="175"/>
      <c r="LW291" s="175"/>
      <c r="LX291" s="175"/>
      <c r="LY291" s="175"/>
      <c r="LZ291" s="175"/>
      <c r="MA291" s="175"/>
      <c r="MB291" s="175"/>
      <c r="MC291" s="175"/>
      <c r="MD291" s="175"/>
      <c r="ME291" s="175"/>
      <c r="MF291" s="175"/>
      <c r="MG291" s="175"/>
      <c r="MH291" s="175"/>
      <c r="MI291" s="175"/>
      <c r="MJ291" s="175"/>
      <c r="MK291" s="175"/>
      <c r="ML291" s="175"/>
      <c r="MM291" s="175"/>
      <c r="MN291" s="175"/>
      <c r="MO291" s="175"/>
      <c r="MP291" s="175"/>
      <c r="MQ291" s="175"/>
      <c r="MR291" s="175"/>
      <c r="MS291" s="175"/>
      <c r="MT291" s="175"/>
      <c r="MU291" s="175"/>
      <c r="MV291" s="175"/>
      <c r="MW291" s="175"/>
      <c r="MX291" s="175"/>
      <c r="MY291" s="175"/>
      <c r="MZ291" s="175"/>
      <c r="NA291" s="175"/>
      <c r="NB291" s="175"/>
      <c r="NC291" s="175"/>
      <c r="ND291" s="175"/>
      <c r="NE291" s="175"/>
      <c r="NF291" s="175"/>
      <c r="NG291" s="175"/>
      <c r="NH291" s="175"/>
      <c r="NI291" s="175"/>
      <c r="NJ291" s="175"/>
      <c r="NK291" s="175"/>
      <c r="NL291" s="175"/>
      <c r="NM291" s="175"/>
      <c r="NN291" s="175"/>
      <c r="NO291" s="175"/>
      <c r="NP291" s="175"/>
      <c r="NQ291" s="175"/>
      <c r="NR291" s="175"/>
      <c r="NS291" s="175"/>
      <c r="NT291" s="175"/>
      <c r="NU291" s="175"/>
      <c r="NV291" s="175"/>
      <c r="NW291" s="175"/>
      <c r="NX291" s="175"/>
      <c r="NY291" s="175"/>
      <c r="NZ291" s="175"/>
      <c r="OA291" s="175"/>
      <c r="OB291" s="175"/>
      <c r="OC291" s="175"/>
      <c r="OD291" s="175"/>
      <c r="OE291" s="175"/>
      <c r="OF291" s="175"/>
      <c r="OG291" s="175"/>
      <c r="OH291" s="175"/>
      <c r="OI291" s="175"/>
      <c r="OJ291" s="175"/>
      <c r="OK291" s="175"/>
      <c r="OL291" s="175"/>
      <c r="OM291" s="175"/>
      <c r="ON291" s="175"/>
      <c r="OO291" s="175"/>
      <c r="OP291" s="175"/>
      <c r="OQ291" s="175"/>
      <c r="OR291" s="175"/>
      <c r="OS291" s="175"/>
      <c r="OT291" s="175"/>
      <c r="OU291" s="175"/>
      <c r="OV291" s="175"/>
      <c r="OW291" s="175"/>
      <c r="OX291" s="175"/>
      <c r="OY291" s="175"/>
      <c r="OZ291" s="175"/>
      <c r="PA291" s="175"/>
      <c r="PB291" s="175"/>
      <c r="PC291" s="175"/>
      <c r="PD291" s="175"/>
      <c r="PE291" s="175"/>
      <c r="PF291" s="175"/>
      <c r="PG291" s="175"/>
      <c r="PH291" s="175"/>
      <c r="PI291" s="175"/>
      <c r="PJ291" s="175"/>
      <c r="PK291" s="175"/>
      <c r="PL291" s="175"/>
      <c r="PM291" s="175"/>
      <c r="PN291" s="175"/>
      <c r="PO291" s="175"/>
      <c r="PP291" s="175"/>
      <c r="PQ291" s="175"/>
      <c r="PR291" s="175"/>
      <c r="PS291" s="175"/>
      <c r="PT291" s="175"/>
      <c r="PU291" s="175"/>
      <c r="PV291" s="175"/>
      <c r="PW291" s="175"/>
      <c r="PX291" s="175"/>
      <c r="PY291" s="175"/>
      <c r="PZ291" s="175"/>
      <c r="QA291" s="175"/>
      <c r="QB291" s="175"/>
      <c r="QC291" s="175"/>
      <c r="QD291" s="175"/>
      <c r="QE291" s="175"/>
      <c r="QF291" s="175"/>
      <c r="QG291" s="175"/>
      <c r="QH291" s="175"/>
      <c r="QI291" s="175"/>
      <c r="QJ291" s="175"/>
      <c r="QK291" s="175"/>
      <c r="QL291" s="175"/>
      <c r="QM291" s="175"/>
      <c r="QN291" s="175"/>
      <c r="QO291" s="175"/>
    </row>
    <row r="292" spans="122:457">
      <c r="DR292" s="175"/>
      <c r="DS292" s="175"/>
      <c r="DT292" s="175"/>
      <c r="DU292" s="175"/>
      <c r="DV292" s="175"/>
      <c r="DW292" s="175"/>
      <c r="DX292" s="175"/>
      <c r="DY292" s="175"/>
      <c r="DZ292" s="175"/>
      <c r="EA292" s="175"/>
      <c r="EB292" s="175"/>
      <c r="EC292" s="175"/>
      <c r="ED292" s="175"/>
      <c r="EE292" s="175"/>
      <c r="EF292" s="175"/>
      <c r="EG292" s="175"/>
      <c r="EH292" s="175"/>
      <c r="EI292" s="175"/>
      <c r="EJ292" s="175"/>
      <c r="EK292" s="175"/>
      <c r="EL292" s="175"/>
      <c r="EM292" s="175"/>
      <c r="EN292" s="175"/>
      <c r="EO292" s="175"/>
      <c r="EP292" s="175"/>
      <c r="EQ292" s="175"/>
      <c r="ER292" s="175"/>
      <c r="ES292" s="175"/>
      <c r="ET292" s="175"/>
      <c r="EU292" s="175"/>
      <c r="EV292" s="175"/>
      <c r="EW292" s="175"/>
      <c r="EX292" s="175"/>
      <c r="EY292" s="175"/>
      <c r="EZ292" s="175"/>
      <c r="FA292" s="175"/>
      <c r="FB292" s="175"/>
      <c r="FC292" s="175"/>
      <c r="FD292" s="175"/>
      <c r="FE292" s="175"/>
      <c r="FF292" s="175"/>
      <c r="FG292" s="175"/>
      <c r="FH292" s="175"/>
      <c r="FI292" s="175"/>
      <c r="FJ292" s="175"/>
      <c r="FK292" s="175"/>
      <c r="FL292" s="175"/>
      <c r="FM292" s="175"/>
      <c r="FN292" s="175"/>
      <c r="FO292" s="175"/>
      <c r="FP292" s="175"/>
      <c r="FQ292" s="175"/>
      <c r="FR292" s="175"/>
      <c r="FS292" s="175"/>
      <c r="FT292" s="175"/>
      <c r="FU292" s="175"/>
      <c r="FV292" s="175"/>
      <c r="FW292" s="175"/>
      <c r="FX292" s="175"/>
      <c r="FY292" s="175"/>
      <c r="FZ292" s="175"/>
      <c r="GA292" s="175"/>
      <c r="GB292" s="175"/>
      <c r="GC292" s="175"/>
      <c r="GD292" s="175"/>
      <c r="GE292" s="175"/>
      <c r="GF292" s="175"/>
      <c r="GG292" s="175"/>
      <c r="GH292" s="175"/>
      <c r="GI292" s="175"/>
      <c r="GJ292" s="175"/>
      <c r="GK292" s="175"/>
      <c r="GL292" s="175"/>
      <c r="GM292" s="175"/>
      <c r="GN292" s="175"/>
      <c r="GO292" s="175"/>
      <c r="GP292" s="175"/>
      <c r="GQ292" s="175"/>
      <c r="GR292" s="175"/>
      <c r="GS292" s="175"/>
      <c r="GT292" s="175"/>
      <c r="GU292" s="175"/>
      <c r="GV292" s="175"/>
      <c r="GW292" s="175"/>
      <c r="GX292" s="175"/>
      <c r="GY292" s="175"/>
      <c r="GZ292" s="175"/>
      <c r="HA292" s="175"/>
      <c r="HB292" s="175"/>
      <c r="HC292" s="175"/>
      <c r="HD292" s="175"/>
      <c r="HE292" s="175"/>
      <c r="HF292" s="175"/>
      <c r="HG292" s="175"/>
      <c r="HH292" s="175"/>
      <c r="HI292" s="175"/>
      <c r="HJ292" s="175"/>
      <c r="HK292" s="175"/>
      <c r="HL292" s="175"/>
      <c r="HM292" s="175"/>
      <c r="HN292" s="175"/>
      <c r="HO292" s="175"/>
      <c r="HP292" s="175"/>
      <c r="HQ292" s="175"/>
      <c r="HR292" s="175"/>
      <c r="HS292" s="175"/>
      <c r="HT292" s="175"/>
      <c r="HU292" s="175"/>
      <c r="HV292" s="175"/>
      <c r="HW292" s="175"/>
      <c r="HX292" s="175"/>
      <c r="HY292" s="175"/>
      <c r="HZ292" s="175"/>
      <c r="IA292" s="175"/>
      <c r="IB292" s="175"/>
      <c r="IC292" s="175"/>
      <c r="ID292" s="175"/>
      <c r="IE292" s="175"/>
      <c r="IF292" s="175"/>
      <c r="IG292" s="175"/>
      <c r="IH292" s="175"/>
      <c r="II292" s="175"/>
      <c r="IJ292" s="175"/>
      <c r="IK292" s="175"/>
      <c r="IL292" s="175"/>
      <c r="IM292" s="175"/>
      <c r="IN292" s="175"/>
      <c r="IO292" s="175"/>
      <c r="IP292" s="175"/>
      <c r="IQ292" s="175"/>
      <c r="IR292" s="175"/>
      <c r="IS292" s="175"/>
      <c r="IT292" s="175"/>
      <c r="IU292" s="175"/>
      <c r="IV292" s="175"/>
      <c r="IW292" s="175"/>
      <c r="IX292" s="175"/>
      <c r="IY292" s="175"/>
      <c r="IZ292" s="175"/>
      <c r="JA292" s="175"/>
      <c r="JB292" s="175"/>
      <c r="JC292" s="175"/>
      <c r="JD292" s="175"/>
      <c r="JE292" s="175"/>
      <c r="JF292" s="175"/>
      <c r="JG292" s="175"/>
      <c r="JH292" s="175"/>
      <c r="JI292" s="175"/>
      <c r="JJ292" s="175"/>
      <c r="JK292" s="175"/>
      <c r="JL292" s="175"/>
      <c r="JM292" s="175"/>
      <c r="JN292" s="175"/>
      <c r="JO292" s="175"/>
      <c r="JP292" s="175"/>
      <c r="JQ292" s="175"/>
      <c r="JR292" s="175"/>
      <c r="JS292" s="175"/>
      <c r="JT292" s="175"/>
      <c r="JU292" s="175"/>
      <c r="JV292" s="175"/>
      <c r="JW292" s="175"/>
      <c r="JX292" s="175"/>
      <c r="JY292" s="175"/>
      <c r="JZ292" s="175"/>
      <c r="KA292" s="175"/>
      <c r="KB292" s="175"/>
      <c r="KC292" s="175"/>
      <c r="KD292" s="175"/>
      <c r="KE292" s="175"/>
      <c r="KF292" s="175"/>
      <c r="KG292" s="175"/>
      <c r="KH292" s="175"/>
      <c r="KI292" s="175"/>
      <c r="KJ292" s="175"/>
      <c r="KK292" s="175"/>
      <c r="KL292" s="175"/>
      <c r="KM292" s="175"/>
      <c r="KN292" s="175"/>
      <c r="KO292" s="175"/>
      <c r="KP292" s="175"/>
      <c r="KQ292" s="175"/>
      <c r="KR292" s="175"/>
      <c r="KS292" s="175"/>
      <c r="KT292" s="175"/>
      <c r="KU292" s="175"/>
      <c r="KV292" s="175"/>
      <c r="KW292" s="175"/>
      <c r="KX292" s="175"/>
      <c r="KY292" s="175"/>
      <c r="KZ292" s="175"/>
      <c r="LA292" s="175"/>
      <c r="LB292" s="175"/>
      <c r="LC292" s="175"/>
      <c r="LD292" s="175"/>
      <c r="LE292" s="175"/>
      <c r="LF292" s="175"/>
      <c r="LG292" s="175"/>
      <c r="LH292" s="175"/>
      <c r="LI292" s="175"/>
      <c r="LJ292" s="175"/>
      <c r="LK292" s="175"/>
      <c r="LL292" s="175"/>
      <c r="LM292" s="175"/>
      <c r="LN292" s="175"/>
      <c r="LO292" s="175"/>
      <c r="LP292" s="175"/>
      <c r="LQ292" s="175"/>
      <c r="LR292" s="175"/>
      <c r="LS292" s="175"/>
      <c r="LT292" s="175"/>
      <c r="LU292" s="175"/>
      <c r="LV292" s="175"/>
      <c r="LW292" s="175"/>
      <c r="LX292" s="175"/>
      <c r="LY292" s="175"/>
      <c r="LZ292" s="175"/>
      <c r="MA292" s="175"/>
      <c r="MB292" s="175"/>
      <c r="MC292" s="175"/>
      <c r="MD292" s="175"/>
      <c r="ME292" s="175"/>
      <c r="MF292" s="175"/>
      <c r="MG292" s="175"/>
      <c r="MH292" s="175"/>
      <c r="MI292" s="175"/>
      <c r="MJ292" s="175"/>
      <c r="MK292" s="175"/>
      <c r="ML292" s="175"/>
      <c r="MM292" s="175"/>
      <c r="MN292" s="175"/>
      <c r="MO292" s="175"/>
      <c r="MP292" s="175"/>
      <c r="MQ292" s="175"/>
      <c r="MR292" s="175"/>
      <c r="MS292" s="175"/>
      <c r="MT292" s="175"/>
      <c r="MU292" s="175"/>
      <c r="MV292" s="175"/>
      <c r="MW292" s="175"/>
      <c r="MX292" s="175"/>
      <c r="MY292" s="175"/>
      <c r="MZ292" s="175"/>
      <c r="NA292" s="175"/>
      <c r="NB292" s="175"/>
      <c r="NC292" s="175"/>
      <c r="ND292" s="175"/>
      <c r="NE292" s="175"/>
      <c r="NF292" s="175"/>
      <c r="NG292" s="175"/>
      <c r="NH292" s="175"/>
      <c r="NI292" s="175"/>
      <c r="NJ292" s="175"/>
      <c r="NK292" s="175"/>
      <c r="NL292" s="175"/>
      <c r="NM292" s="175"/>
      <c r="NN292" s="175"/>
      <c r="NO292" s="175"/>
      <c r="NP292" s="175"/>
      <c r="NQ292" s="175"/>
      <c r="NR292" s="175"/>
      <c r="NS292" s="175"/>
      <c r="NT292" s="175"/>
      <c r="NU292" s="175"/>
      <c r="NV292" s="175"/>
      <c r="NW292" s="175"/>
      <c r="NX292" s="175"/>
      <c r="NY292" s="175"/>
      <c r="NZ292" s="175"/>
      <c r="OA292" s="175"/>
      <c r="OB292" s="175"/>
      <c r="OC292" s="175"/>
      <c r="OD292" s="175"/>
      <c r="OE292" s="175"/>
      <c r="OF292" s="175"/>
      <c r="OG292" s="175"/>
      <c r="OH292" s="175"/>
      <c r="OI292" s="175"/>
      <c r="OJ292" s="175"/>
      <c r="OK292" s="175"/>
      <c r="OL292" s="175"/>
      <c r="OM292" s="175"/>
      <c r="ON292" s="175"/>
      <c r="OO292" s="175"/>
      <c r="OP292" s="175"/>
      <c r="OQ292" s="175"/>
      <c r="OR292" s="175"/>
      <c r="OS292" s="175"/>
      <c r="OT292" s="175"/>
      <c r="OU292" s="175"/>
      <c r="OV292" s="175"/>
      <c r="OW292" s="175"/>
      <c r="OX292" s="175"/>
      <c r="OY292" s="175"/>
      <c r="OZ292" s="175"/>
      <c r="PA292" s="175"/>
      <c r="PB292" s="175"/>
      <c r="PC292" s="175"/>
      <c r="PD292" s="175"/>
      <c r="PE292" s="175"/>
      <c r="PF292" s="175"/>
      <c r="PG292" s="175"/>
      <c r="PH292" s="175"/>
      <c r="PI292" s="175"/>
      <c r="PJ292" s="175"/>
      <c r="PK292" s="175"/>
      <c r="PL292" s="175"/>
      <c r="PM292" s="175"/>
      <c r="PN292" s="175"/>
      <c r="PO292" s="175"/>
      <c r="PP292" s="175"/>
      <c r="PQ292" s="175"/>
      <c r="PR292" s="175"/>
      <c r="PS292" s="175"/>
      <c r="PT292" s="175"/>
      <c r="PU292" s="175"/>
      <c r="PV292" s="175"/>
      <c r="PW292" s="175"/>
      <c r="PX292" s="175"/>
      <c r="PY292" s="175"/>
      <c r="PZ292" s="175"/>
      <c r="QA292" s="175"/>
      <c r="QB292" s="175"/>
      <c r="QC292" s="175"/>
      <c r="QD292" s="175"/>
      <c r="QE292" s="175"/>
      <c r="QF292" s="175"/>
      <c r="QG292" s="175"/>
      <c r="QH292" s="175"/>
      <c r="QI292" s="175"/>
      <c r="QJ292" s="175"/>
      <c r="QK292" s="175"/>
      <c r="QL292" s="175"/>
      <c r="QM292" s="175"/>
      <c r="QN292" s="175"/>
      <c r="QO292" s="175"/>
    </row>
    <row r="293" spans="122:457">
      <c r="DR293" s="175"/>
      <c r="DS293" s="175"/>
      <c r="DT293" s="175"/>
      <c r="DU293" s="175"/>
      <c r="DV293" s="175"/>
      <c r="DW293" s="175"/>
      <c r="DX293" s="175"/>
      <c r="DY293" s="175"/>
      <c r="DZ293" s="175"/>
      <c r="EA293" s="175"/>
      <c r="EB293" s="175"/>
      <c r="EC293" s="175"/>
      <c r="ED293" s="175"/>
      <c r="EE293" s="175"/>
      <c r="EF293" s="175"/>
      <c r="EG293" s="175"/>
      <c r="EH293" s="175"/>
      <c r="EI293" s="175"/>
      <c r="EJ293" s="175"/>
      <c r="EK293" s="175"/>
      <c r="EL293" s="175"/>
      <c r="EM293" s="175"/>
      <c r="EN293" s="175"/>
      <c r="EO293" s="175"/>
      <c r="EP293" s="175"/>
      <c r="EQ293" s="175"/>
      <c r="ER293" s="175"/>
      <c r="ES293" s="175"/>
      <c r="ET293" s="175"/>
      <c r="EU293" s="175"/>
      <c r="EV293" s="175"/>
      <c r="EW293" s="175"/>
      <c r="EX293" s="175"/>
      <c r="EY293" s="175"/>
      <c r="EZ293" s="175"/>
      <c r="FA293" s="175"/>
      <c r="FB293" s="175"/>
      <c r="FC293" s="175"/>
      <c r="FD293" s="175"/>
      <c r="FE293" s="175"/>
      <c r="FF293" s="175"/>
      <c r="FG293" s="175"/>
      <c r="FH293" s="175"/>
      <c r="FI293" s="175"/>
      <c r="FJ293" s="175"/>
      <c r="FK293" s="175"/>
      <c r="FL293" s="175"/>
      <c r="FM293" s="175"/>
      <c r="FN293" s="175"/>
      <c r="FO293" s="175"/>
      <c r="FP293" s="175"/>
      <c r="FQ293" s="175"/>
      <c r="FR293" s="175"/>
      <c r="FS293" s="175"/>
      <c r="FT293" s="175"/>
      <c r="FU293" s="175"/>
      <c r="FV293" s="175"/>
      <c r="FW293" s="175"/>
      <c r="FX293" s="175"/>
      <c r="FY293" s="175"/>
      <c r="FZ293" s="175"/>
      <c r="GA293" s="175"/>
      <c r="GB293" s="175"/>
      <c r="GC293" s="175"/>
      <c r="GD293" s="175"/>
      <c r="GE293" s="175"/>
      <c r="GF293" s="175"/>
      <c r="GG293" s="175"/>
      <c r="GH293" s="175"/>
      <c r="GI293" s="175"/>
      <c r="GJ293" s="175"/>
      <c r="GK293" s="175"/>
      <c r="GL293" s="175"/>
      <c r="GM293" s="175"/>
      <c r="GN293" s="175"/>
      <c r="GO293" s="175"/>
      <c r="GP293" s="175"/>
      <c r="GQ293" s="175"/>
      <c r="GR293" s="175"/>
      <c r="GS293" s="175"/>
      <c r="GT293" s="175"/>
      <c r="GU293" s="175"/>
      <c r="GV293" s="175"/>
      <c r="GW293" s="175"/>
      <c r="GX293" s="175"/>
      <c r="GY293" s="175"/>
      <c r="GZ293" s="175"/>
      <c r="HA293" s="175"/>
      <c r="HB293" s="175"/>
      <c r="HC293" s="175"/>
      <c r="HD293" s="175"/>
      <c r="HE293" s="175"/>
      <c r="HF293" s="175"/>
      <c r="HG293" s="175"/>
      <c r="HH293" s="175"/>
      <c r="HI293" s="175"/>
      <c r="HJ293" s="175"/>
      <c r="HK293" s="175"/>
      <c r="HL293" s="175"/>
      <c r="HM293" s="175"/>
      <c r="HN293" s="175"/>
      <c r="HO293" s="175"/>
      <c r="HP293" s="175"/>
      <c r="HQ293" s="175"/>
      <c r="HR293" s="175"/>
      <c r="HS293" s="175"/>
      <c r="HT293" s="175"/>
      <c r="HU293" s="175"/>
      <c r="HV293" s="175"/>
      <c r="HW293" s="175"/>
      <c r="HX293" s="175"/>
      <c r="HY293" s="175"/>
      <c r="HZ293" s="175"/>
      <c r="IA293" s="175"/>
      <c r="IB293" s="175"/>
      <c r="IC293" s="175"/>
      <c r="ID293" s="175"/>
      <c r="IE293" s="175"/>
      <c r="IF293" s="175"/>
      <c r="IG293" s="175"/>
      <c r="IH293" s="175"/>
      <c r="II293" s="175"/>
      <c r="IJ293" s="175"/>
      <c r="IK293" s="175"/>
      <c r="IL293" s="175"/>
      <c r="IM293" s="175"/>
      <c r="IN293" s="175"/>
      <c r="IO293" s="175"/>
      <c r="IP293" s="175"/>
      <c r="IQ293" s="175"/>
      <c r="IR293" s="175"/>
      <c r="IS293" s="175"/>
      <c r="IT293" s="175"/>
      <c r="IU293" s="175"/>
      <c r="IV293" s="175"/>
      <c r="IW293" s="175"/>
      <c r="IX293" s="175"/>
      <c r="IY293" s="175"/>
      <c r="IZ293" s="175"/>
      <c r="JA293" s="175"/>
      <c r="JB293" s="175"/>
      <c r="JC293" s="175"/>
      <c r="JD293" s="175"/>
      <c r="JE293" s="175"/>
      <c r="JF293" s="175"/>
      <c r="JG293" s="175"/>
      <c r="JH293" s="175"/>
      <c r="JI293" s="175"/>
      <c r="JJ293" s="175"/>
      <c r="JK293" s="175"/>
      <c r="JL293" s="175"/>
      <c r="JM293" s="175"/>
      <c r="JN293" s="175"/>
      <c r="JO293" s="175"/>
      <c r="JP293" s="175"/>
      <c r="JQ293" s="175"/>
      <c r="JR293" s="175"/>
      <c r="JS293" s="175"/>
      <c r="JT293" s="175"/>
      <c r="JU293" s="175"/>
      <c r="JV293" s="175"/>
      <c r="JW293" s="175"/>
      <c r="JX293" s="175"/>
      <c r="JY293" s="175"/>
      <c r="JZ293" s="175"/>
      <c r="KA293" s="175"/>
      <c r="KB293" s="175"/>
      <c r="KC293" s="175"/>
      <c r="KD293" s="175"/>
      <c r="KE293" s="175"/>
      <c r="KF293" s="175"/>
      <c r="KG293" s="175"/>
      <c r="KH293" s="175"/>
      <c r="KI293" s="175"/>
      <c r="KJ293" s="175"/>
      <c r="KK293" s="175"/>
      <c r="KL293" s="175"/>
      <c r="KM293" s="175"/>
      <c r="KN293" s="175"/>
      <c r="KO293" s="175"/>
      <c r="KP293" s="175"/>
      <c r="KQ293" s="175"/>
      <c r="KR293" s="175"/>
      <c r="KS293" s="175"/>
      <c r="KT293" s="175"/>
      <c r="KU293" s="175"/>
      <c r="KV293" s="175"/>
      <c r="KW293" s="175"/>
      <c r="KX293" s="175"/>
      <c r="KY293" s="175"/>
      <c r="KZ293" s="175"/>
      <c r="LA293" s="175"/>
      <c r="LB293" s="175"/>
      <c r="LC293" s="175"/>
      <c r="LD293" s="175"/>
      <c r="LE293" s="175"/>
      <c r="LF293" s="175"/>
      <c r="LG293" s="175"/>
      <c r="LH293" s="175"/>
      <c r="LI293" s="175"/>
      <c r="LJ293" s="175"/>
      <c r="LK293" s="175"/>
      <c r="LL293" s="175"/>
      <c r="LM293" s="175"/>
      <c r="LN293" s="175"/>
      <c r="LO293" s="175"/>
      <c r="LP293" s="175"/>
      <c r="LQ293" s="175"/>
      <c r="LR293" s="175"/>
      <c r="LS293" s="175"/>
      <c r="LT293" s="175"/>
      <c r="LU293" s="175"/>
      <c r="LV293" s="175"/>
      <c r="LW293" s="175"/>
      <c r="LX293" s="175"/>
      <c r="LY293" s="175"/>
      <c r="LZ293" s="175"/>
      <c r="MA293" s="175"/>
      <c r="MB293" s="175"/>
      <c r="MC293" s="175"/>
      <c r="MD293" s="175"/>
      <c r="ME293" s="175"/>
      <c r="MF293" s="175"/>
      <c r="MG293" s="175"/>
      <c r="MH293" s="175"/>
      <c r="MI293" s="175"/>
      <c r="MJ293" s="175"/>
      <c r="MK293" s="175"/>
      <c r="ML293" s="175"/>
      <c r="MM293" s="175"/>
      <c r="MN293" s="175"/>
      <c r="MO293" s="175"/>
      <c r="MP293" s="175"/>
      <c r="MQ293" s="175"/>
      <c r="MR293" s="175"/>
      <c r="MS293" s="175"/>
      <c r="MT293" s="175"/>
      <c r="MU293" s="175"/>
      <c r="MV293" s="175"/>
      <c r="MW293" s="175"/>
      <c r="MX293" s="175"/>
      <c r="MY293" s="175"/>
      <c r="MZ293" s="175"/>
      <c r="NA293" s="175"/>
      <c r="NB293" s="175"/>
      <c r="NC293" s="175"/>
      <c r="ND293" s="175"/>
      <c r="NE293" s="175"/>
      <c r="NF293" s="175"/>
      <c r="NG293" s="175"/>
      <c r="NH293" s="175"/>
      <c r="NI293" s="175"/>
      <c r="NJ293" s="175"/>
      <c r="NK293" s="175"/>
      <c r="NL293" s="175"/>
      <c r="NM293" s="175"/>
      <c r="NN293" s="175"/>
      <c r="NO293" s="175"/>
      <c r="NP293" s="175"/>
      <c r="NQ293" s="175"/>
      <c r="NR293" s="175"/>
      <c r="NS293" s="175"/>
      <c r="NT293" s="175"/>
      <c r="NU293" s="175"/>
      <c r="NV293" s="175"/>
      <c r="NW293" s="175"/>
      <c r="NX293" s="175"/>
      <c r="NY293" s="175"/>
      <c r="NZ293" s="175"/>
      <c r="OA293" s="175"/>
      <c r="OB293" s="175"/>
      <c r="OC293" s="175"/>
      <c r="OD293" s="175"/>
      <c r="OE293" s="175"/>
      <c r="OF293" s="175"/>
      <c r="OG293" s="175"/>
      <c r="OH293" s="175"/>
      <c r="OI293" s="175"/>
      <c r="OJ293" s="175"/>
      <c r="OK293" s="175"/>
      <c r="OL293" s="175"/>
      <c r="OM293" s="175"/>
      <c r="ON293" s="175"/>
      <c r="OO293" s="175"/>
      <c r="OP293" s="175"/>
      <c r="OQ293" s="175"/>
      <c r="OR293" s="175"/>
      <c r="OS293" s="175"/>
      <c r="OT293" s="175"/>
      <c r="OU293" s="175"/>
      <c r="OV293" s="175"/>
      <c r="OW293" s="175"/>
      <c r="OX293" s="175"/>
      <c r="OY293" s="175"/>
      <c r="OZ293" s="175"/>
      <c r="PA293" s="175"/>
      <c r="PB293" s="175"/>
      <c r="PC293" s="175"/>
      <c r="PD293" s="175"/>
      <c r="PE293" s="175"/>
      <c r="PF293" s="175"/>
      <c r="PG293" s="175"/>
      <c r="PH293" s="175"/>
      <c r="PI293" s="175"/>
      <c r="PJ293" s="175"/>
      <c r="PK293" s="175"/>
      <c r="PL293" s="175"/>
      <c r="PM293" s="175"/>
      <c r="PN293" s="175"/>
      <c r="PO293" s="175"/>
      <c r="PP293" s="175"/>
      <c r="PQ293" s="175"/>
      <c r="PR293" s="175"/>
      <c r="PS293" s="175"/>
      <c r="PT293" s="175"/>
      <c r="PU293" s="175"/>
      <c r="PV293" s="175"/>
      <c r="PW293" s="175"/>
      <c r="PX293" s="175"/>
      <c r="PY293" s="175"/>
      <c r="PZ293" s="175"/>
      <c r="QA293" s="175"/>
      <c r="QB293" s="175"/>
      <c r="QC293" s="175"/>
      <c r="QD293" s="175"/>
      <c r="QE293" s="175"/>
      <c r="QF293" s="175"/>
      <c r="QG293" s="175"/>
      <c r="QH293" s="175"/>
      <c r="QI293" s="175"/>
      <c r="QJ293" s="175"/>
      <c r="QK293" s="175"/>
      <c r="QL293" s="175"/>
      <c r="QM293" s="175"/>
      <c r="QN293" s="175"/>
      <c r="QO293" s="175"/>
    </row>
    <row r="294" spans="122:457">
      <c r="DR294" s="175"/>
      <c r="DS294" s="175"/>
      <c r="DT294" s="175"/>
      <c r="DU294" s="175"/>
      <c r="DV294" s="175"/>
      <c r="DW294" s="175"/>
      <c r="DX294" s="175"/>
      <c r="DY294" s="175"/>
      <c r="DZ294" s="175"/>
      <c r="EA294" s="175"/>
      <c r="EB294" s="175"/>
      <c r="EC294" s="175"/>
      <c r="ED294" s="175"/>
      <c r="EE294" s="175"/>
      <c r="EF294" s="175"/>
      <c r="EG294" s="175"/>
      <c r="EH294" s="175"/>
      <c r="EI294" s="175"/>
      <c r="EJ294" s="175"/>
      <c r="EK294" s="175"/>
      <c r="EL294" s="175"/>
      <c r="EM294" s="175"/>
      <c r="EN294" s="175"/>
      <c r="EO294" s="175"/>
      <c r="EP294" s="175"/>
      <c r="EQ294" s="175"/>
      <c r="ER294" s="175"/>
      <c r="ES294" s="175"/>
      <c r="ET294" s="175"/>
      <c r="EU294" s="175"/>
      <c r="EV294" s="175"/>
      <c r="EW294" s="175"/>
      <c r="EX294" s="175"/>
      <c r="EY294" s="175"/>
      <c r="EZ294" s="175"/>
      <c r="FA294" s="175"/>
      <c r="FB294" s="175"/>
      <c r="FC294" s="175"/>
      <c r="FD294" s="175"/>
      <c r="FE294" s="175"/>
      <c r="FF294" s="175"/>
      <c r="FG294" s="175"/>
      <c r="FH294" s="175"/>
      <c r="FI294" s="175"/>
      <c r="FJ294" s="175"/>
      <c r="FK294" s="175"/>
      <c r="FL294" s="175"/>
      <c r="FM294" s="175"/>
      <c r="FN294" s="175"/>
      <c r="FO294" s="175"/>
      <c r="FP294" s="175"/>
      <c r="FQ294" s="175"/>
      <c r="FR294" s="175"/>
      <c r="FS294" s="175"/>
      <c r="FT294" s="175"/>
      <c r="FU294" s="175"/>
      <c r="FV294" s="175"/>
      <c r="FW294" s="175"/>
      <c r="FX294" s="175"/>
      <c r="FY294" s="175"/>
      <c r="FZ294" s="175"/>
      <c r="GA294" s="175"/>
      <c r="GB294" s="175"/>
      <c r="GC294" s="175"/>
      <c r="GD294" s="175"/>
      <c r="GE294" s="175"/>
      <c r="GF294" s="175"/>
      <c r="GG294" s="175"/>
      <c r="GH294" s="175"/>
      <c r="GI294" s="175"/>
      <c r="GJ294" s="175"/>
      <c r="GK294" s="175"/>
      <c r="GL294" s="175"/>
      <c r="GM294" s="175"/>
      <c r="GN294" s="175"/>
      <c r="GO294" s="175"/>
      <c r="GP294" s="175"/>
      <c r="GQ294" s="175"/>
      <c r="GR294" s="175"/>
      <c r="GS294" s="175"/>
      <c r="GT294" s="175"/>
      <c r="GU294" s="175"/>
      <c r="GV294" s="175"/>
      <c r="GW294" s="175"/>
      <c r="GX294" s="175"/>
      <c r="GY294" s="175"/>
      <c r="GZ294" s="175"/>
      <c r="HA294" s="175"/>
      <c r="HB294" s="175"/>
      <c r="HC294" s="175"/>
      <c r="HD294" s="175"/>
      <c r="HE294" s="175"/>
      <c r="HF294" s="175"/>
      <c r="HG294" s="175"/>
      <c r="HH294" s="175"/>
      <c r="HI294" s="175"/>
      <c r="HJ294" s="175"/>
      <c r="HK294" s="175"/>
      <c r="HL294" s="175"/>
      <c r="HM294" s="175"/>
      <c r="HN294" s="175"/>
      <c r="HO294" s="175"/>
      <c r="HP294" s="175"/>
      <c r="HQ294" s="175"/>
      <c r="HR294" s="175"/>
      <c r="HS294" s="175"/>
      <c r="HT294" s="175"/>
      <c r="HU294" s="175"/>
      <c r="HV294" s="175"/>
      <c r="HW294" s="175"/>
      <c r="HX294" s="175"/>
      <c r="HY294" s="175"/>
      <c r="HZ294" s="175"/>
      <c r="IA294" s="175"/>
      <c r="IB294" s="175"/>
      <c r="IC294" s="175"/>
      <c r="ID294" s="175"/>
      <c r="IE294" s="175"/>
      <c r="IF294" s="175"/>
      <c r="IG294" s="175"/>
      <c r="IH294" s="175"/>
      <c r="II294" s="175"/>
      <c r="IJ294" s="175"/>
      <c r="IK294" s="175"/>
      <c r="IL294" s="175"/>
      <c r="IM294" s="175"/>
      <c r="IN294" s="175"/>
      <c r="IO294" s="175"/>
      <c r="IP294" s="175"/>
      <c r="IQ294" s="175"/>
      <c r="IR294" s="175"/>
      <c r="IS294" s="175"/>
      <c r="IT294" s="175"/>
      <c r="IU294" s="175"/>
      <c r="IV294" s="175"/>
      <c r="IW294" s="175"/>
      <c r="IX294" s="175"/>
      <c r="IY294" s="175"/>
      <c r="IZ294" s="175"/>
      <c r="JA294" s="175"/>
      <c r="JB294" s="175"/>
      <c r="JC294" s="175"/>
      <c r="JD294" s="175"/>
      <c r="JE294" s="175"/>
      <c r="JF294" s="175"/>
      <c r="JG294" s="175"/>
      <c r="JH294" s="175"/>
      <c r="JI294" s="175"/>
      <c r="JJ294" s="175"/>
      <c r="JK294" s="175"/>
      <c r="JL294" s="175"/>
      <c r="JM294" s="175"/>
      <c r="JN294" s="175"/>
      <c r="JO294" s="175"/>
      <c r="JP294" s="175"/>
      <c r="JQ294" s="175"/>
      <c r="JR294" s="175"/>
      <c r="JS294" s="175"/>
      <c r="JT294" s="175"/>
      <c r="JU294" s="175"/>
      <c r="JV294" s="175"/>
      <c r="JW294" s="175"/>
      <c r="JX294" s="175"/>
      <c r="JY294" s="175"/>
      <c r="JZ294" s="175"/>
      <c r="KA294" s="175"/>
      <c r="KB294" s="175"/>
      <c r="KC294" s="175"/>
      <c r="KD294" s="175"/>
      <c r="KE294" s="175"/>
      <c r="KF294" s="175"/>
      <c r="KG294" s="175"/>
      <c r="KH294" s="175"/>
      <c r="KI294" s="175"/>
      <c r="KJ294" s="175"/>
      <c r="KK294" s="175"/>
      <c r="KL294" s="175"/>
      <c r="KM294" s="175"/>
      <c r="KN294" s="175"/>
      <c r="KO294" s="175"/>
      <c r="KP294" s="175"/>
      <c r="KQ294" s="175"/>
      <c r="KR294" s="175"/>
      <c r="KS294" s="175"/>
      <c r="KT294" s="175"/>
      <c r="KU294" s="175"/>
      <c r="KV294" s="175"/>
      <c r="KW294" s="175"/>
      <c r="KX294" s="175"/>
      <c r="KY294" s="175"/>
      <c r="KZ294" s="175"/>
      <c r="LA294" s="175"/>
      <c r="LB294" s="175"/>
      <c r="LC294" s="175"/>
      <c r="LD294" s="175"/>
      <c r="LE294" s="175"/>
      <c r="LF294" s="175"/>
      <c r="LG294" s="175"/>
      <c r="LH294" s="175"/>
      <c r="LI294" s="175"/>
      <c r="LJ294" s="175"/>
      <c r="LK294" s="175"/>
      <c r="LL294" s="175"/>
      <c r="LM294" s="175"/>
      <c r="LN294" s="175"/>
      <c r="LO294" s="175"/>
      <c r="LP294" s="175"/>
      <c r="LQ294" s="175"/>
      <c r="LR294" s="175"/>
      <c r="LS294" s="175"/>
      <c r="LT294" s="175"/>
      <c r="LU294" s="175"/>
      <c r="LV294" s="175"/>
      <c r="LW294" s="175"/>
      <c r="LX294" s="175"/>
      <c r="LY294" s="175"/>
      <c r="LZ294" s="175"/>
      <c r="MA294" s="175"/>
      <c r="MB294" s="175"/>
      <c r="MC294" s="175"/>
      <c r="MD294" s="175"/>
      <c r="ME294" s="175"/>
      <c r="MF294" s="175"/>
      <c r="MG294" s="175"/>
      <c r="MH294" s="175"/>
      <c r="MI294" s="175"/>
      <c r="MJ294" s="175"/>
      <c r="MK294" s="175"/>
      <c r="ML294" s="175"/>
      <c r="MM294" s="175"/>
      <c r="MN294" s="175"/>
      <c r="MO294" s="175"/>
      <c r="MP294" s="175"/>
      <c r="MQ294" s="175"/>
      <c r="MR294" s="175"/>
      <c r="MS294" s="175"/>
      <c r="MT294" s="175"/>
      <c r="MU294" s="175"/>
      <c r="MV294" s="175"/>
      <c r="MW294" s="175"/>
      <c r="MX294" s="175"/>
      <c r="MY294" s="175"/>
      <c r="MZ294" s="175"/>
      <c r="NA294" s="175"/>
      <c r="NB294" s="175"/>
      <c r="NC294" s="175"/>
      <c r="ND294" s="175"/>
      <c r="NE294" s="175"/>
      <c r="NF294" s="175"/>
      <c r="NG294" s="175"/>
      <c r="NH294" s="175"/>
      <c r="NI294" s="175"/>
      <c r="NJ294" s="175"/>
      <c r="NK294" s="175"/>
      <c r="NL294" s="175"/>
      <c r="NM294" s="175"/>
      <c r="NN294" s="175"/>
      <c r="NO294" s="175"/>
      <c r="NP294" s="175"/>
      <c r="NQ294" s="175"/>
      <c r="NR294" s="175"/>
      <c r="NS294" s="175"/>
      <c r="NT294" s="175"/>
      <c r="NU294" s="175"/>
      <c r="NV294" s="175"/>
      <c r="NW294" s="175"/>
      <c r="NX294" s="175"/>
      <c r="NY294" s="175"/>
      <c r="NZ294" s="175"/>
      <c r="OA294" s="175"/>
      <c r="OB294" s="175"/>
      <c r="OC294" s="175"/>
      <c r="OD294" s="175"/>
      <c r="OE294" s="175"/>
      <c r="OF294" s="175"/>
      <c r="OG294" s="175"/>
      <c r="OH294" s="175"/>
      <c r="OI294" s="175"/>
      <c r="OJ294" s="175"/>
      <c r="OK294" s="175"/>
      <c r="OL294" s="175"/>
      <c r="OM294" s="175"/>
      <c r="ON294" s="175"/>
      <c r="OO294" s="175"/>
      <c r="OP294" s="175"/>
      <c r="OQ294" s="175"/>
      <c r="OR294" s="175"/>
      <c r="OS294" s="175"/>
      <c r="OT294" s="175"/>
      <c r="OU294" s="175"/>
      <c r="OV294" s="175"/>
      <c r="OW294" s="175"/>
      <c r="OX294" s="175"/>
      <c r="OY294" s="175"/>
      <c r="OZ294" s="175"/>
      <c r="PA294" s="175"/>
      <c r="PB294" s="175"/>
      <c r="PC294" s="175"/>
      <c r="PD294" s="175"/>
      <c r="PE294" s="175"/>
      <c r="PF294" s="175"/>
      <c r="PG294" s="175"/>
      <c r="PH294" s="175"/>
      <c r="PI294" s="175"/>
      <c r="PJ294" s="175"/>
      <c r="PK294" s="175"/>
      <c r="PL294" s="175"/>
      <c r="PM294" s="175"/>
      <c r="PN294" s="175"/>
      <c r="PO294" s="175"/>
      <c r="PP294" s="175"/>
      <c r="PQ294" s="175"/>
      <c r="PR294" s="175"/>
      <c r="PS294" s="175"/>
      <c r="PT294" s="175"/>
      <c r="PU294" s="175"/>
      <c r="PV294" s="175"/>
      <c r="PW294" s="175"/>
      <c r="PX294" s="175"/>
      <c r="PY294" s="175"/>
      <c r="PZ294" s="175"/>
      <c r="QA294" s="175"/>
      <c r="QB294" s="175"/>
      <c r="QC294" s="175"/>
      <c r="QD294" s="175"/>
      <c r="QE294" s="175"/>
      <c r="QF294" s="175"/>
      <c r="QG294" s="175"/>
      <c r="QH294" s="175"/>
      <c r="QI294" s="175"/>
      <c r="QJ294" s="175"/>
      <c r="QK294" s="175"/>
      <c r="QL294" s="175"/>
      <c r="QM294" s="175"/>
      <c r="QN294" s="175"/>
      <c r="QO294" s="175"/>
    </row>
    <row r="295" spans="122:457">
      <c r="DR295" s="175"/>
      <c r="DS295" s="175"/>
      <c r="DT295" s="175"/>
      <c r="DU295" s="175"/>
      <c r="DV295" s="175"/>
      <c r="DW295" s="175"/>
      <c r="DX295" s="175"/>
      <c r="DY295" s="175"/>
      <c r="DZ295" s="175"/>
      <c r="EA295" s="175"/>
      <c r="EB295" s="175"/>
      <c r="EC295" s="175"/>
      <c r="ED295" s="175"/>
      <c r="EE295" s="175"/>
      <c r="EF295" s="175"/>
      <c r="EG295" s="175"/>
      <c r="EH295" s="175"/>
      <c r="EI295" s="175"/>
      <c r="EJ295" s="175"/>
      <c r="EK295" s="175"/>
      <c r="EL295" s="175"/>
      <c r="EM295" s="175"/>
      <c r="EN295" s="175"/>
      <c r="EO295" s="175"/>
      <c r="EP295" s="175"/>
      <c r="EQ295" s="175"/>
      <c r="ER295" s="175"/>
      <c r="ES295" s="175"/>
      <c r="ET295" s="175"/>
      <c r="EU295" s="175"/>
      <c r="EV295" s="175"/>
      <c r="EW295" s="175"/>
      <c r="EX295" s="175"/>
      <c r="EY295" s="175"/>
      <c r="EZ295" s="175"/>
      <c r="FA295" s="175"/>
      <c r="FB295" s="175"/>
      <c r="FC295" s="175"/>
      <c r="FD295" s="175"/>
      <c r="FE295" s="175"/>
      <c r="FF295" s="175"/>
      <c r="FG295" s="175"/>
      <c r="FH295" s="175"/>
      <c r="FI295" s="175"/>
      <c r="FJ295" s="175"/>
      <c r="FK295" s="175"/>
      <c r="FL295" s="175"/>
      <c r="FM295" s="175"/>
      <c r="FN295" s="175"/>
      <c r="FO295" s="175"/>
      <c r="FP295" s="175"/>
      <c r="FQ295" s="175"/>
      <c r="FR295" s="175"/>
      <c r="FS295" s="175"/>
      <c r="FT295" s="175"/>
      <c r="FU295" s="175"/>
      <c r="FV295" s="175"/>
      <c r="FW295" s="175"/>
      <c r="FX295" s="175"/>
      <c r="FY295" s="175"/>
      <c r="FZ295" s="175"/>
      <c r="GA295" s="175"/>
      <c r="GB295" s="175"/>
      <c r="GC295" s="175"/>
      <c r="GD295" s="175"/>
      <c r="GE295" s="175"/>
      <c r="GF295" s="175"/>
      <c r="GG295" s="175"/>
      <c r="GH295" s="175"/>
      <c r="GI295" s="175"/>
      <c r="GJ295" s="175"/>
      <c r="GK295" s="175"/>
      <c r="GL295" s="175"/>
      <c r="GM295" s="175"/>
      <c r="GN295" s="175"/>
      <c r="GO295" s="175"/>
      <c r="GP295" s="175"/>
      <c r="GQ295" s="175"/>
      <c r="GR295" s="175"/>
      <c r="GS295" s="175"/>
      <c r="GT295" s="175"/>
      <c r="GU295" s="175"/>
      <c r="GV295" s="175"/>
      <c r="GW295" s="175"/>
      <c r="GX295" s="175"/>
      <c r="GY295" s="175"/>
      <c r="GZ295" s="175"/>
      <c r="HA295" s="175"/>
      <c r="HB295" s="175"/>
      <c r="HC295" s="175"/>
      <c r="HD295" s="175"/>
      <c r="HE295" s="175"/>
      <c r="HF295" s="175"/>
      <c r="HG295" s="175"/>
      <c r="HH295" s="175"/>
      <c r="HI295" s="175"/>
      <c r="HJ295" s="175"/>
      <c r="HK295" s="175"/>
      <c r="HL295" s="175"/>
      <c r="HM295" s="175"/>
      <c r="HN295" s="175"/>
      <c r="HO295" s="175"/>
      <c r="HP295" s="175"/>
      <c r="HQ295" s="175"/>
      <c r="HR295" s="175"/>
      <c r="HS295" s="175"/>
      <c r="HT295" s="175"/>
      <c r="HU295" s="175"/>
      <c r="HV295" s="175"/>
      <c r="HW295" s="175"/>
      <c r="HX295" s="175"/>
      <c r="HY295" s="175"/>
      <c r="HZ295" s="175"/>
      <c r="IA295" s="175"/>
      <c r="IB295" s="175"/>
      <c r="IC295" s="175"/>
      <c r="ID295" s="175"/>
      <c r="IE295" s="175"/>
      <c r="IF295" s="175"/>
      <c r="IG295" s="175"/>
      <c r="IH295" s="175"/>
      <c r="II295" s="175"/>
      <c r="IJ295" s="175"/>
      <c r="IK295" s="175"/>
      <c r="IL295" s="175"/>
      <c r="IM295" s="175"/>
      <c r="IN295" s="175"/>
      <c r="IO295" s="175"/>
      <c r="IP295" s="175"/>
      <c r="IQ295" s="175"/>
      <c r="IR295" s="175"/>
      <c r="IS295" s="175"/>
      <c r="IT295" s="175"/>
      <c r="IU295" s="175"/>
      <c r="IV295" s="175"/>
      <c r="IW295" s="175"/>
      <c r="IX295" s="175"/>
      <c r="IY295" s="175"/>
      <c r="IZ295" s="175"/>
      <c r="JA295" s="175"/>
      <c r="JB295" s="175"/>
      <c r="JC295" s="175"/>
      <c r="JD295" s="175"/>
      <c r="JE295" s="175"/>
      <c r="JF295" s="175"/>
      <c r="JG295" s="175"/>
      <c r="JH295" s="175"/>
      <c r="JI295" s="175"/>
      <c r="JJ295" s="175"/>
      <c r="JK295" s="175"/>
      <c r="JL295" s="175"/>
      <c r="JM295" s="175"/>
      <c r="JN295" s="175"/>
      <c r="JO295" s="175"/>
      <c r="JP295" s="175"/>
      <c r="JQ295" s="175"/>
      <c r="JR295" s="175"/>
      <c r="JS295" s="175"/>
      <c r="JT295" s="175"/>
      <c r="JU295" s="175"/>
      <c r="JV295" s="175"/>
      <c r="JW295" s="175"/>
      <c r="JX295" s="175"/>
      <c r="JY295" s="175"/>
      <c r="JZ295" s="175"/>
      <c r="KA295" s="175"/>
      <c r="KB295" s="175"/>
      <c r="KC295" s="175"/>
      <c r="KD295" s="175"/>
      <c r="KE295" s="175"/>
      <c r="KF295" s="175"/>
      <c r="KG295" s="175"/>
      <c r="KH295" s="175"/>
      <c r="KI295" s="175"/>
      <c r="KJ295" s="175"/>
      <c r="KK295" s="175"/>
      <c r="KL295" s="175"/>
      <c r="KM295" s="175"/>
      <c r="KN295" s="175"/>
      <c r="KO295" s="175"/>
      <c r="KP295" s="175"/>
      <c r="KQ295" s="175"/>
      <c r="KR295" s="175"/>
      <c r="KS295" s="175"/>
      <c r="KT295" s="175"/>
      <c r="KU295" s="175"/>
      <c r="KV295" s="175"/>
      <c r="KW295" s="175"/>
      <c r="KX295" s="175"/>
      <c r="KY295" s="175"/>
      <c r="KZ295" s="175"/>
      <c r="LA295" s="175"/>
      <c r="LB295" s="175"/>
      <c r="LC295" s="175"/>
      <c r="LD295" s="175"/>
      <c r="LE295" s="175"/>
      <c r="LF295" s="175"/>
      <c r="LG295" s="175"/>
      <c r="LH295" s="175"/>
      <c r="LI295" s="175"/>
      <c r="LJ295" s="175"/>
      <c r="LK295" s="175"/>
      <c r="LL295" s="175"/>
      <c r="LM295" s="175"/>
      <c r="LN295" s="175"/>
      <c r="LO295" s="175"/>
      <c r="LP295" s="175"/>
      <c r="LQ295" s="175"/>
      <c r="LR295" s="175"/>
      <c r="LS295" s="175"/>
      <c r="LT295" s="175"/>
      <c r="LU295" s="175"/>
      <c r="LV295" s="175"/>
      <c r="LW295" s="175"/>
      <c r="LX295" s="175"/>
      <c r="LY295" s="175"/>
      <c r="LZ295" s="175"/>
      <c r="MA295" s="175"/>
      <c r="MB295" s="175"/>
      <c r="MC295" s="175"/>
      <c r="MD295" s="175"/>
      <c r="ME295" s="175"/>
      <c r="MF295" s="175"/>
      <c r="MG295" s="175"/>
      <c r="MH295" s="175"/>
      <c r="MI295" s="175"/>
      <c r="MJ295" s="175"/>
      <c r="MK295" s="175"/>
      <c r="ML295" s="175"/>
      <c r="MM295" s="175"/>
      <c r="MN295" s="175"/>
      <c r="MO295" s="175"/>
      <c r="MP295" s="175"/>
      <c r="MQ295" s="175"/>
      <c r="MR295" s="175"/>
      <c r="MS295" s="175"/>
      <c r="MT295" s="175"/>
      <c r="MU295" s="175"/>
      <c r="MV295" s="175"/>
      <c r="MW295" s="175"/>
      <c r="MX295" s="175"/>
      <c r="MY295" s="175"/>
      <c r="MZ295" s="175"/>
      <c r="NA295" s="175"/>
      <c r="NB295" s="175"/>
      <c r="NC295" s="175"/>
      <c r="ND295" s="175"/>
      <c r="NE295" s="175"/>
      <c r="NF295" s="175"/>
      <c r="NG295" s="175"/>
      <c r="NH295" s="175"/>
      <c r="NI295" s="175"/>
      <c r="NJ295" s="175"/>
      <c r="NK295" s="175"/>
      <c r="NL295" s="175"/>
      <c r="NM295" s="175"/>
      <c r="NN295" s="175"/>
      <c r="NO295" s="175"/>
      <c r="NP295" s="175"/>
      <c r="NQ295" s="175"/>
      <c r="NR295" s="175"/>
      <c r="NS295" s="175"/>
      <c r="NT295" s="175"/>
      <c r="NU295" s="175"/>
      <c r="NV295" s="175"/>
      <c r="NW295" s="175"/>
      <c r="NX295" s="175"/>
      <c r="NY295" s="175"/>
      <c r="NZ295" s="175"/>
      <c r="OA295" s="175"/>
      <c r="OB295" s="175"/>
      <c r="OC295" s="175"/>
      <c r="OD295" s="175"/>
      <c r="OE295" s="175"/>
      <c r="OF295" s="175"/>
      <c r="OG295" s="175"/>
      <c r="OH295" s="175"/>
      <c r="OI295" s="175"/>
      <c r="OJ295" s="175"/>
      <c r="OK295" s="175"/>
      <c r="OL295" s="175"/>
      <c r="OM295" s="175"/>
      <c r="ON295" s="175"/>
      <c r="OO295" s="175"/>
      <c r="OP295" s="175"/>
      <c r="OQ295" s="175"/>
      <c r="OR295" s="175"/>
      <c r="OS295" s="175"/>
      <c r="OT295" s="175"/>
      <c r="OU295" s="175"/>
      <c r="OV295" s="175"/>
      <c r="OW295" s="175"/>
      <c r="OX295" s="175"/>
      <c r="OY295" s="175"/>
      <c r="OZ295" s="175"/>
      <c r="PA295" s="175"/>
      <c r="PB295" s="175"/>
      <c r="PC295" s="175"/>
      <c r="PD295" s="175"/>
      <c r="PE295" s="175"/>
      <c r="PF295" s="175"/>
      <c r="PG295" s="175"/>
      <c r="PH295" s="175"/>
      <c r="PI295" s="175"/>
      <c r="PJ295" s="175"/>
      <c r="PK295" s="175"/>
      <c r="PL295" s="175"/>
      <c r="PM295" s="175"/>
      <c r="PN295" s="175"/>
      <c r="PO295" s="175"/>
      <c r="PP295" s="175"/>
      <c r="PQ295" s="175"/>
      <c r="PR295" s="175"/>
      <c r="PS295" s="175"/>
      <c r="PT295" s="175"/>
      <c r="PU295" s="175"/>
      <c r="PV295" s="175"/>
      <c r="PW295" s="175"/>
      <c r="PX295" s="175"/>
      <c r="PY295" s="175"/>
      <c r="PZ295" s="175"/>
      <c r="QA295" s="175"/>
      <c r="QB295" s="175"/>
      <c r="QC295" s="175"/>
      <c r="QD295" s="175"/>
      <c r="QE295" s="175"/>
      <c r="QF295" s="175"/>
      <c r="QG295" s="175"/>
      <c r="QH295" s="175"/>
      <c r="QI295" s="175"/>
      <c r="QJ295" s="175"/>
      <c r="QK295" s="175"/>
      <c r="QL295" s="175"/>
      <c r="QM295" s="175"/>
      <c r="QN295" s="175"/>
      <c r="QO295" s="175"/>
    </row>
    <row r="296" spans="122:457">
      <c r="DR296" s="175"/>
      <c r="DS296" s="175"/>
      <c r="DT296" s="175"/>
      <c r="DU296" s="175"/>
      <c r="DV296" s="175"/>
      <c r="DW296" s="175"/>
      <c r="DX296" s="175"/>
      <c r="DY296" s="175"/>
      <c r="DZ296" s="175"/>
      <c r="EA296" s="175"/>
      <c r="EB296" s="175"/>
      <c r="EC296" s="175"/>
      <c r="ED296" s="175"/>
      <c r="EE296" s="175"/>
      <c r="EF296" s="175"/>
      <c r="EG296" s="175"/>
      <c r="EH296" s="175"/>
      <c r="EI296" s="175"/>
      <c r="EJ296" s="175"/>
      <c r="EK296" s="175"/>
      <c r="EL296" s="175"/>
      <c r="EM296" s="175"/>
      <c r="EN296" s="175"/>
      <c r="EO296" s="175"/>
      <c r="EP296" s="175"/>
      <c r="EQ296" s="175"/>
      <c r="ER296" s="175"/>
      <c r="ES296" s="175"/>
      <c r="ET296" s="175"/>
      <c r="EU296" s="175"/>
      <c r="EV296" s="175"/>
      <c r="EW296" s="175"/>
      <c r="EX296" s="175"/>
      <c r="EY296" s="175"/>
      <c r="EZ296" s="175"/>
      <c r="FA296" s="175"/>
      <c r="FB296" s="175"/>
      <c r="FC296" s="175"/>
      <c r="FD296" s="175"/>
      <c r="FE296" s="175"/>
      <c r="FF296" s="175"/>
      <c r="FG296" s="175"/>
      <c r="FH296" s="175"/>
      <c r="FI296" s="175"/>
      <c r="FJ296" s="175"/>
      <c r="FK296" s="175"/>
      <c r="FL296" s="175"/>
      <c r="FM296" s="175"/>
      <c r="FN296" s="175"/>
      <c r="FO296" s="175"/>
      <c r="FP296" s="175"/>
      <c r="FQ296" s="175"/>
      <c r="FR296" s="175"/>
      <c r="FS296" s="175"/>
      <c r="FT296" s="175"/>
      <c r="FU296" s="175"/>
      <c r="FV296" s="175"/>
      <c r="FW296" s="175"/>
      <c r="FX296" s="175"/>
      <c r="FY296" s="175"/>
      <c r="FZ296" s="175"/>
      <c r="GA296" s="175"/>
      <c r="GB296" s="175"/>
      <c r="GC296" s="175"/>
      <c r="GD296" s="175"/>
      <c r="GE296" s="175"/>
      <c r="GF296" s="175"/>
      <c r="GG296" s="175"/>
      <c r="GH296" s="175"/>
      <c r="GI296" s="175"/>
      <c r="GJ296" s="175"/>
      <c r="GK296" s="175"/>
      <c r="GL296" s="175"/>
      <c r="GM296" s="175"/>
      <c r="GN296" s="175"/>
      <c r="GO296" s="175"/>
      <c r="GP296" s="175"/>
      <c r="GQ296" s="175"/>
      <c r="GR296" s="175"/>
      <c r="GS296" s="175"/>
      <c r="GT296" s="175"/>
      <c r="GU296" s="175"/>
      <c r="GV296" s="175"/>
      <c r="GW296" s="175"/>
      <c r="GX296" s="175"/>
      <c r="GY296" s="175"/>
      <c r="GZ296" s="175"/>
      <c r="HA296" s="175"/>
      <c r="HB296" s="175"/>
      <c r="HC296" s="175"/>
      <c r="HD296" s="175"/>
      <c r="HE296" s="175"/>
      <c r="HF296" s="175"/>
      <c r="HG296" s="175"/>
      <c r="HH296" s="175"/>
      <c r="HI296" s="175"/>
      <c r="HJ296" s="175"/>
      <c r="HK296" s="175"/>
      <c r="HL296" s="175"/>
      <c r="HM296" s="175"/>
      <c r="HN296" s="175"/>
      <c r="HO296" s="175"/>
      <c r="HP296" s="175"/>
      <c r="HQ296" s="175"/>
      <c r="HR296" s="175"/>
      <c r="HS296" s="175"/>
      <c r="HT296" s="175"/>
      <c r="HU296" s="175"/>
      <c r="HV296" s="175"/>
      <c r="HW296" s="175"/>
      <c r="HX296" s="175"/>
      <c r="HY296" s="175"/>
      <c r="HZ296" s="175"/>
      <c r="IA296" s="175"/>
      <c r="IB296" s="175"/>
      <c r="IC296" s="175"/>
      <c r="ID296" s="175"/>
      <c r="IE296" s="175"/>
      <c r="IF296" s="175"/>
      <c r="IG296" s="175"/>
      <c r="IH296" s="175"/>
      <c r="II296" s="175"/>
      <c r="IJ296" s="175"/>
      <c r="IK296" s="175"/>
      <c r="IL296" s="175"/>
      <c r="IM296" s="175"/>
      <c r="IN296" s="175"/>
      <c r="IO296" s="175"/>
      <c r="IP296" s="175"/>
      <c r="IQ296" s="175"/>
      <c r="IR296" s="175"/>
      <c r="IS296" s="175"/>
      <c r="IT296" s="175"/>
      <c r="IU296" s="175"/>
      <c r="IV296" s="175"/>
      <c r="IW296" s="175"/>
      <c r="IX296" s="175"/>
      <c r="IY296" s="175"/>
      <c r="IZ296" s="175"/>
      <c r="JA296" s="175"/>
      <c r="JB296" s="175"/>
      <c r="JC296" s="175"/>
      <c r="JD296" s="175"/>
      <c r="JE296" s="175"/>
      <c r="JF296" s="175"/>
      <c r="JG296" s="175"/>
      <c r="JH296" s="175"/>
      <c r="JI296" s="175"/>
      <c r="JJ296" s="175"/>
      <c r="JK296" s="175"/>
      <c r="JL296" s="175"/>
      <c r="JM296" s="175"/>
      <c r="JN296" s="175"/>
      <c r="JO296" s="175"/>
      <c r="JP296" s="175"/>
      <c r="JQ296" s="175"/>
      <c r="JR296" s="175"/>
      <c r="JS296" s="175"/>
      <c r="JT296" s="175"/>
      <c r="JU296" s="175"/>
      <c r="JV296" s="175"/>
      <c r="JW296" s="175"/>
      <c r="JX296" s="175"/>
      <c r="JY296" s="175"/>
      <c r="JZ296" s="175"/>
      <c r="KA296" s="175"/>
      <c r="KB296" s="175"/>
      <c r="KC296" s="175"/>
      <c r="KD296" s="175"/>
      <c r="KE296" s="175"/>
      <c r="KF296" s="175"/>
      <c r="KG296" s="175"/>
      <c r="KH296" s="175"/>
      <c r="KI296" s="175"/>
      <c r="KJ296" s="175"/>
      <c r="KK296" s="175"/>
      <c r="KL296" s="175"/>
      <c r="KM296" s="175"/>
      <c r="KN296" s="175"/>
      <c r="KO296" s="175"/>
      <c r="KP296" s="175"/>
      <c r="KQ296" s="175"/>
      <c r="KR296" s="175"/>
      <c r="KS296" s="175"/>
      <c r="KT296" s="175"/>
      <c r="KU296" s="175"/>
      <c r="KV296" s="175"/>
      <c r="KW296" s="175"/>
      <c r="KX296" s="175"/>
      <c r="KY296" s="175"/>
      <c r="KZ296" s="175"/>
      <c r="LA296" s="175"/>
      <c r="LB296" s="175"/>
      <c r="LC296" s="175"/>
      <c r="LD296" s="175"/>
      <c r="LE296" s="175"/>
      <c r="LF296" s="175"/>
      <c r="LG296" s="175"/>
      <c r="LH296" s="175"/>
      <c r="LI296" s="175"/>
      <c r="LJ296" s="175"/>
      <c r="LK296" s="175"/>
      <c r="LL296" s="175"/>
      <c r="LM296" s="175"/>
      <c r="LN296" s="175"/>
      <c r="LO296" s="175"/>
      <c r="LP296" s="175"/>
      <c r="LQ296" s="175"/>
      <c r="LR296" s="175"/>
      <c r="LS296" s="175"/>
      <c r="LT296" s="175"/>
      <c r="LU296" s="175"/>
      <c r="LV296" s="175"/>
      <c r="LW296" s="175"/>
      <c r="LX296" s="175"/>
      <c r="LY296" s="175"/>
      <c r="LZ296" s="175"/>
      <c r="MA296" s="175"/>
      <c r="MB296" s="175"/>
      <c r="MC296" s="175"/>
      <c r="MD296" s="175"/>
      <c r="ME296" s="175"/>
      <c r="MF296" s="175"/>
      <c r="MG296" s="175"/>
      <c r="MH296" s="175"/>
      <c r="MI296" s="175"/>
      <c r="MJ296" s="175"/>
      <c r="MK296" s="175"/>
      <c r="ML296" s="175"/>
      <c r="MM296" s="175"/>
      <c r="MN296" s="175"/>
      <c r="MO296" s="175"/>
      <c r="MP296" s="175"/>
      <c r="MQ296" s="175"/>
      <c r="MR296" s="175"/>
      <c r="MS296" s="175"/>
      <c r="MT296" s="175"/>
      <c r="MU296" s="175"/>
      <c r="MV296" s="175"/>
      <c r="MW296" s="175"/>
      <c r="MX296" s="175"/>
      <c r="MY296" s="175"/>
      <c r="MZ296" s="175"/>
      <c r="NA296" s="175"/>
      <c r="NB296" s="175"/>
      <c r="NC296" s="175"/>
      <c r="ND296" s="175"/>
      <c r="NE296" s="175"/>
      <c r="NF296" s="175"/>
      <c r="NG296" s="175"/>
      <c r="NH296" s="175"/>
      <c r="NI296" s="175"/>
      <c r="NJ296" s="175"/>
      <c r="NK296" s="175"/>
      <c r="NL296" s="175"/>
      <c r="NM296" s="175"/>
      <c r="NN296" s="175"/>
      <c r="NO296" s="175"/>
      <c r="NP296" s="175"/>
      <c r="NQ296" s="175"/>
      <c r="NR296" s="175"/>
      <c r="NS296" s="175"/>
      <c r="NT296" s="175"/>
      <c r="NU296" s="175"/>
      <c r="NV296" s="175"/>
      <c r="NW296" s="175"/>
      <c r="NX296" s="175"/>
      <c r="NY296" s="175"/>
      <c r="NZ296" s="175"/>
      <c r="OA296" s="175"/>
      <c r="OB296" s="175"/>
      <c r="OC296" s="175"/>
      <c r="OD296" s="175"/>
      <c r="OE296" s="175"/>
      <c r="OF296" s="175"/>
      <c r="OG296" s="175"/>
      <c r="OH296" s="175"/>
      <c r="OI296" s="175"/>
      <c r="OJ296" s="175"/>
      <c r="OK296" s="175"/>
      <c r="OL296" s="175"/>
      <c r="OM296" s="175"/>
      <c r="ON296" s="175"/>
      <c r="OO296" s="175"/>
      <c r="OP296" s="175"/>
      <c r="OQ296" s="175"/>
      <c r="OR296" s="175"/>
      <c r="OS296" s="175"/>
      <c r="OT296" s="175"/>
      <c r="OU296" s="175"/>
      <c r="OV296" s="175"/>
      <c r="OW296" s="175"/>
      <c r="OX296" s="175"/>
      <c r="OY296" s="175"/>
      <c r="OZ296" s="175"/>
      <c r="PA296" s="175"/>
      <c r="PB296" s="175"/>
      <c r="PC296" s="175"/>
      <c r="PD296" s="175"/>
      <c r="PE296" s="175"/>
      <c r="PF296" s="175"/>
      <c r="PG296" s="175"/>
      <c r="PH296" s="175"/>
      <c r="PI296" s="175"/>
      <c r="PJ296" s="175"/>
      <c r="PK296" s="175"/>
      <c r="PL296" s="175"/>
      <c r="PM296" s="175"/>
      <c r="PN296" s="175"/>
      <c r="PO296" s="175"/>
      <c r="PP296" s="175"/>
      <c r="PQ296" s="175"/>
      <c r="PR296" s="175"/>
      <c r="PS296" s="175"/>
      <c r="PT296" s="175"/>
      <c r="PU296" s="175"/>
      <c r="PV296" s="175"/>
      <c r="PW296" s="175"/>
      <c r="PX296" s="175"/>
      <c r="PY296" s="175"/>
      <c r="PZ296" s="175"/>
      <c r="QA296" s="175"/>
      <c r="QB296" s="175"/>
      <c r="QC296" s="175"/>
      <c r="QD296" s="175"/>
      <c r="QE296" s="175"/>
      <c r="QF296" s="175"/>
      <c r="QG296" s="175"/>
      <c r="QH296" s="175"/>
      <c r="QI296" s="175"/>
      <c r="QJ296" s="175"/>
      <c r="QK296" s="175"/>
      <c r="QL296" s="175"/>
      <c r="QM296" s="175"/>
      <c r="QN296" s="175"/>
      <c r="QO296" s="175"/>
    </row>
    <row r="297" spans="122:457">
      <c r="DR297" s="175"/>
      <c r="DS297" s="175"/>
      <c r="DT297" s="175"/>
      <c r="DU297" s="175"/>
      <c r="DV297" s="175"/>
      <c r="DW297" s="175"/>
      <c r="DX297" s="175"/>
      <c r="DY297" s="175"/>
      <c r="DZ297" s="175"/>
      <c r="EA297" s="175"/>
      <c r="EB297" s="175"/>
      <c r="EC297" s="175"/>
      <c r="ED297" s="175"/>
      <c r="EE297" s="175"/>
      <c r="EF297" s="175"/>
      <c r="EG297" s="175"/>
      <c r="EH297" s="175"/>
      <c r="EI297" s="175"/>
      <c r="EJ297" s="175"/>
      <c r="EK297" s="175"/>
      <c r="EL297" s="175"/>
      <c r="EM297" s="175"/>
      <c r="EN297" s="175"/>
      <c r="EO297" s="175"/>
      <c r="EP297" s="175"/>
      <c r="EQ297" s="175"/>
      <c r="ER297" s="175"/>
      <c r="ES297" s="175"/>
      <c r="ET297" s="175"/>
      <c r="EU297" s="175"/>
      <c r="EV297" s="175"/>
      <c r="EW297" s="175"/>
      <c r="EX297" s="175"/>
      <c r="EY297" s="175"/>
      <c r="EZ297" s="175"/>
      <c r="FA297" s="175"/>
      <c r="FB297" s="175"/>
      <c r="FC297" s="175"/>
      <c r="FD297" s="175"/>
      <c r="FE297" s="175"/>
      <c r="FF297" s="175"/>
      <c r="FG297" s="175"/>
      <c r="FH297" s="175"/>
      <c r="FI297" s="175"/>
      <c r="FJ297" s="175"/>
      <c r="FK297" s="175"/>
      <c r="FL297" s="175"/>
      <c r="FM297" s="175"/>
      <c r="FN297" s="175"/>
      <c r="FO297" s="175"/>
      <c r="FP297" s="175"/>
      <c r="FQ297" s="175"/>
      <c r="FR297" s="175"/>
      <c r="FS297" s="175"/>
      <c r="FT297" s="175"/>
      <c r="FU297" s="175"/>
      <c r="FV297" s="175"/>
      <c r="FW297" s="175"/>
      <c r="FX297" s="175"/>
      <c r="FY297" s="175"/>
      <c r="FZ297" s="175"/>
      <c r="GA297" s="175"/>
      <c r="GB297" s="175"/>
      <c r="GC297" s="175"/>
      <c r="GD297" s="175"/>
      <c r="GE297" s="175"/>
      <c r="GF297" s="175"/>
      <c r="GG297" s="175"/>
      <c r="GH297" s="175"/>
      <c r="GI297" s="175"/>
      <c r="GJ297" s="175"/>
      <c r="GK297" s="175"/>
      <c r="GL297" s="175"/>
      <c r="GM297" s="175"/>
      <c r="GN297" s="175"/>
      <c r="GO297" s="175"/>
      <c r="GP297" s="175"/>
      <c r="GQ297" s="175"/>
      <c r="GR297" s="175"/>
      <c r="GS297" s="175"/>
      <c r="GT297" s="175"/>
      <c r="GU297" s="175"/>
      <c r="GV297" s="175"/>
      <c r="GW297" s="175"/>
      <c r="GX297" s="175"/>
      <c r="GY297" s="175"/>
      <c r="GZ297" s="175"/>
      <c r="HA297" s="175"/>
      <c r="HB297" s="175"/>
      <c r="HC297" s="175"/>
      <c r="HD297" s="175"/>
      <c r="HE297" s="175"/>
      <c r="HF297" s="175"/>
      <c r="HG297" s="175"/>
      <c r="HH297" s="175"/>
      <c r="HI297" s="175"/>
      <c r="HJ297" s="175"/>
      <c r="HK297" s="175"/>
      <c r="HL297" s="175"/>
      <c r="HM297" s="175"/>
      <c r="HN297" s="175"/>
      <c r="HO297" s="175"/>
      <c r="HP297" s="175"/>
      <c r="HQ297" s="175"/>
      <c r="HR297" s="175"/>
      <c r="HS297" s="175"/>
      <c r="HT297" s="175"/>
      <c r="HU297" s="175"/>
      <c r="HV297" s="175"/>
      <c r="HW297" s="175"/>
      <c r="HX297" s="175"/>
      <c r="HY297" s="175"/>
      <c r="HZ297" s="175"/>
      <c r="IA297" s="175"/>
      <c r="IB297" s="175"/>
      <c r="IC297" s="175"/>
      <c r="ID297" s="175"/>
      <c r="IE297" s="175"/>
      <c r="IF297" s="175"/>
      <c r="IG297" s="175"/>
      <c r="IH297" s="175"/>
      <c r="II297" s="175"/>
      <c r="IJ297" s="175"/>
      <c r="IK297" s="175"/>
      <c r="IL297" s="175"/>
      <c r="IM297" s="175"/>
      <c r="IN297" s="175"/>
      <c r="IO297" s="175"/>
      <c r="IP297" s="175"/>
      <c r="IQ297" s="175"/>
      <c r="IR297" s="175"/>
      <c r="IS297" s="175"/>
      <c r="IT297" s="175"/>
      <c r="IU297" s="175"/>
      <c r="IV297" s="175"/>
      <c r="IW297" s="175"/>
      <c r="IX297" s="175"/>
      <c r="IY297" s="175"/>
      <c r="IZ297" s="175"/>
      <c r="JA297" s="175"/>
      <c r="JB297" s="175"/>
      <c r="JC297" s="175"/>
      <c r="JD297" s="175"/>
      <c r="JE297" s="175"/>
      <c r="JF297" s="175"/>
      <c r="JG297" s="175"/>
      <c r="JH297" s="175"/>
      <c r="JI297" s="175"/>
      <c r="JJ297" s="175"/>
      <c r="JK297" s="175"/>
      <c r="JL297" s="175"/>
      <c r="JM297" s="175"/>
      <c r="JN297" s="175"/>
      <c r="JO297" s="175"/>
      <c r="JP297" s="175"/>
      <c r="JQ297" s="175"/>
      <c r="JR297" s="175"/>
      <c r="JS297" s="175"/>
      <c r="JT297" s="175"/>
      <c r="JU297" s="175"/>
      <c r="JV297" s="175"/>
      <c r="JW297" s="175"/>
      <c r="JX297" s="175"/>
      <c r="JY297" s="175"/>
      <c r="JZ297" s="175"/>
      <c r="KA297" s="175"/>
      <c r="KB297" s="175"/>
      <c r="KC297" s="175"/>
      <c r="KD297" s="175"/>
      <c r="KE297" s="175"/>
      <c r="KF297" s="175"/>
      <c r="KG297" s="175"/>
      <c r="KH297" s="175"/>
      <c r="KI297" s="175"/>
      <c r="KJ297" s="175"/>
      <c r="KK297" s="175"/>
      <c r="KL297" s="175"/>
      <c r="KM297" s="175"/>
      <c r="KN297" s="175"/>
      <c r="KO297" s="175"/>
      <c r="KP297" s="175"/>
      <c r="KQ297" s="175"/>
      <c r="KR297" s="175"/>
      <c r="KS297" s="175"/>
      <c r="KT297" s="175"/>
      <c r="KU297" s="175"/>
      <c r="KV297" s="175"/>
      <c r="KW297" s="175"/>
      <c r="KX297" s="175"/>
      <c r="KY297" s="175"/>
      <c r="KZ297" s="175"/>
      <c r="LA297" s="175"/>
      <c r="LB297" s="175"/>
      <c r="LC297" s="175"/>
      <c r="LD297" s="175"/>
      <c r="LE297" s="175"/>
      <c r="LF297" s="175"/>
      <c r="LG297" s="175"/>
      <c r="LH297" s="175"/>
      <c r="LI297" s="175"/>
      <c r="LJ297" s="175"/>
      <c r="LK297" s="175"/>
      <c r="LL297" s="175"/>
      <c r="LM297" s="175"/>
      <c r="LN297" s="175"/>
      <c r="LO297" s="175"/>
      <c r="LP297" s="175"/>
      <c r="LQ297" s="175"/>
      <c r="LR297" s="175"/>
      <c r="LS297" s="175"/>
      <c r="LT297" s="175"/>
      <c r="LU297" s="175"/>
      <c r="LV297" s="175"/>
      <c r="LW297" s="175"/>
      <c r="LX297" s="175"/>
      <c r="LY297" s="175"/>
      <c r="LZ297" s="175"/>
      <c r="MA297" s="175"/>
      <c r="MB297" s="175"/>
      <c r="MC297" s="175"/>
      <c r="MD297" s="175"/>
      <c r="ME297" s="175"/>
      <c r="MF297" s="175"/>
      <c r="MG297" s="175"/>
      <c r="MH297" s="175"/>
      <c r="MI297" s="175"/>
      <c r="MJ297" s="175"/>
      <c r="MK297" s="175"/>
      <c r="ML297" s="175"/>
      <c r="MM297" s="175"/>
      <c r="MN297" s="175"/>
      <c r="MO297" s="175"/>
      <c r="MP297" s="175"/>
      <c r="MQ297" s="175"/>
      <c r="MR297" s="175"/>
      <c r="MS297" s="175"/>
      <c r="MT297" s="175"/>
      <c r="MU297" s="175"/>
      <c r="MV297" s="175"/>
      <c r="MW297" s="175"/>
      <c r="MX297" s="175"/>
      <c r="MY297" s="175"/>
      <c r="MZ297" s="175"/>
      <c r="NA297" s="175"/>
      <c r="NB297" s="175"/>
      <c r="NC297" s="175"/>
      <c r="ND297" s="175"/>
      <c r="NE297" s="175"/>
      <c r="NF297" s="175"/>
      <c r="NG297" s="175"/>
      <c r="NH297" s="175"/>
      <c r="NI297" s="175"/>
      <c r="NJ297" s="175"/>
      <c r="NK297" s="175"/>
      <c r="NL297" s="175"/>
      <c r="NM297" s="175"/>
      <c r="NN297" s="175"/>
      <c r="NO297" s="175"/>
      <c r="NP297" s="175"/>
      <c r="NQ297" s="175"/>
      <c r="NR297" s="175"/>
      <c r="NS297" s="175"/>
      <c r="NT297" s="175"/>
      <c r="NU297" s="175"/>
      <c r="NV297" s="175"/>
      <c r="NW297" s="175"/>
      <c r="NX297" s="175"/>
      <c r="NY297" s="175"/>
      <c r="NZ297" s="175"/>
      <c r="OA297" s="175"/>
      <c r="OB297" s="175"/>
      <c r="OC297" s="175"/>
      <c r="OD297" s="175"/>
      <c r="OE297" s="175"/>
      <c r="OF297" s="175"/>
      <c r="OG297" s="175"/>
      <c r="OH297" s="175"/>
      <c r="OI297" s="175"/>
      <c r="OJ297" s="175"/>
      <c r="OK297" s="175"/>
      <c r="OL297" s="175"/>
      <c r="OM297" s="175"/>
      <c r="ON297" s="175"/>
      <c r="OO297" s="175"/>
      <c r="OP297" s="175"/>
      <c r="OQ297" s="175"/>
      <c r="OR297" s="175"/>
      <c r="OS297" s="175"/>
      <c r="OT297" s="175"/>
      <c r="OU297" s="175"/>
      <c r="OV297" s="175"/>
      <c r="OW297" s="175"/>
      <c r="OX297" s="175"/>
      <c r="OY297" s="175"/>
      <c r="OZ297" s="175"/>
      <c r="PA297" s="175"/>
      <c r="PB297" s="175"/>
      <c r="PC297" s="175"/>
      <c r="PD297" s="175"/>
      <c r="PE297" s="175"/>
      <c r="PF297" s="175"/>
      <c r="PG297" s="175"/>
      <c r="PH297" s="175"/>
      <c r="PI297" s="175"/>
      <c r="PJ297" s="175"/>
      <c r="PK297" s="175"/>
      <c r="PL297" s="175"/>
      <c r="PM297" s="175"/>
      <c r="PN297" s="175"/>
      <c r="PO297" s="175"/>
      <c r="PP297" s="175"/>
      <c r="PQ297" s="175"/>
      <c r="PR297" s="175"/>
      <c r="PS297" s="175"/>
      <c r="PT297" s="175"/>
      <c r="PU297" s="175"/>
      <c r="PV297" s="175"/>
      <c r="PW297" s="175"/>
      <c r="PX297" s="175"/>
      <c r="PY297" s="175"/>
      <c r="PZ297" s="175"/>
      <c r="QA297" s="175"/>
      <c r="QB297" s="175"/>
      <c r="QC297" s="175"/>
      <c r="QD297" s="175"/>
      <c r="QE297" s="175"/>
      <c r="QF297" s="175"/>
      <c r="QG297" s="175"/>
      <c r="QH297" s="175"/>
      <c r="QI297" s="175"/>
      <c r="QJ297" s="175"/>
      <c r="QK297" s="175"/>
      <c r="QL297" s="175"/>
      <c r="QM297" s="175"/>
      <c r="QN297" s="175"/>
      <c r="QO297" s="175"/>
    </row>
    <row r="298" spans="122:457">
      <c r="DR298" s="175"/>
      <c r="DS298" s="175"/>
      <c r="DT298" s="175"/>
      <c r="DU298" s="175"/>
      <c r="DV298" s="175"/>
      <c r="DW298" s="175"/>
      <c r="DX298" s="175"/>
      <c r="DY298" s="175"/>
      <c r="DZ298" s="175"/>
      <c r="EA298" s="175"/>
      <c r="EB298" s="175"/>
      <c r="EC298" s="175"/>
      <c r="ED298" s="175"/>
      <c r="EE298" s="175"/>
      <c r="EF298" s="175"/>
      <c r="EG298" s="175"/>
      <c r="EH298" s="175"/>
      <c r="EI298" s="175"/>
      <c r="EJ298" s="175"/>
      <c r="EK298" s="175"/>
      <c r="EL298" s="175"/>
      <c r="EM298" s="175"/>
      <c r="EN298" s="175"/>
      <c r="EO298" s="175"/>
      <c r="EP298" s="175"/>
      <c r="EQ298" s="175"/>
      <c r="ER298" s="175"/>
      <c r="ES298" s="175"/>
      <c r="ET298" s="175"/>
      <c r="EU298" s="175"/>
      <c r="EV298" s="175"/>
      <c r="EW298" s="175"/>
      <c r="EX298" s="175"/>
      <c r="EY298" s="175"/>
      <c r="EZ298" s="175"/>
      <c r="FA298" s="175"/>
      <c r="FB298" s="175"/>
      <c r="FC298" s="175"/>
      <c r="FD298" s="175"/>
      <c r="FE298" s="175"/>
      <c r="FF298" s="175"/>
      <c r="FG298" s="175"/>
      <c r="FH298" s="175"/>
      <c r="FI298" s="175"/>
      <c r="FJ298" s="175"/>
      <c r="FK298" s="175"/>
      <c r="FL298" s="175"/>
      <c r="FM298" s="175"/>
      <c r="FN298" s="175"/>
      <c r="FO298" s="175"/>
      <c r="FP298" s="175"/>
      <c r="FQ298" s="175"/>
      <c r="FR298" s="175"/>
      <c r="FS298" s="175"/>
      <c r="FT298" s="175"/>
      <c r="FU298" s="175"/>
      <c r="FV298" s="175"/>
      <c r="FW298" s="175"/>
      <c r="FX298" s="175"/>
      <c r="FY298" s="175"/>
      <c r="FZ298" s="175"/>
      <c r="GA298" s="175"/>
      <c r="GB298" s="175"/>
      <c r="GC298" s="175"/>
      <c r="GD298" s="175"/>
      <c r="GE298" s="175"/>
      <c r="GF298" s="175"/>
      <c r="GG298" s="175"/>
      <c r="GH298" s="175"/>
      <c r="GI298" s="175"/>
      <c r="GJ298" s="175"/>
      <c r="GK298" s="175"/>
      <c r="GL298" s="175"/>
      <c r="GM298" s="175"/>
      <c r="GN298" s="175"/>
      <c r="GO298" s="175"/>
      <c r="GP298" s="175"/>
      <c r="GQ298" s="175"/>
      <c r="GR298" s="175"/>
      <c r="GS298" s="175"/>
      <c r="GT298" s="175"/>
      <c r="GU298" s="175"/>
      <c r="GV298" s="175"/>
      <c r="GW298" s="175"/>
      <c r="GX298" s="175"/>
      <c r="GY298" s="175"/>
      <c r="GZ298" s="175"/>
      <c r="HA298" s="175"/>
      <c r="HB298" s="175"/>
      <c r="HC298" s="175"/>
      <c r="HD298" s="175"/>
      <c r="HE298" s="175"/>
      <c r="HF298" s="175"/>
      <c r="HG298" s="175"/>
      <c r="HH298" s="175"/>
      <c r="HI298" s="175"/>
      <c r="HJ298" s="175"/>
      <c r="HK298" s="175"/>
      <c r="HL298" s="175"/>
      <c r="HM298" s="175"/>
      <c r="HN298" s="175"/>
      <c r="HO298" s="175"/>
      <c r="HP298" s="175"/>
      <c r="HQ298" s="175"/>
      <c r="HR298" s="175"/>
      <c r="HS298" s="175"/>
      <c r="HT298" s="175"/>
      <c r="HU298" s="175"/>
      <c r="HV298" s="175"/>
      <c r="HW298" s="175"/>
      <c r="HX298" s="175"/>
      <c r="HY298" s="175"/>
      <c r="HZ298" s="175"/>
      <c r="IA298" s="175"/>
      <c r="IB298" s="175"/>
      <c r="IC298" s="175"/>
      <c r="ID298" s="175"/>
      <c r="IE298" s="175"/>
      <c r="IF298" s="175"/>
      <c r="IG298" s="175"/>
      <c r="IH298" s="175"/>
      <c r="II298" s="175"/>
      <c r="IJ298" s="175"/>
      <c r="IK298" s="175"/>
      <c r="IL298" s="175"/>
      <c r="IM298" s="175"/>
      <c r="IN298" s="175"/>
      <c r="IO298" s="175"/>
      <c r="IP298" s="175"/>
      <c r="IQ298" s="175"/>
      <c r="IR298" s="175"/>
      <c r="IS298" s="175"/>
      <c r="IT298" s="175"/>
      <c r="IU298" s="175"/>
      <c r="IV298" s="175"/>
      <c r="IW298" s="175"/>
      <c r="IX298" s="175"/>
      <c r="IY298" s="175"/>
      <c r="IZ298" s="175"/>
      <c r="JA298" s="175"/>
      <c r="JB298" s="175"/>
      <c r="JC298" s="175"/>
      <c r="JD298" s="175"/>
      <c r="JE298" s="175"/>
      <c r="JF298" s="175"/>
      <c r="JG298" s="175"/>
      <c r="JH298" s="175"/>
      <c r="JI298" s="175"/>
      <c r="JJ298" s="175"/>
      <c r="JK298" s="175"/>
      <c r="JL298" s="175"/>
      <c r="JM298" s="175"/>
      <c r="JN298" s="175"/>
      <c r="JO298" s="175"/>
      <c r="JP298" s="175"/>
      <c r="JQ298" s="175"/>
      <c r="JR298" s="175"/>
      <c r="JS298" s="175"/>
      <c r="JT298" s="175"/>
      <c r="JU298" s="175"/>
      <c r="JV298" s="175"/>
      <c r="JW298" s="175"/>
      <c r="JX298" s="175"/>
      <c r="JY298" s="175"/>
      <c r="JZ298" s="175"/>
      <c r="KA298" s="175"/>
      <c r="KB298" s="175"/>
      <c r="KC298" s="175"/>
      <c r="KD298" s="175"/>
      <c r="KE298" s="175"/>
      <c r="KF298" s="175"/>
      <c r="KG298" s="175"/>
      <c r="KH298" s="175"/>
      <c r="KI298" s="175"/>
      <c r="KJ298" s="175"/>
      <c r="KK298" s="175"/>
      <c r="KL298" s="175"/>
      <c r="KM298" s="175"/>
      <c r="KN298" s="175"/>
      <c r="KO298" s="175"/>
      <c r="KP298" s="175"/>
      <c r="KQ298" s="175"/>
      <c r="KR298" s="175"/>
      <c r="KS298" s="175"/>
      <c r="KT298" s="175"/>
      <c r="KU298" s="175"/>
      <c r="KV298" s="175"/>
      <c r="KW298" s="175"/>
      <c r="KX298" s="175"/>
      <c r="KY298" s="175"/>
      <c r="KZ298" s="175"/>
      <c r="LA298" s="175"/>
      <c r="LB298" s="175"/>
      <c r="LC298" s="175"/>
      <c r="LD298" s="175"/>
      <c r="LE298" s="175"/>
      <c r="LF298" s="175"/>
      <c r="LG298" s="175"/>
      <c r="LH298" s="175"/>
      <c r="LI298" s="175"/>
      <c r="LJ298" s="175"/>
      <c r="LK298" s="175"/>
      <c r="LL298" s="175"/>
      <c r="LM298" s="175"/>
      <c r="LN298" s="175"/>
      <c r="LO298" s="175"/>
      <c r="LP298" s="175"/>
      <c r="LQ298" s="175"/>
      <c r="LR298" s="175"/>
      <c r="LS298" s="175"/>
      <c r="LT298" s="175"/>
      <c r="LU298" s="175"/>
      <c r="LV298" s="175"/>
      <c r="LW298" s="175"/>
      <c r="LX298" s="175"/>
      <c r="LY298" s="175"/>
      <c r="LZ298" s="175"/>
      <c r="MA298" s="175"/>
      <c r="MB298" s="175"/>
      <c r="MC298" s="175"/>
      <c r="MD298" s="175"/>
      <c r="ME298" s="175"/>
      <c r="MF298" s="175"/>
      <c r="MG298" s="175"/>
      <c r="MH298" s="175"/>
      <c r="MI298" s="175"/>
      <c r="MJ298" s="175"/>
      <c r="MK298" s="175"/>
      <c r="ML298" s="175"/>
      <c r="MM298" s="175"/>
      <c r="MN298" s="175"/>
      <c r="MO298" s="175"/>
      <c r="MP298" s="175"/>
      <c r="MQ298" s="175"/>
      <c r="MR298" s="175"/>
      <c r="MS298" s="175"/>
      <c r="MT298" s="175"/>
      <c r="MU298" s="175"/>
      <c r="MV298" s="175"/>
      <c r="MW298" s="175"/>
      <c r="MX298" s="175"/>
      <c r="MY298" s="175"/>
      <c r="MZ298" s="175"/>
      <c r="NA298" s="175"/>
      <c r="NB298" s="175"/>
      <c r="NC298" s="175"/>
      <c r="ND298" s="175"/>
      <c r="NE298" s="175"/>
      <c r="NF298" s="175"/>
      <c r="NG298" s="175"/>
      <c r="NH298" s="175"/>
      <c r="NI298" s="175"/>
      <c r="NJ298" s="175"/>
      <c r="NK298" s="175"/>
      <c r="NL298" s="175"/>
      <c r="NM298" s="175"/>
      <c r="NN298" s="175"/>
      <c r="NO298" s="175"/>
      <c r="NP298" s="175"/>
      <c r="NQ298" s="175"/>
      <c r="NR298" s="175"/>
      <c r="NS298" s="175"/>
      <c r="NT298" s="175"/>
      <c r="NU298" s="175"/>
      <c r="NV298" s="175"/>
      <c r="NW298" s="175"/>
      <c r="NX298" s="175"/>
      <c r="NY298" s="175"/>
      <c r="NZ298" s="175"/>
      <c r="OA298" s="175"/>
      <c r="OB298" s="175"/>
      <c r="OC298" s="175"/>
      <c r="OD298" s="175"/>
      <c r="OE298" s="175"/>
      <c r="OF298" s="175"/>
      <c r="OG298" s="175"/>
      <c r="OH298" s="175"/>
      <c r="OI298" s="175"/>
      <c r="OJ298" s="175"/>
      <c r="OK298" s="175"/>
      <c r="OL298" s="175"/>
      <c r="OM298" s="175"/>
      <c r="ON298" s="175"/>
      <c r="OO298" s="175"/>
      <c r="OP298" s="175"/>
      <c r="OQ298" s="175"/>
      <c r="OR298" s="175"/>
      <c r="OS298" s="175"/>
      <c r="OT298" s="175"/>
      <c r="OU298" s="175"/>
      <c r="OV298" s="175"/>
      <c r="OW298" s="175"/>
      <c r="OX298" s="175"/>
      <c r="OY298" s="175"/>
      <c r="OZ298" s="175"/>
      <c r="PA298" s="175"/>
      <c r="PB298" s="175"/>
      <c r="PC298" s="175"/>
      <c r="PD298" s="175"/>
      <c r="PE298" s="175"/>
      <c r="PF298" s="175"/>
      <c r="PG298" s="175"/>
      <c r="PH298" s="175"/>
      <c r="PI298" s="175"/>
      <c r="PJ298" s="175"/>
      <c r="PK298" s="175"/>
      <c r="PL298" s="175"/>
      <c r="PM298" s="175"/>
      <c r="PN298" s="175"/>
      <c r="PO298" s="175"/>
      <c r="PP298" s="175"/>
      <c r="PQ298" s="175"/>
      <c r="PR298" s="175"/>
      <c r="PS298" s="175"/>
      <c r="PT298" s="175"/>
      <c r="PU298" s="175"/>
      <c r="PV298" s="175"/>
      <c r="PW298" s="175"/>
      <c r="PX298" s="175"/>
      <c r="PY298" s="175"/>
      <c r="PZ298" s="175"/>
      <c r="QA298" s="175"/>
      <c r="QB298" s="175"/>
      <c r="QC298" s="175"/>
      <c r="QD298" s="175"/>
      <c r="QE298" s="175"/>
      <c r="QF298" s="175"/>
      <c r="QG298" s="175"/>
      <c r="QH298" s="175"/>
      <c r="QI298" s="175"/>
      <c r="QJ298" s="175"/>
      <c r="QK298" s="175"/>
      <c r="QL298" s="175"/>
      <c r="QM298" s="175"/>
      <c r="QN298" s="175"/>
      <c r="QO298" s="175"/>
    </row>
    <row r="299" spans="122:457">
      <c r="DR299" s="175"/>
      <c r="DS299" s="175"/>
      <c r="DT299" s="175"/>
      <c r="DU299" s="175"/>
      <c r="DV299" s="175"/>
      <c r="DW299" s="175"/>
      <c r="DX299" s="175"/>
      <c r="DY299" s="175"/>
      <c r="DZ299" s="175"/>
      <c r="EA299" s="175"/>
      <c r="EB299" s="175"/>
      <c r="EC299" s="175"/>
      <c r="ED299" s="175"/>
      <c r="EE299" s="175"/>
      <c r="EF299" s="175"/>
      <c r="EG299" s="175"/>
      <c r="EH299" s="175"/>
      <c r="EI299" s="175"/>
      <c r="EJ299" s="175"/>
      <c r="EK299" s="175"/>
      <c r="EL299" s="175"/>
      <c r="EM299" s="175"/>
      <c r="EN299" s="175"/>
      <c r="EO299" s="175"/>
      <c r="EP299" s="175"/>
      <c r="EQ299" s="175"/>
      <c r="ER299" s="175"/>
      <c r="ES299" s="175"/>
      <c r="ET299" s="175"/>
      <c r="EU299" s="175"/>
      <c r="EV299" s="175"/>
      <c r="EW299" s="175"/>
      <c r="EX299" s="175"/>
      <c r="EY299" s="175"/>
      <c r="EZ299" s="175"/>
      <c r="FA299" s="175"/>
      <c r="FB299" s="175"/>
      <c r="FC299" s="175"/>
      <c r="FD299" s="175"/>
      <c r="FE299" s="175"/>
      <c r="FF299" s="175"/>
      <c r="FG299" s="175"/>
      <c r="FH299" s="175"/>
      <c r="FI299" s="175"/>
      <c r="FJ299" s="175"/>
      <c r="FK299" s="175"/>
      <c r="FL299" s="175"/>
      <c r="FM299" s="175"/>
      <c r="FN299" s="175"/>
      <c r="FO299" s="175"/>
      <c r="FP299" s="175"/>
      <c r="FQ299" s="175"/>
      <c r="FR299" s="175"/>
      <c r="FS299" s="175"/>
      <c r="FT299" s="175"/>
      <c r="FU299" s="175"/>
      <c r="FV299" s="175"/>
      <c r="FW299" s="175"/>
      <c r="FX299" s="175"/>
      <c r="FY299" s="175"/>
      <c r="FZ299" s="175"/>
      <c r="GA299" s="175"/>
      <c r="GB299" s="175"/>
      <c r="GC299" s="175"/>
      <c r="GD299" s="175"/>
      <c r="GE299" s="175"/>
      <c r="GF299" s="175"/>
      <c r="GG299" s="175"/>
      <c r="GH299" s="175"/>
      <c r="GI299" s="175"/>
      <c r="GJ299" s="175"/>
      <c r="GK299" s="175"/>
      <c r="GL299" s="175"/>
      <c r="GM299" s="175"/>
      <c r="GN299" s="175"/>
      <c r="GO299" s="175"/>
      <c r="GP299" s="175"/>
      <c r="GQ299" s="175"/>
      <c r="GR299" s="175"/>
      <c r="GS299" s="175"/>
      <c r="GT299" s="175"/>
      <c r="GU299" s="175"/>
      <c r="GV299" s="175"/>
      <c r="GW299" s="175"/>
      <c r="GX299" s="175"/>
      <c r="GY299" s="175"/>
      <c r="GZ299" s="175"/>
      <c r="HA299" s="175"/>
      <c r="HB299" s="175"/>
      <c r="HC299" s="175"/>
      <c r="HD299" s="175"/>
      <c r="HE299" s="175"/>
      <c r="HF299" s="175"/>
      <c r="HG299" s="175"/>
      <c r="HH299" s="175"/>
      <c r="HI299" s="175"/>
      <c r="HJ299" s="175"/>
      <c r="HK299" s="175"/>
      <c r="HL299" s="175"/>
      <c r="HM299" s="175"/>
      <c r="HN299" s="175"/>
      <c r="HO299" s="175"/>
      <c r="HP299" s="175"/>
      <c r="HQ299" s="175"/>
      <c r="HR299" s="175"/>
      <c r="HS299" s="175"/>
      <c r="HT299" s="175"/>
      <c r="HU299" s="175"/>
      <c r="HV299" s="175"/>
      <c r="HW299" s="175"/>
      <c r="HX299" s="175"/>
      <c r="HY299" s="175"/>
      <c r="HZ299" s="175"/>
      <c r="IA299" s="175"/>
      <c r="IB299" s="175"/>
      <c r="IC299" s="175"/>
      <c r="ID299" s="175"/>
      <c r="IE299" s="175"/>
      <c r="IF299" s="175"/>
      <c r="IG299" s="175"/>
      <c r="IH299" s="175"/>
      <c r="II299" s="175"/>
      <c r="IJ299" s="175"/>
      <c r="IK299" s="175"/>
      <c r="IL299" s="175"/>
      <c r="IM299" s="175"/>
      <c r="IN299" s="175"/>
      <c r="IO299" s="175"/>
      <c r="IP299" s="175"/>
      <c r="IQ299" s="175"/>
      <c r="IR299" s="175"/>
      <c r="IS299" s="175"/>
      <c r="IT299" s="175"/>
      <c r="IU299" s="175"/>
      <c r="IV299" s="175"/>
      <c r="IW299" s="175"/>
      <c r="IX299" s="175"/>
      <c r="IY299" s="175"/>
      <c r="IZ299" s="175"/>
      <c r="JA299" s="175"/>
      <c r="JB299" s="175"/>
      <c r="JC299" s="175"/>
      <c r="JD299" s="175"/>
      <c r="JE299" s="175"/>
      <c r="JF299" s="175"/>
      <c r="JG299" s="175"/>
      <c r="JH299" s="175"/>
      <c r="JI299" s="175"/>
      <c r="JJ299" s="175"/>
      <c r="JK299" s="175"/>
      <c r="JL299" s="175"/>
      <c r="JM299" s="175"/>
      <c r="JN299" s="175"/>
      <c r="JO299" s="175"/>
      <c r="JP299" s="175"/>
      <c r="JQ299" s="175"/>
      <c r="JR299" s="175"/>
      <c r="JS299" s="175"/>
      <c r="JT299" s="175"/>
      <c r="JU299" s="175"/>
      <c r="JV299" s="175"/>
      <c r="JW299" s="175"/>
      <c r="JX299" s="175"/>
      <c r="JY299" s="175"/>
      <c r="JZ299" s="175"/>
      <c r="KA299" s="175"/>
      <c r="KB299" s="175"/>
      <c r="KC299" s="175"/>
      <c r="KD299" s="175"/>
      <c r="KE299" s="175"/>
      <c r="KF299" s="175"/>
      <c r="KG299" s="175"/>
      <c r="KH299" s="175"/>
      <c r="KI299" s="175"/>
      <c r="KJ299" s="175"/>
      <c r="KK299" s="175"/>
      <c r="KL299" s="175"/>
      <c r="KM299" s="175"/>
      <c r="KN299" s="175"/>
      <c r="KO299" s="175"/>
      <c r="KP299" s="175"/>
      <c r="KQ299" s="175"/>
      <c r="KR299" s="175"/>
      <c r="KS299" s="175"/>
      <c r="KT299" s="175"/>
      <c r="KU299" s="175"/>
      <c r="KV299" s="175"/>
      <c r="KW299" s="175"/>
      <c r="KX299" s="175"/>
      <c r="KY299" s="175"/>
      <c r="KZ299" s="175"/>
      <c r="LA299" s="175"/>
      <c r="LB299" s="175"/>
      <c r="LC299" s="175"/>
      <c r="LD299" s="175"/>
      <c r="LE299" s="175"/>
      <c r="LF299" s="175"/>
      <c r="LG299" s="175"/>
      <c r="LH299" s="175"/>
      <c r="LI299" s="175"/>
      <c r="LJ299" s="175"/>
      <c r="LK299" s="175"/>
      <c r="LL299" s="175"/>
      <c r="LM299" s="175"/>
      <c r="LN299" s="175"/>
      <c r="LO299" s="175"/>
      <c r="LP299" s="175"/>
      <c r="LQ299" s="175"/>
      <c r="LR299" s="175"/>
      <c r="LS299" s="175"/>
      <c r="LT299" s="175"/>
      <c r="LU299" s="175"/>
      <c r="LV299" s="175"/>
      <c r="LW299" s="175"/>
      <c r="LX299" s="175"/>
      <c r="LY299" s="175"/>
      <c r="LZ299" s="175"/>
      <c r="MA299" s="175"/>
      <c r="MB299" s="175"/>
      <c r="MC299" s="175"/>
      <c r="MD299" s="175"/>
      <c r="ME299" s="175"/>
      <c r="MF299" s="175"/>
      <c r="MG299" s="175"/>
      <c r="MH299" s="175"/>
      <c r="MI299" s="175"/>
      <c r="MJ299" s="175"/>
      <c r="MK299" s="175"/>
      <c r="ML299" s="175"/>
      <c r="MM299" s="175"/>
      <c r="MN299" s="175"/>
      <c r="MO299" s="175"/>
      <c r="MP299" s="175"/>
      <c r="MQ299" s="175"/>
      <c r="MR299" s="175"/>
      <c r="MS299" s="175"/>
      <c r="MT299" s="175"/>
      <c r="MU299" s="175"/>
      <c r="MV299" s="175"/>
      <c r="MW299" s="175"/>
      <c r="MX299" s="175"/>
      <c r="MY299" s="175"/>
      <c r="MZ299" s="175"/>
      <c r="NA299" s="175"/>
      <c r="NB299" s="175"/>
      <c r="NC299" s="175"/>
      <c r="ND299" s="175"/>
      <c r="NE299" s="175"/>
      <c r="NF299" s="175"/>
      <c r="NG299" s="175"/>
      <c r="NH299" s="175"/>
      <c r="NI299" s="175"/>
      <c r="NJ299" s="175"/>
      <c r="NK299" s="175"/>
      <c r="NL299" s="175"/>
      <c r="NM299" s="175"/>
      <c r="NN299" s="175"/>
      <c r="NO299" s="175"/>
      <c r="NP299" s="175"/>
      <c r="NQ299" s="175"/>
      <c r="NR299" s="175"/>
      <c r="NS299" s="175"/>
      <c r="NT299" s="175"/>
      <c r="NU299" s="175"/>
      <c r="NV299" s="175"/>
      <c r="NW299" s="175"/>
      <c r="NX299" s="175"/>
      <c r="NY299" s="175"/>
      <c r="NZ299" s="175"/>
      <c r="OA299" s="175"/>
      <c r="OB299" s="175"/>
      <c r="OC299" s="175"/>
      <c r="OD299" s="175"/>
      <c r="OE299" s="175"/>
      <c r="OF299" s="175"/>
      <c r="OG299" s="175"/>
      <c r="OH299" s="175"/>
      <c r="OI299" s="175"/>
      <c r="OJ299" s="175"/>
      <c r="OK299" s="175"/>
      <c r="OL299" s="175"/>
      <c r="OM299" s="175"/>
      <c r="ON299" s="175"/>
      <c r="OO299" s="175"/>
      <c r="OP299" s="175"/>
      <c r="OQ299" s="175"/>
      <c r="OR299" s="175"/>
      <c r="OS299" s="175"/>
      <c r="OT299" s="175"/>
      <c r="OU299" s="175"/>
      <c r="OV299" s="175"/>
      <c r="OW299" s="175"/>
      <c r="OX299" s="175"/>
      <c r="OY299" s="175"/>
      <c r="OZ299" s="175"/>
      <c r="PA299" s="175"/>
      <c r="PB299" s="175"/>
      <c r="PC299" s="175"/>
      <c r="PD299" s="175"/>
      <c r="PE299" s="175"/>
      <c r="PF299" s="175"/>
      <c r="PG299" s="175"/>
      <c r="PH299" s="175"/>
      <c r="PI299" s="175"/>
      <c r="PJ299" s="175"/>
      <c r="PK299" s="175"/>
      <c r="PL299" s="175"/>
      <c r="PM299" s="175"/>
      <c r="PN299" s="175"/>
      <c r="PO299" s="175"/>
      <c r="PP299" s="175"/>
      <c r="PQ299" s="175"/>
      <c r="PR299" s="175"/>
      <c r="PS299" s="175"/>
      <c r="PT299" s="175"/>
      <c r="PU299" s="175"/>
      <c r="PV299" s="175"/>
      <c r="PW299" s="175"/>
      <c r="PX299" s="175"/>
      <c r="PY299" s="175"/>
      <c r="PZ299" s="175"/>
      <c r="QA299" s="175"/>
      <c r="QB299" s="175"/>
      <c r="QC299" s="175"/>
      <c r="QD299" s="175"/>
      <c r="QE299" s="175"/>
      <c r="QF299" s="175"/>
      <c r="QG299" s="175"/>
      <c r="QH299" s="175"/>
      <c r="QI299" s="175"/>
      <c r="QJ299" s="175"/>
      <c r="QK299" s="175"/>
      <c r="QL299" s="175"/>
      <c r="QM299" s="175"/>
      <c r="QN299" s="175"/>
      <c r="QO299" s="175"/>
    </row>
    <row r="300" spans="122:457">
      <c r="DR300" s="175"/>
      <c r="DS300" s="175"/>
      <c r="DT300" s="175"/>
      <c r="DU300" s="175"/>
      <c r="DV300" s="175"/>
      <c r="DW300" s="175"/>
      <c r="DX300" s="175"/>
      <c r="DY300" s="175"/>
      <c r="DZ300" s="175"/>
      <c r="EA300" s="175"/>
      <c r="EB300" s="175"/>
      <c r="EC300" s="175"/>
      <c r="ED300" s="175"/>
      <c r="EE300" s="175"/>
      <c r="EF300" s="175"/>
      <c r="EG300" s="175"/>
      <c r="EH300" s="175"/>
      <c r="EI300" s="175"/>
      <c r="EJ300" s="175"/>
      <c r="EK300" s="175"/>
      <c r="EL300" s="175"/>
      <c r="EM300" s="175"/>
      <c r="EN300" s="175"/>
      <c r="EO300" s="175"/>
      <c r="EP300" s="175"/>
      <c r="EQ300" s="175"/>
      <c r="ER300" s="175"/>
      <c r="ES300" s="175"/>
      <c r="ET300" s="175"/>
      <c r="EU300" s="175"/>
      <c r="EV300" s="175"/>
      <c r="EW300" s="175"/>
      <c r="EX300" s="175"/>
      <c r="EY300" s="175"/>
      <c r="EZ300" s="175"/>
      <c r="FA300" s="175"/>
      <c r="FB300" s="175"/>
      <c r="FC300" s="175"/>
      <c r="FD300" s="175"/>
      <c r="FE300" s="175"/>
      <c r="FF300" s="175"/>
      <c r="FG300" s="175"/>
      <c r="FH300" s="175"/>
      <c r="FI300" s="175"/>
      <c r="FJ300" s="175"/>
      <c r="FK300" s="175"/>
      <c r="FL300" s="175"/>
      <c r="FM300" s="175"/>
      <c r="FN300" s="175"/>
      <c r="FO300" s="175"/>
      <c r="FP300" s="175"/>
      <c r="FQ300" s="175"/>
      <c r="FR300" s="175"/>
      <c r="FS300" s="175"/>
      <c r="FT300" s="175"/>
      <c r="FU300" s="175"/>
      <c r="FV300" s="175"/>
      <c r="FW300" s="175"/>
      <c r="FX300" s="175"/>
      <c r="FY300" s="175"/>
      <c r="FZ300" s="175"/>
      <c r="GA300" s="175"/>
      <c r="GB300" s="175"/>
      <c r="GC300" s="175"/>
      <c r="GD300" s="175"/>
      <c r="GE300" s="175"/>
      <c r="GF300" s="175"/>
      <c r="GG300" s="175"/>
      <c r="GH300" s="175"/>
      <c r="GI300" s="175"/>
      <c r="GJ300" s="175"/>
      <c r="GK300" s="175"/>
      <c r="GL300" s="175"/>
      <c r="GM300" s="175"/>
      <c r="GN300" s="175"/>
      <c r="GO300" s="175"/>
      <c r="GP300" s="175"/>
      <c r="GQ300" s="175"/>
      <c r="GR300" s="175"/>
      <c r="GS300" s="175"/>
      <c r="GT300" s="175"/>
      <c r="GU300" s="175"/>
      <c r="GV300" s="175"/>
      <c r="GW300" s="175"/>
      <c r="GX300" s="175"/>
      <c r="GY300" s="175"/>
      <c r="GZ300" s="175"/>
      <c r="HA300" s="175"/>
      <c r="HB300" s="175"/>
      <c r="HC300" s="175"/>
      <c r="HD300" s="175"/>
      <c r="HE300" s="175"/>
      <c r="HF300" s="175"/>
      <c r="HG300" s="175"/>
      <c r="HH300" s="175"/>
      <c r="HI300" s="175"/>
      <c r="HJ300" s="175"/>
      <c r="HK300" s="175"/>
      <c r="HL300" s="175"/>
      <c r="HM300" s="175"/>
      <c r="HN300" s="175"/>
      <c r="HO300" s="175"/>
      <c r="HP300" s="175"/>
      <c r="HQ300" s="175"/>
      <c r="HR300" s="175"/>
      <c r="HS300" s="175"/>
      <c r="HT300" s="175"/>
      <c r="HU300" s="175"/>
      <c r="HV300" s="175"/>
      <c r="HW300" s="175"/>
      <c r="HX300" s="175"/>
      <c r="HY300" s="175"/>
      <c r="HZ300" s="175"/>
      <c r="IA300" s="175"/>
      <c r="IB300" s="175"/>
      <c r="IC300" s="175"/>
      <c r="ID300" s="175"/>
      <c r="IE300" s="175"/>
      <c r="IF300" s="175"/>
      <c r="IG300" s="175"/>
      <c r="IH300" s="175"/>
      <c r="II300" s="175"/>
      <c r="IJ300" s="175"/>
      <c r="IK300" s="175"/>
      <c r="IL300" s="175"/>
      <c r="IM300" s="175"/>
      <c r="IN300" s="175"/>
      <c r="IO300" s="175"/>
      <c r="IP300" s="175"/>
      <c r="IQ300" s="175"/>
      <c r="IR300" s="175"/>
      <c r="IS300" s="175"/>
      <c r="IT300" s="175"/>
      <c r="IU300" s="175"/>
      <c r="IV300" s="175"/>
      <c r="IW300" s="175"/>
      <c r="IX300" s="175"/>
      <c r="IY300" s="175"/>
      <c r="IZ300" s="175"/>
      <c r="JA300" s="175"/>
      <c r="JB300" s="175"/>
      <c r="JC300" s="175"/>
      <c r="JD300" s="175"/>
      <c r="JE300" s="175"/>
      <c r="JF300" s="175"/>
      <c r="JG300" s="175"/>
      <c r="JH300" s="175"/>
      <c r="JI300" s="175"/>
      <c r="JJ300" s="175"/>
      <c r="JK300" s="175"/>
      <c r="JL300" s="175"/>
      <c r="JM300" s="175"/>
      <c r="JN300" s="175"/>
      <c r="JO300" s="175"/>
      <c r="JP300" s="175"/>
      <c r="JQ300" s="175"/>
      <c r="JR300" s="175"/>
      <c r="JS300" s="175"/>
      <c r="JT300" s="175"/>
      <c r="JU300" s="175"/>
      <c r="JV300" s="175"/>
      <c r="JW300" s="175"/>
      <c r="JX300" s="175"/>
      <c r="JY300" s="175"/>
      <c r="JZ300" s="175"/>
      <c r="KA300" s="175"/>
      <c r="KB300" s="175"/>
      <c r="KC300" s="175"/>
      <c r="KD300" s="175"/>
      <c r="KE300" s="175"/>
      <c r="KF300" s="175"/>
      <c r="KG300" s="175"/>
      <c r="KH300" s="175"/>
      <c r="KI300" s="175"/>
      <c r="KJ300" s="175"/>
      <c r="KK300" s="175"/>
      <c r="KL300" s="175"/>
      <c r="KM300" s="175"/>
      <c r="KN300" s="175"/>
      <c r="KO300" s="175"/>
      <c r="KP300" s="175"/>
      <c r="KQ300" s="175"/>
      <c r="KR300" s="175"/>
      <c r="KS300" s="175"/>
      <c r="KT300" s="175"/>
      <c r="KU300" s="175"/>
      <c r="KV300" s="175"/>
      <c r="KW300" s="175"/>
      <c r="KX300" s="175"/>
      <c r="KY300" s="175"/>
      <c r="KZ300" s="175"/>
      <c r="LA300" s="175"/>
      <c r="LB300" s="175"/>
      <c r="LC300" s="175"/>
      <c r="LD300" s="175"/>
      <c r="LE300" s="175"/>
      <c r="LF300" s="175"/>
      <c r="LG300" s="175"/>
      <c r="LH300" s="175"/>
      <c r="LI300" s="175"/>
      <c r="LJ300" s="175"/>
      <c r="LK300" s="175"/>
      <c r="LL300" s="175"/>
      <c r="LM300" s="175"/>
      <c r="LN300" s="175"/>
      <c r="LO300" s="175"/>
      <c r="LP300" s="175"/>
      <c r="LQ300" s="175"/>
      <c r="LR300" s="175"/>
      <c r="LS300" s="175"/>
      <c r="LT300" s="175"/>
      <c r="LU300" s="175"/>
      <c r="LV300" s="175"/>
      <c r="LW300" s="175"/>
      <c r="LX300" s="175"/>
      <c r="LY300" s="175"/>
      <c r="LZ300" s="175"/>
      <c r="MA300" s="175"/>
      <c r="MB300" s="175"/>
      <c r="MC300" s="175"/>
      <c r="MD300" s="175"/>
      <c r="ME300" s="175"/>
      <c r="MF300" s="175"/>
      <c r="MG300" s="175"/>
      <c r="MH300" s="175"/>
      <c r="MI300" s="175"/>
      <c r="MJ300" s="175"/>
      <c r="MK300" s="175"/>
      <c r="ML300" s="175"/>
      <c r="MM300" s="175"/>
      <c r="MN300" s="175"/>
      <c r="MO300" s="175"/>
      <c r="MP300" s="175"/>
      <c r="MQ300" s="175"/>
      <c r="MR300" s="175"/>
      <c r="MS300" s="175"/>
      <c r="MT300" s="175"/>
      <c r="MU300" s="175"/>
      <c r="MV300" s="175"/>
      <c r="MW300" s="175"/>
      <c r="MX300" s="175"/>
      <c r="MY300" s="175"/>
      <c r="MZ300" s="175"/>
      <c r="NA300" s="175"/>
      <c r="NB300" s="175"/>
      <c r="NC300" s="175"/>
      <c r="ND300" s="175"/>
      <c r="NE300" s="175"/>
      <c r="NF300" s="175"/>
      <c r="NG300" s="175"/>
      <c r="NH300" s="175"/>
      <c r="NI300" s="175"/>
      <c r="NJ300" s="175"/>
      <c r="NK300" s="175"/>
      <c r="NL300" s="175"/>
      <c r="NM300" s="175"/>
      <c r="NN300" s="175"/>
      <c r="NO300" s="175"/>
      <c r="NP300" s="175"/>
      <c r="NQ300" s="175"/>
      <c r="NR300" s="175"/>
      <c r="NS300" s="175"/>
      <c r="NT300" s="175"/>
      <c r="NU300" s="175"/>
      <c r="NV300" s="175"/>
      <c r="NW300" s="175"/>
      <c r="NX300" s="175"/>
      <c r="NY300" s="175"/>
      <c r="NZ300" s="175"/>
      <c r="OA300" s="175"/>
      <c r="OB300" s="175"/>
      <c r="OC300" s="175"/>
      <c r="OD300" s="175"/>
      <c r="OE300" s="175"/>
      <c r="OF300" s="175"/>
      <c r="OG300" s="175"/>
      <c r="OH300" s="175"/>
      <c r="OI300" s="175"/>
      <c r="OJ300" s="175"/>
      <c r="OK300" s="175"/>
      <c r="OL300" s="175"/>
      <c r="OM300" s="175"/>
      <c r="ON300" s="175"/>
      <c r="OO300" s="175"/>
      <c r="OP300" s="175"/>
      <c r="OQ300" s="175"/>
      <c r="OR300" s="175"/>
      <c r="OS300" s="175"/>
      <c r="OT300" s="175"/>
      <c r="OU300" s="175"/>
      <c r="OV300" s="175"/>
      <c r="OW300" s="175"/>
      <c r="OX300" s="175"/>
      <c r="OY300" s="175"/>
      <c r="OZ300" s="175"/>
      <c r="PA300" s="175"/>
      <c r="PB300" s="175"/>
      <c r="PC300" s="175"/>
      <c r="PD300" s="175"/>
      <c r="PE300" s="175"/>
      <c r="PF300" s="175"/>
      <c r="PG300" s="175"/>
      <c r="PH300" s="175"/>
      <c r="PI300" s="175"/>
      <c r="PJ300" s="175"/>
      <c r="PK300" s="175"/>
      <c r="PL300" s="175"/>
      <c r="PM300" s="175"/>
      <c r="PN300" s="175"/>
      <c r="PO300" s="175"/>
      <c r="PP300" s="175"/>
      <c r="PQ300" s="175"/>
      <c r="PR300" s="175"/>
      <c r="PS300" s="175"/>
      <c r="PT300" s="175"/>
      <c r="PU300" s="175"/>
      <c r="PV300" s="175"/>
      <c r="PW300" s="175"/>
      <c r="PX300" s="175"/>
      <c r="PY300" s="175"/>
      <c r="PZ300" s="175"/>
      <c r="QA300" s="175"/>
      <c r="QB300" s="175"/>
      <c r="QC300" s="175"/>
      <c r="QD300" s="175"/>
      <c r="QE300" s="175"/>
      <c r="QF300" s="175"/>
      <c r="QG300" s="175"/>
      <c r="QH300" s="175"/>
      <c r="QI300" s="175"/>
      <c r="QJ300" s="175"/>
      <c r="QK300" s="175"/>
      <c r="QL300" s="175"/>
      <c r="QM300" s="175"/>
      <c r="QN300" s="175"/>
      <c r="QO300" s="175"/>
    </row>
    <row r="301" spans="122:457">
      <c r="DR301" s="175"/>
      <c r="DS301" s="175"/>
      <c r="DT301" s="175"/>
      <c r="DU301" s="175"/>
      <c r="DV301" s="175"/>
      <c r="DW301" s="175"/>
      <c r="DX301" s="175"/>
      <c r="DY301" s="175"/>
      <c r="DZ301" s="175"/>
      <c r="EA301" s="175"/>
      <c r="EB301" s="175"/>
      <c r="EC301" s="175"/>
      <c r="ED301" s="175"/>
      <c r="EE301" s="175"/>
      <c r="EF301" s="175"/>
      <c r="EG301" s="175"/>
      <c r="EH301" s="175"/>
      <c r="EI301" s="175"/>
      <c r="EJ301" s="175"/>
      <c r="EK301" s="175"/>
      <c r="EL301" s="175"/>
      <c r="EM301" s="175"/>
      <c r="EN301" s="175"/>
      <c r="EO301" s="175"/>
      <c r="EP301" s="175"/>
      <c r="EQ301" s="175"/>
      <c r="ER301" s="175"/>
      <c r="ES301" s="175"/>
      <c r="ET301" s="175"/>
      <c r="EU301" s="175"/>
      <c r="EV301" s="175"/>
      <c r="EW301" s="175"/>
      <c r="EX301" s="175"/>
      <c r="EY301" s="175"/>
      <c r="EZ301" s="175"/>
      <c r="FA301" s="175"/>
      <c r="FB301" s="175"/>
      <c r="FC301" s="175"/>
      <c r="FD301" s="175"/>
      <c r="FE301" s="175"/>
      <c r="FF301" s="175"/>
      <c r="FG301" s="175"/>
      <c r="FH301" s="175"/>
      <c r="FI301" s="175"/>
      <c r="FJ301" s="175"/>
      <c r="FK301" s="175"/>
      <c r="FL301" s="175"/>
      <c r="FM301" s="175"/>
      <c r="FN301" s="175"/>
      <c r="FO301" s="175"/>
      <c r="FP301" s="175"/>
      <c r="FQ301" s="175"/>
      <c r="FR301" s="175"/>
      <c r="FS301" s="175"/>
      <c r="FT301" s="175"/>
      <c r="FU301" s="175"/>
      <c r="FV301" s="175"/>
      <c r="FW301" s="175"/>
      <c r="FX301" s="175"/>
      <c r="FY301" s="175"/>
      <c r="FZ301" s="175"/>
      <c r="GA301" s="175"/>
      <c r="GB301" s="175"/>
      <c r="GC301" s="175"/>
      <c r="GD301" s="175"/>
      <c r="GE301" s="175"/>
      <c r="GF301" s="175"/>
      <c r="GG301" s="175"/>
      <c r="GH301" s="175"/>
      <c r="GI301" s="175"/>
      <c r="GJ301" s="175"/>
      <c r="GK301" s="175"/>
      <c r="GL301" s="175"/>
      <c r="GM301" s="175"/>
      <c r="GN301" s="175"/>
      <c r="GO301" s="175"/>
      <c r="GP301" s="175"/>
      <c r="GQ301" s="175"/>
      <c r="GR301" s="175"/>
      <c r="GS301" s="175"/>
      <c r="GT301" s="175"/>
      <c r="GU301" s="175"/>
      <c r="GV301" s="175"/>
      <c r="GW301" s="175"/>
      <c r="GX301" s="175"/>
      <c r="GY301" s="175"/>
      <c r="GZ301" s="175"/>
      <c r="HA301" s="175"/>
      <c r="HB301" s="175"/>
      <c r="HC301" s="175"/>
      <c r="HD301" s="175"/>
      <c r="HE301" s="175"/>
      <c r="HF301" s="175"/>
      <c r="HG301" s="175"/>
      <c r="HH301" s="175"/>
      <c r="HI301" s="175"/>
      <c r="HJ301" s="175"/>
      <c r="HK301" s="175"/>
      <c r="HL301" s="175"/>
      <c r="HM301" s="175"/>
      <c r="HN301" s="175"/>
      <c r="HO301" s="175"/>
      <c r="HP301" s="175"/>
      <c r="HQ301" s="175"/>
      <c r="HR301" s="175"/>
      <c r="HS301" s="175"/>
      <c r="HT301" s="175"/>
      <c r="HU301" s="175"/>
      <c r="HV301" s="175"/>
      <c r="HW301" s="175"/>
      <c r="HX301" s="175"/>
      <c r="HY301" s="175"/>
      <c r="HZ301" s="175"/>
      <c r="IA301" s="175"/>
      <c r="IB301" s="175"/>
      <c r="IC301" s="175"/>
      <c r="ID301" s="175"/>
      <c r="IE301" s="175"/>
      <c r="IF301" s="175"/>
      <c r="IG301" s="175"/>
      <c r="IH301" s="175"/>
      <c r="II301" s="175"/>
      <c r="IJ301" s="175"/>
      <c r="IK301" s="175"/>
      <c r="IL301" s="175"/>
      <c r="IM301" s="175"/>
      <c r="IN301" s="175"/>
      <c r="IO301" s="175"/>
      <c r="IP301" s="175"/>
      <c r="IQ301" s="175"/>
      <c r="IR301" s="175"/>
      <c r="IS301" s="175"/>
      <c r="IT301" s="175"/>
      <c r="IU301" s="175"/>
      <c r="IV301" s="175"/>
      <c r="IW301" s="175"/>
      <c r="IX301" s="175"/>
      <c r="IY301" s="175"/>
      <c r="IZ301" s="175"/>
      <c r="JA301" s="175"/>
      <c r="JB301" s="175"/>
      <c r="JC301" s="175"/>
      <c r="JD301" s="175"/>
      <c r="JE301" s="175"/>
      <c r="JF301" s="175"/>
      <c r="JG301" s="175"/>
      <c r="JH301" s="175"/>
      <c r="JI301" s="175"/>
      <c r="JJ301" s="175"/>
      <c r="JK301" s="175"/>
      <c r="JL301" s="175"/>
      <c r="JM301" s="175"/>
      <c r="JN301" s="175"/>
      <c r="JO301" s="175"/>
      <c r="JP301" s="175"/>
      <c r="JQ301" s="175"/>
      <c r="JR301" s="175"/>
      <c r="JS301" s="175"/>
      <c r="JT301" s="175"/>
      <c r="JU301" s="175"/>
      <c r="JV301" s="175"/>
      <c r="JW301" s="175"/>
      <c r="JX301" s="175"/>
      <c r="JY301" s="175"/>
      <c r="JZ301" s="175"/>
      <c r="KA301" s="175"/>
      <c r="KB301" s="175"/>
      <c r="KC301" s="175"/>
      <c r="KD301" s="175"/>
      <c r="KE301" s="175"/>
      <c r="KF301" s="175"/>
      <c r="KG301" s="175"/>
      <c r="KH301" s="175"/>
      <c r="KI301" s="175"/>
      <c r="KJ301" s="175"/>
      <c r="KK301" s="175"/>
      <c r="KL301" s="175"/>
      <c r="KM301" s="175"/>
      <c r="KN301" s="175"/>
      <c r="KO301" s="175"/>
      <c r="KP301" s="175"/>
      <c r="KQ301" s="175"/>
      <c r="KR301" s="175"/>
      <c r="KS301" s="175"/>
      <c r="KT301" s="175"/>
      <c r="KU301" s="175"/>
      <c r="KV301" s="175"/>
      <c r="KW301" s="175"/>
      <c r="KX301" s="175"/>
      <c r="KY301" s="175"/>
      <c r="KZ301" s="175"/>
      <c r="LA301" s="175"/>
      <c r="LB301" s="175"/>
      <c r="LC301" s="175"/>
      <c r="LD301" s="175"/>
      <c r="LE301" s="175"/>
      <c r="LF301" s="175"/>
      <c r="LG301" s="175"/>
      <c r="LH301" s="175"/>
      <c r="LI301" s="175"/>
      <c r="LJ301" s="175"/>
      <c r="LK301" s="175"/>
      <c r="LL301" s="175"/>
      <c r="LM301" s="175"/>
      <c r="LN301" s="175"/>
      <c r="LO301" s="175"/>
      <c r="LP301" s="175"/>
      <c r="LQ301" s="175"/>
      <c r="LR301" s="175"/>
      <c r="LS301" s="175"/>
      <c r="LT301" s="175"/>
      <c r="LU301" s="175"/>
      <c r="LV301" s="175"/>
      <c r="LW301" s="175"/>
      <c r="LX301" s="175"/>
      <c r="LY301" s="175"/>
      <c r="LZ301" s="175"/>
      <c r="MA301" s="175"/>
      <c r="MB301" s="175"/>
      <c r="MC301" s="175"/>
      <c r="MD301" s="175"/>
      <c r="ME301" s="175"/>
      <c r="MF301" s="175"/>
      <c r="MG301" s="175"/>
      <c r="MH301" s="175"/>
      <c r="MI301" s="175"/>
      <c r="MJ301" s="175"/>
      <c r="MK301" s="175"/>
      <c r="ML301" s="175"/>
      <c r="MM301" s="175"/>
      <c r="MN301" s="175"/>
      <c r="MO301" s="175"/>
      <c r="MP301" s="175"/>
      <c r="MQ301" s="175"/>
      <c r="MR301" s="175"/>
      <c r="MS301" s="175"/>
      <c r="MT301" s="175"/>
      <c r="MU301" s="175"/>
      <c r="MV301" s="175"/>
      <c r="MW301" s="175"/>
      <c r="MX301" s="175"/>
      <c r="MY301" s="175"/>
      <c r="MZ301" s="175"/>
      <c r="NA301" s="175"/>
      <c r="NB301" s="175"/>
      <c r="NC301" s="175"/>
      <c r="ND301" s="175"/>
      <c r="NE301" s="175"/>
      <c r="NF301" s="175"/>
      <c r="NG301" s="175"/>
      <c r="NH301" s="175"/>
      <c r="NI301" s="175"/>
      <c r="NJ301" s="175"/>
      <c r="NK301" s="175"/>
      <c r="NL301" s="175"/>
      <c r="NM301" s="175"/>
      <c r="NN301" s="175"/>
      <c r="NO301" s="175"/>
      <c r="NP301" s="175"/>
      <c r="NQ301" s="175"/>
      <c r="NR301" s="175"/>
      <c r="NS301" s="175"/>
      <c r="NT301" s="175"/>
      <c r="NU301" s="175"/>
      <c r="NV301" s="175"/>
      <c r="NW301" s="175"/>
      <c r="NX301" s="175"/>
      <c r="NY301" s="175"/>
      <c r="NZ301" s="175"/>
      <c r="OA301" s="175"/>
      <c r="OB301" s="175"/>
      <c r="OC301" s="175"/>
      <c r="OD301" s="175"/>
      <c r="OE301" s="175"/>
      <c r="OF301" s="175"/>
      <c r="OG301" s="175"/>
      <c r="OH301" s="175"/>
      <c r="OI301" s="175"/>
      <c r="OJ301" s="175"/>
      <c r="OK301" s="175"/>
      <c r="OL301" s="175"/>
      <c r="OM301" s="175"/>
      <c r="ON301" s="175"/>
      <c r="OO301" s="175"/>
      <c r="OP301" s="175"/>
      <c r="OQ301" s="175"/>
      <c r="OR301" s="175"/>
      <c r="OS301" s="175"/>
      <c r="OT301" s="175"/>
      <c r="OU301" s="175"/>
      <c r="OV301" s="175"/>
      <c r="OW301" s="175"/>
      <c r="OX301" s="175"/>
      <c r="OY301" s="175"/>
      <c r="OZ301" s="175"/>
      <c r="PA301" s="175"/>
      <c r="PB301" s="175"/>
      <c r="PC301" s="175"/>
      <c r="PD301" s="175"/>
      <c r="PE301" s="175"/>
      <c r="PF301" s="175"/>
      <c r="PG301" s="175"/>
      <c r="PH301" s="175"/>
      <c r="PI301" s="175"/>
      <c r="PJ301" s="175"/>
      <c r="PK301" s="175"/>
      <c r="PL301" s="175"/>
      <c r="PM301" s="175"/>
      <c r="PN301" s="175"/>
      <c r="PO301" s="175"/>
      <c r="PP301" s="175"/>
      <c r="PQ301" s="175"/>
      <c r="PR301" s="175"/>
      <c r="PS301" s="175"/>
      <c r="PT301" s="175"/>
      <c r="PU301" s="175"/>
      <c r="PV301" s="175"/>
      <c r="PW301" s="175"/>
      <c r="PX301" s="175"/>
      <c r="PY301" s="175"/>
      <c r="PZ301" s="175"/>
      <c r="QA301" s="175"/>
      <c r="QB301" s="175"/>
      <c r="QC301" s="175"/>
      <c r="QD301" s="175"/>
      <c r="QE301" s="175"/>
      <c r="QF301" s="175"/>
      <c r="QG301" s="175"/>
      <c r="QH301" s="175"/>
      <c r="QI301" s="175"/>
      <c r="QJ301" s="175"/>
      <c r="QK301" s="175"/>
      <c r="QL301" s="175"/>
      <c r="QM301" s="175"/>
      <c r="QN301" s="175"/>
      <c r="QO301" s="175"/>
    </row>
    <row r="302" spans="122:457">
      <c r="DR302" s="175"/>
      <c r="DS302" s="175"/>
      <c r="DT302" s="175"/>
      <c r="DU302" s="175"/>
      <c r="DV302" s="175"/>
      <c r="DW302" s="175"/>
      <c r="DX302" s="175"/>
      <c r="DY302" s="175"/>
      <c r="DZ302" s="175"/>
      <c r="EA302" s="175"/>
      <c r="EB302" s="175"/>
      <c r="EC302" s="175"/>
      <c r="ED302" s="175"/>
      <c r="EE302" s="175"/>
      <c r="EF302" s="175"/>
      <c r="EG302" s="175"/>
      <c r="EH302" s="175"/>
      <c r="EI302" s="175"/>
      <c r="EJ302" s="175"/>
      <c r="EK302" s="175"/>
      <c r="EL302" s="175"/>
      <c r="EM302" s="175"/>
      <c r="EN302" s="175"/>
      <c r="EO302" s="175"/>
      <c r="EP302" s="175"/>
      <c r="EQ302" s="175"/>
      <c r="ER302" s="175"/>
      <c r="ES302" s="175"/>
      <c r="ET302" s="175"/>
      <c r="EU302" s="175"/>
      <c r="EV302" s="175"/>
      <c r="EW302" s="175"/>
      <c r="EX302" s="175"/>
      <c r="EY302" s="175"/>
      <c r="EZ302" s="175"/>
      <c r="FA302" s="175"/>
      <c r="FB302" s="175"/>
      <c r="FC302" s="175"/>
      <c r="FD302" s="175"/>
      <c r="FE302" s="175"/>
      <c r="FF302" s="175"/>
      <c r="FG302" s="175"/>
      <c r="FH302" s="175"/>
      <c r="FI302" s="175"/>
      <c r="FJ302" s="175"/>
      <c r="FK302" s="175"/>
      <c r="FL302" s="175"/>
      <c r="FM302" s="175"/>
      <c r="FN302" s="175"/>
      <c r="FO302" s="175"/>
      <c r="FP302" s="175"/>
      <c r="FQ302" s="175"/>
      <c r="FR302" s="175"/>
      <c r="FS302" s="175"/>
      <c r="FT302" s="175"/>
      <c r="FU302" s="175"/>
      <c r="FV302" s="175"/>
      <c r="FW302" s="175"/>
      <c r="FX302" s="175"/>
      <c r="FY302" s="175"/>
      <c r="FZ302" s="175"/>
      <c r="GA302" s="175"/>
      <c r="GB302" s="175"/>
      <c r="GC302" s="175"/>
      <c r="GD302" s="175"/>
      <c r="GE302" s="175"/>
      <c r="GF302" s="175"/>
      <c r="GG302" s="175"/>
      <c r="GH302" s="175"/>
      <c r="GI302" s="175"/>
      <c r="GJ302" s="175"/>
      <c r="GK302" s="175"/>
      <c r="GL302" s="175"/>
      <c r="GM302" s="175"/>
      <c r="GN302" s="175"/>
      <c r="GO302" s="175"/>
      <c r="GP302" s="175"/>
      <c r="GQ302" s="175"/>
      <c r="GR302" s="175"/>
      <c r="GS302" s="175"/>
      <c r="GT302" s="175"/>
      <c r="GU302" s="175"/>
      <c r="GV302" s="175"/>
      <c r="GW302" s="175"/>
      <c r="GX302" s="175"/>
      <c r="GY302" s="175"/>
      <c r="GZ302" s="175"/>
      <c r="HA302" s="175"/>
      <c r="HB302" s="175"/>
      <c r="HC302" s="175"/>
      <c r="HD302" s="175"/>
      <c r="HE302" s="175"/>
      <c r="HF302" s="175"/>
      <c r="HG302" s="175"/>
      <c r="HH302" s="175"/>
      <c r="HI302" s="175"/>
      <c r="HJ302" s="175"/>
      <c r="HK302" s="175"/>
      <c r="HL302" s="175"/>
      <c r="HM302" s="175"/>
      <c r="HN302" s="175"/>
      <c r="HO302" s="175"/>
      <c r="HP302" s="175"/>
      <c r="HQ302" s="175"/>
      <c r="HR302" s="175"/>
      <c r="HS302" s="175"/>
      <c r="HT302" s="175"/>
      <c r="HU302" s="175"/>
      <c r="HV302" s="175"/>
      <c r="HW302" s="175"/>
      <c r="HX302" s="175"/>
      <c r="HY302" s="175"/>
      <c r="HZ302" s="175"/>
      <c r="IA302" s="175"/>
      <c r="IB302" s="175"/>
      <c r="IC302" s="175"/>
      <c r="ID302" s="175"/>
      <c r="IE302" s="175"/>
      <c r="IF302" s="175"/>
      <c r="IG302" s="175"/>
      <c r="IH302" s="175"/>
      <c r="II302" s="175"/>
      <c r="IJ302" s="175"/>
      <c r="IK302" s="175"/>
      <c r="IL302" s="175"/>
      <c r="IM302" s="175"/>
      <c r="IN302" s="175"/>
      <c r="IO302" s="175"/>
      <c r="IP302" s="175"/>
      <c r="IQ302" s="175"/>
      <c r="IR302" s="175"/>
      <c r="IS302" s="175"/>
      <c r="IT302" s="175"/>
      <c r="IU302" s="175"/>
      <c r="IV302" s="175"/>
      <c r="IW302" s="175"/>
      <c r="IX302" s="175"/>
      <c r="IY302" s="175"/>
      <c r="IZ302" s="175"/>
      <c r="JA302" s="175"/>
      <c r="JB302" s="175"/>
      <c r="JC302" s="175"/>
      <c r="JD302" s="175"/>
      <c r="JE302" s="175"/>
      <c r="JF302" s="175"/>
      <c r="JG302" s="175"/>
      <c r="JH302" s="175"/>
      <c r="JI302" s="175"/>
      <c r="JJ302" s="175"/>
      <c r="JK302" s="175"/>
      <c r="JL302" s="175"/>
      <c r="JM302" s="175"/>
      <c r="JN302" s="175"/>
      <c r="JO302" s="175"/>
      <c r="JP302" s="175"/>
      <c r="JQ302" s="175"/>
      <c r="JR302" s="175"/>
      <c r="JS302" s="175"/>
      <c r="JT302" s="175"/>
      <c r="JU302" s="175"/>
      <c r="JV302" s="175"/>
      <c r="JW302" s="175"/>
      <c r="JX302" s="175"/>
      <c r="JY302" s="175"/>
      <c r="JZ302" s="175"/>
      <c r="KA302" s="175"/>
      <c r="KB302" s="175"/>
      <c r="KC302" s="175"/>
      <c r="KD302" s="175"/>
      <c r="KE302" s="175"/>
      <c r="KF302" s="175"/>
      <c r="KG302" s="175"/>
      <c r="KH302" s="175"/>
      <c r="KI302" s="175"/>
      <c r="KJ302" s="175"/>
      <c r="KK302" s="175"/>
      <c r="KL302" s="175"/>
      <c r="KM302" s="175"/>
      <c r="KN302" s="175"/>
      <c r="KO302" s="175"/>
      <c r="KP302" s="175"/>
      <c r="KQ302" s="175"/>
      <c r="KR302" s="175"/>
      <c r="KS302" s="175"/>
      <c r="KT302" s="175"/>
      <c r="KU302" s="175"/>
      <c r="KV302" s="175"/>
      <c r="KW302" s="175"/>
      <c r="KX302" s="175"/>
      <c r="KY302" s="175"/>
      <c r="KZ302" s="175"/>
      <c r="LA302" s="175"/>
      <c r="LB302" s="175"/>
      <c r="LC302" s="175"/>
      <c r="LD302" s="175"/>
      <c r="LE302" s="175"/>
      <c r="LF302" s="175"/>
      <c r="LG302" s="175"/>
      <c r="LH302" s="175"/>
      <c r="LI302" s="175"/>
      <c r="LJ302" s="175"/>
      <c r="LK302" s="175"/>
      <c r="LL302" s="175"/>
      <c r="LM302" s="175"/>
      <c r="LN302" s="175"/>
      <c r="LO302" s="175"/>
      <c r="LP302" s="175"/>
      <c r="LQ302" s="175"/>
      <c r="LR302" s="175"/>
      <c r="LS302" s="175"/>
      <c r="LT302" s="175"/>
      <c r="LU302" s="175"/>
      <c r="LV302" s="175"/>
      <c r="LW302" s="175"/>
      <c r="LX302" s="175"/>
      <c r="LY302" s="175"/>
      <c r="LZ302" s="175"/>
      <c r="MA302" s="175"/>
      <c r="MB302" s="175"/>
      <c r="MC302" s="175"/>
      <c r="MD302" s="175"/>
      <c r="ME302" s="175"/>
      <c r="MF302" s="175"/>
      <c r="MG302" s="175"/>
      <c r="MH302" s="175"/>
      <c r="MI302" s="175"/>
      <c r="MJ302" s="175"/>
      <c r="MK302" s="175"/>
      <c r="ML302" s="175"/>
      <c r="MM302" s="175"/>
      <c r="MN302" s="175"/>
      <c r="MO302" s="175"/>
      <c r="MP302" s="175"/>
      <c r="MQ302" s="175"/>
      <c r="MR302" s="175"/>
      <c r="MS302" s="175"/>
      <c r="MT302" s="175"/>
      <c r="MU302" s="175"/>
      <c r="MV302" s="175"/>
      <c r="MW302" s="175"/>
      <c r="MX302" s="175"/>
      <c r="MY302" s="175"/>
      <c r="MZ302" s="175"/>
      <c r="NA302" s="175"/>
      <c r="NB302" s="175"/>
      <c r="NC302" s="175"/>
      <c r="ND302" s="175"/>
      <c r="NE302" s="175"/>
      <c r="NF302" s="175"/>
      <c r="NG302" s="175"/>
      <c r="NH302" s="175"/>
      <c r="NI302" s="175"/>
      <c r="NJ302" s="175"/>
      <c r="NK302" s="175"/>
      <c r="NL302" s="175"/>
      <c r="NM302" s="175"/>
      <c r="NN302" s="175"/>
      <c r="NO302" s="175"/>
      <c r="NP302" s="175"/>
      <c r="NQ302" s="175"/>
      <c r="NR302" s="175"/>
      <c r="NS302" s="175"/>
      <c r="NT302" s="175"/>
      <c r="NU302" s="175"/>
      <c r="NV302" s="175"/>
      <c r="NW302" s="175"/>
      <c r="NX302" s="175"/>
      <c r="NY302" s="175"/>
      <c r="NZ302" s="175"/>
      <c r="OA302" s="175"/>
      <c r="OB302" s="175"/>
      <c r="OC302" s="175"/>
      <c r="OD302" s="175"/>
      <c r="OE302" s="175"/>
      <c r="OF302" s="175"/>
      <c r="OG302" s="175"/>
      <c r="OH302" s="175"/>
      <c r="OI302" s="175"/>
      <c r="OJ302" s="175"/>
      <c r="OK302" s="175"/>
      <c r="OL302" s="175"/>
      <c r="OM302" s="175"/>
      <c r="ON302" s="175"/>
      <c r="OO302" s="175"/>
      <c r="OP302" s="175"/>
      <c r="OQ302" s="175"/>
      <c r="OR302" s="175"/>
      <c r="OS302" s="175"/>
      <c r="OT302" s="175"/>
      <c r="OU302" s="175"/>
      <c r="OV302" s="175"/>
      <c r="OW302" s="175"/>
      <c r="OX302" s="175"/>
      <c r="OY302" s="175"/>
      <c r="OZ302" s="175"/>
      <c r="PA302" s="175"/>
      <c r="PB302" s="175"/>
      <c r="PC302" s="175"/>
      <c r="PD302" s="175"/>
      <c r="PE302" s="175"/>
      <c r="PF302" s="175"/>
      <c r="PG302" s="175"/>
      <c r="PH302" s="175"/>
      <c r="PI302" s="175"/>
      <c r="PJ302" s="175"/>
      <c r="PK302" s="175"/>
      <c r="PL302" s="175"/>
      <c r="PM302" s="175"/>
      <c r="PN302" s="175"/>
      <c r="PO302" s="175"/>
      <c r="PP302" s="175"/>
      <c r="PQ302" s="175"/>
      <c r="PR302" s="175"/>
      <c r="PS302" s="175"/>
      <c r="PT302" s="175"/>
      <c r="PU302" s="175"/>
      <c r="PV302" s="175"/>
      <c r="PW302" s="175"/>
      <c r="PX302" s="175"/>
      <c r="PY302" s="175"/>
      <c r="PZ302" s="175"/>
      <c r="QA302" s="175"/>
      <c r="QB302" s="175"/>
      <c r="QC302" s="175"/>
      <c r="QD302" s="175"/>
      <c r="QE302" s="175"/>
      <c r="QF302" s="175"/>
      <c r="QG302" s="175"/>
      <c r="QH302" s="175"/>
      <c r="QI302" s="175"/>
      <c r="QJ302" s="175"/>
      <c r="QK302" s="175"/>
      <c r="QL302" s="175"/>
      <c r="QM302" s="175"/>
      <c r="QN302" s="175"/>
      <c r="QO302" s="175"/>
    </row>
    <row r="303" spans="122:457">
      <c r="DR303" s="175"/>
      <c r="DS303" s="175"/>
      <c r="DT303" s="175"/>
      <c r="DU303" s="175"/>
      <c r="DV303" s="175"/>
      <c r="DW303" s="175"/>
      <c r="DX303" s="175"/>
      <c r="DY303" s="175"/>
      <c r="DZ303" s="175"/>
      <c r="EA303" s="175"/>
      <c r="EB303" s="175"/>
      <c r="EC303" s="175"/>
      <c r="ED303" s="175"/>
      <c r="EE303" s="175"/>
      <c r="EF303" s="175"/>
      <c r="EG303" s="175"/>
      <c r="EH303" s="175"/>
      <c r="EI303" s="175"/>
      <c r="EJ303" s="175"/>
      <c r="EK303" s="175"/>
      <c r="EL303" s="175"/>
      <c r="EM303" s="175"/>
      <c r="EN303" s="175"/>
      <c r="EO303" s="175"/>
      <c r="EP303" s="175"/>
      <c r="EQ303" s="175"/>
      <c r="ER303" s="175"/>
      <c r="ES303" s="175"/>
      <c r="ET303" s="175"/>
      <c r="EU303" s="175"/>
      <c r="EV303" s="175"/>
      <c r="EW303" s="175"/>
      <c r="EX303" s="175"/>
      <c r="EY303" s="175"/>
      <c r="EZ303" s="175"/>
      <c r="FA303" s="175"/>
      <c r="FB303" s="175"/>
      <c r="FC303" s="175"/>
      <c r="FD303" s="175"/>
      <c r="FE303" s="175"/>
      <c r="FF303" s="175"/>
      <c r="FG303" s="175"/>
      <c r="FH303" s="175"/>
      <c r="FI303" s="175"/>
      <c r="FJ303" s="175"/>
      <c r="FK303" s="175"/>
      <c r="FL303" s="175"/>
      <c r="FM303" s="175"/>
      <c r="FN303" s="175"/>
      <c r="FO303" s="175"/>
      <c r="FP303" s="175"/>
      <c r="FQ303" s="175"/>
      <c r="FR303" s="175"/>
      <c r="FS303" s="175"/>
      <c r="FT303" s="175"/>
      <c r="FU303" s="175"/>
      <c r="FV303" s="175"/>
      <c r="FW303" s="175"/>
      <c r="FX303" s="175"/>
      <c r="FY303" s="175"/>
      <c r="FZ303" s="175"/>
      <c r="GA303" s="175"/>
      <c r="GB303" s="175"/>
      <c r="GC303" s="175"/>
      <c r="GD303" s="175"/>
      <c r="GE303" s="175"/>
      <c r="GF303" s="175"/>
      <c r="GG303" s="175"/>
      <c r="GH303" s="175"/>
      <c r="GI303" s="175"/>
      <c r="GJ303" s="175"/>
      <c r="GK303" s="175"/>
      <c r="GL303" s="175"/>
      <c r="GM303" s="175"/>
      <c r="GN303" s="175"/>
      <c r="GO303" s="175"/>
      <c r="GP303" s="175"/>
      <c r="GQ303" s="175"/>
      <c r="GR303" s="175"/>
      <c r="GS303" s="175"/>
      <c r="GT303" s="175"/>
      <c r="GU303" s="175"/>
      <c r="GV303" s="175"/>
      <c r="GW303" s="175"/>
      <c r="GX303" s="175"/>
      <c r="GY303" s="175"/>
      <c r="GZ303" s="175"/>
      <c r="HA303" s="175"/>
      <c r="HB303" s="175"/>
      <c r="HC303" s="175"/>
      <c r="HD303" s="175"/>
      <c r="HE303" s="175"/>
      <c r="HF303" s="175"/>
      <c r="HG303" s="175"/>
      <c r="HH303" s="175"/>
      <c r="HI303" s="175"/>
      <c r="HJ303" s="175"/>
      <c r="HK303" s="175"/>
      <c r="HL303" s="175"/>
      <c r="HM303" s="175"/>
      <c r="HN303" s="175"/>
      <c r="HO303" s="175"/>
      <c r="HP303" s="175"/>
      <c r="HQ303" s="175"/>
      <c r="HR303" s="175"/>
      <c r="HS303" s="175"/>
      <c r="HT303" s="175"/>
      <c r="HU303" s="175"/>
      <c r="HV303" s="175"/>
      <c r="HW303" s="175"/>
      <c r="HX303" s="175"/>
      <c r="HY303" s="175"/>
      <c r="HZ303" s="175"/>
      <c r="IA303" s="175"/>
      <c r="IB303" s="175"/>
      <c r="IC303" s="175"/>
      <c r="ID303" s="175"/>
      <c r="IE303" s="175"/>
      <c r="IF303" s="175"/>
      <c r="IG303" s="175"/>
      <c r="IH303" s="175"/>
      <c r="II303" s="175"/>
      <c r="IJ303" s="175"/>
      <c r="IK303" s="175"/>
      <c r="IL303" s="175"/>
      <c r="IM303" s="175"/>
      <c r="IN303" s="175"/>
      <c r="IO303" s="175"/>
      <c r="IP303" s="175"/>
      <c r="IQ303" s="175"/>
      <c r="IR303" s="175"/>
      <c r="IS303" s="175"/>
      <c r="IT303" s="175"/>
      <c r="IU303" s="175"/>
      <c r="IV303" s="175"/>
      <c r="IW303" s="175"/>
      <c r="IX303" s="175"/>
      <c r="IY303" s="175"/>
      <c r="IZ303" s="175"/>
      <c r="JA303" s="175"/>
      <c r="JB303" s="175"/>
      <c r="JC303" s="175"/>
      <c r="JD303" s="175"/>
      <c r="JE303" s="175"/>
      <c r="JF303" s="175"/>
      <c r="JG303" s="175"/>
      <c r="JH303" s="175"/>
      <c r="JI303" s="175"/>
      <c r="JJ303" s="175"/>
      <c r="JK303" s="175"/>
      <c r="JL303" s="175"/>
      <c r="JM303" s="175"/>
      <c r="JN303" s="175"/>
      <c r="JO303" s="175"/>
      <c r="JP303" s="175"/>
      <c r="JQ303" s="175"/>
      <c r="JR303" s="175"/>
      <c r="JS303" s="175"/>
      <c r="JT303" s="175"/>
      <c r="JU303" s="175"/>
      <c r="JV303" s="175"/>
      <c r="JW303" s="175"/>
      <c r="JX303" s="175"/>
      <c r="JY303" s="175"/>
      <c r="JZ303" s="175"/>
      <c r="KA303" s="175"/>
      <c r="KB303" s="175"/>
      <c r="KC303" s="175"/>
      <c r="KD303" s="175"/>
      <c r="KE303" s="175"/>
      <c r="KF303" s="175"/>
      <c r="KG303" s="175"/>
      <c r="KH303" s="175"/>
      <c r="KI303" s="175"/>
      <c r="KJ303" s="175"/>
      <c r="KK303" s="175"/>
      <c r="KL303" s="175"/>
      <c r="KM303" s="175"/>
      <c r="KN303" s="175"/>
      <c r="KO303" s="175"/>
      <c r="KP303" s="175"/>
      <c r="KQ303" s="175"/>
      <c r="KR303" s="175"/>
      <c r="KS303" s="175"/>
      <c r="KT303" s="175"/>
      <c r="KU303" s="175"/>
      <c r="KV303" s="175"/>
      <c r="KW303" s="175"/>
      <c r="KX303" s="175"/>
      <c r="KY303" s="175"/>
      <c r="KZ303" s="175"/>
      <c r="LA303" s="175"/>
      <c r="LB303" s="175"/>
      <c r="LC303" s="175"/>
      <c r="LD303" s="175"/>
      <c r="LE303" s="175"/>
      <c r="LF303" s="175"/>
      <c r="LG303" s="175"/>
      <c r="LH303" s="175"/>
      <c r="LI303" s="175"/>
      <c r="LJ303" s="175"/>
      <c r="LK303" s="175"/>
      <c r="LL303" s="175"/>
      <c r="LM303" s="175"/>
      <c r="LN303" s="175"/>
      <c r="LO303" s="175"/>
      <c r="LP303" s="175"/>
      <c r="LQ303" s="175"/>
      <c r="LR303" s="175"/>
      <c r="LS303" s="175"/>
      <c r="LT303" s="175"/>
      <c r="LU303" s="175"/>
      <c r="LV303" s="175"/>
      <c r="LW303" s="175"/>
      <c r="LX303" s="175"/>
      <c r="LY303" s="175"/>
      <c r="LZ303" s="175"/>
      <c r="MA303" s="175"/>
      <c r="MB303" s="175"/>
      <c r="MC303" s="175"/>
      <c r="MD303" s="175"/>
      <c r="ME303" s="175"/>
      <c r="MF303" s="175"/>
      <c r="MG303" s="175"/>
      <c r="MH303" s="175"/>
      <c r="MI303" s="175"/>
      <c r="MJ303" s="175"/>
      <c r="MK303" s="175"/>
      <c r="ML303" s="175"/>
      <c r="MM303" s="175"/>
      <c r="MN303" s="175"/>
      <c r="MO303" s="175"/>
      <c r="MP303" s="175"/>
      <c r="MQ303" s="175"/>
      <c r="MR303" s="175"/>
      <c r="MS303" s="175"/>
      <c r="MT303" s="175"/>
      <c r="MU303" s="175"/>
      <c r="MV303" s="175"/>
      <c r="MW303" s="175"/>
      <c r="MX303" s="175"/>
      <c r="MY303" s="175"/>
      <c r="MZ303" s="175"/>
      <c r="NA303" s="175"/>
      <c r="NB303" s="175"/>
      <c r="NC303" s="175"/>
      <c r="ND303" s="175"/>
      <c r="NE303" s="175"/>
      <c r="NF303" s="175"/>
      <c r="NG303" s="175"/>
      <c r="NH303" s="175"/>
      <c r="NI303" s="175"/>
      <c r="NJ303" s="175"/>
      <c r="NK303" s="175"/>
      <c r="NL303" s="175"/>
      <c r="NM303" s="175"/>
      <c r="NN303" s="175"/>
      <c r="NO303" s="175"/>
      <c r="NP303" s="175"/>
      <c r="NQ303" s="175"/>
      <c r="NR303" s="175"/>
      <c r="NS303" s="175"/>
      <c r="NT303" s="175"/>
      <c r="NU303" s="175"/>
      <c r="NV303" s="175"/>
      <c r="NW303" s="175"/>
      <c r="NX303" s="175"/>
      <c r="NY303" s="175"/>
      <c r="NZ303" s="175"/>
      <c r="OA303" s="175"/>
      <c r="OB303" s="175"/>
      <c r="OC303" s="175"/>
      <c r="OD303" s="175"/>
      <c r="OE303" s="175"/>
      <c r="OF303" s="175"/>
      <c r="OG303" s="175"/>
      <c r="OH303" s="175"/>
      <c r="OI303" s="175"/>
      <c r="OJ303" s="175"/>
      <c r="OK303" s="175"/>
      <c r="OL303" s="175"/>
      <c r="OM303" s="175"/>
      <c r="ON303" s="175"/>
      <c r="OO303" s="175"/>
      <c r="OP303" s="175"/>
      <c r="OQ303" s="175"/>
      <c r="OR303" s="175"/>
      <c r="OS303" s="175"/>
      <c r="OT303" s="175"/>
      <c r="OU303" s="175"/>
      <c r="OV303" s="175"/>
      <c r="OW303" s="175"/>
      <c r="OX303" s="175"/>
      <c r="OY303" s="175"/>
      <c r="OZ303" s="175"/>
      <c r="PA303" s="175"/>
      <c r="PB303" s="175"/>
      <c r="PC303" s="175"/>
      <c r="PD303" s="175"/>
      <c r="PE303" s="175"/>
      <c r="PF303" s="175"/>
      <c r="PG303" s="175"/>
      <c r="PH303" s="175"/>
      <c r="PI303" s="175"/>
      <c r="PJ303" s="175"/>
      <c r="PK303" s="175"/>
      <c r="PL303" s="175"/>
      <c r="PM303" s="175"/>
      <c r="PN303" s="175"/>
      <c r="PO303" s="175"/>
      <c r="PP303" s="175"/>
      <c r="PQ303" s="175"/>
      <c r="PR303" s="175"/>
      <c r="PS303" s="175"/>
      <c r="PT303" s="175"/>
      <c r="PU303" s="175"/>
      <c r="PV303" s="175"/>
      <c r="PW303" s="175"/>
      <c r="PX303" s="175"/>
      <c r="PY303" s="175"/>
      <c r="PZ303" s="175"/>
      <c r="QA303" s="175"/>
      <c r="QB303" s="175"/>
      <c r="QC303" s="175"/>
      <c r="QD303" s="175"/>
      <c r="QE303" s="175"/>
      <c r="QF303" s="175"/>
      <c r="QG303" s="175"/>
      <c r="QH303" s="175"/>
      <c r="QI303" s="175"/>
      <c r="QJ303" s="175"/>
      <c r="QK303" s="175"/>
      <c r="QL303" s="175"/>
      <c r="QM303" s="175"/>
      <c r="QN303" s="175"/>
      <c r="QO303" s="175"/>
    </row>
    <row r="304" spans="122:457">
      <c r="DR304" s="175"/>
      <c r="DS304" s="175"/>
      <c r="DT304" s="175"/>
      <c r="DU304" s="175"/>
      <c r="DV304" s="175"/>
      <c r="DW304" s="175"/>
      <c r="DX304" s="175"/>
      <c r="DY304" s="175"/>
      <c r="DZ304" s="175"/>
      <c r="EA304" s="175"/>
      <c r="EB304" s="175"/>
      <c r="EC304" s="175"/>
      <c r="ED304" s="175"/>
      <c r="EE304" s="175"/>
      <c r="EF304" s="175"/>
      <c r="EG304" s="175"/>
      <c r="EH304" s="175"/>
      <c r="EI304" s="175"/>
      <c r="EJ304" s="175"/>
      <c r="EK304" s="175"/>
      <c r="EL304" s="175"/>
      <c r="EM304" s="175"/>
      <c r="EN304" s="175"/>
      <c r="EO304" s="175"/>
      <c r="EP304" s="175"/>
      <c r="EQ304" s="175"/>
      <c r="ER304" s="175"/>
      <c r="ES304" s="175"/>
      <c r="ET304" s="175"/>
      <c r="EU304" s="175"/>
      <c r="EV304" s="175"/>
      <c r="EW304" s="175"/>
      <c r="EX304" s="175"/>
      <c r="EY304" s="175"/>
      <c r="EZ304" s="175"/>
      <c r="FA304" s="175"/>
      <c r="FB304" s="175"/>
      <c r="FC304" s="175"/>
      <c r="FD304" s="175"/>
      <c r="FE304" s="175"/>
      <c r="FF304" s="175"/>
      <c r="FG304" s="175"/>
      <c r="FH304" s="175"/>
      <c r="FI304" s="175"/>
      <c r="FJ304" s="175"/>
      <c r="FK304" s="175"/>
      <c r="FL304" s="175"/>
      <c r="FM304" s="175"/>
      <c r="FN304" s="175"/>
      <c r="FO304" s="175"/>
      <c r="FP304" s="175"/>
      <c r="FQ304" s="175"/>
      <c r="FR304" s="175"/>
      <c r="FS304" s="175"/>
      <c r="FT304" s="175"/>
      <c r="FU304" s="175"/>
      <c r="FV304" s="175"/>
      <c r="FW304" s="175"/>
      <c r="FX304" s="175"/>
      <c r="FY304" s="175"/>
      <c r="FZ304" s="175"/>
      <c r="GA304" s="175"/>
      <c r="GB304" s="175"/>
      <c r="GC304" s="175"/>
      <c r="GD304" s="175"/>
      <c r="GE304" s="175"/>
      <c r="GF304" s="175"/>
      <c r="GG304" s="175"/>
      <c r="GH304" s="175"/>
      <c r="GI304" s="175"/>
      <c r="GJ304" s="175"/>
      <c r="GK304" s="175"/>
      <c r="GL304" s="175"/>
      <c r="GM304" s="175"/>
      <c r="GN304" s="175"/>
      <c r="GO304" s="175"/>
      <c r="GP304" s="175"/>
      <c r="GQ304" s="175"/>
      <c r="GR304" s="175"/>
      <c r="GS304" s="175"/>
      <c r="GT304" s="175"/>
      <c r="GU304" s="175"/>
      <c r="GV304" s="175"/>
      <c r="GW304" s="175"/>
      <c r="GX304" s="175"/>
      <c r="GY304" s="175"/>
      <c r="GZ304" s="175"/>
      <c r="HA304" s="175"/>
      <c r="HB304" s="175"/>
      <c r="HC304" s="175"/>
      <c r="HD304" s="175"/>
      <c r="HE304" s="175"/>
      <c r="HF304" s="175"/>
      <c r="HG304" s="175"/>
      <c r="HH304" s="175"/>
      <c r="HI304" s="175"/>
      <c r="HJ304" s="175"/>
      <c r="HK304" s="175"/>
      <c r="HL304" s="175"/>
      <c r="HM304" s="175"/>
      <c r="HN304" s="175"/>
      <c r="HO304" s="175"/>
      <c r="HP304" s="175"/>
      <c r="HQ304" s="175"/>
      <c r="HR304" s="175"/>
      <c r="HS304" s="175"/>
      <c r="HT304" s="175"/>
      <c r="HU304" s="175"/>
      <c r="HV304" s="175"/>
      <c r="HW304" s="175"/>
      <c r="HX304" s="175"/>
      <c r="HY304" s="175"/>
      <c r="HZ304" s="175"/>
      <c r="IA304" s="175"/>
      <c r="IB304" s="175"/>
      <c r="IC304" s="175"/>
      <c r="ID304" s="175"/>
      <c r="IE304" s="175"/>
      <c r="IF304" s="175"/>
      <c r="IG304" s="175"/>
      <c r="IH304" s="175"/>
      <c r="II304" s="175"/>
      <c r="IJ304" s="175"/>
      <c r="IK304" s="175"/>
      <c r="IL304" s="175"/>
      <c r="IM304" s="175"/>
      <c r="IN304" s="175"/>
      <c r="IO304" s="175"/>
      <c r="IP304" s="175"/>
      <c r="IQ304" s="175"/>
      <c r="IR304" s="175"/>
      <c r="IS304" s="175"/>
      <c r="IT304" s="175"/>
      <c r="IU304" s="175"/>
      <c r="IV304" s="175"/>
      <c r="IW304" s="175"/>
      <c r="IX304" s="175"/>
      <c r="IY304" s="175"/>
      <c r="IZ304" s="175"/>
      <c r="JA304" s="175"/>
      <c r="JB304" s="175"/>
      <c r="JC304" s="175"/>
      <c r="JD304" s="175"/>
      <c r="JE304" s="175"/>
      <c r="JF304" s="175"/>
      <c r="JG304" s="175"/>
      <c r="JH304" s="175"/>
      <c r="JI304" s="175"/>
      <c r="JJ304" s="175"/>
      <c r="JK304" s="175"/>
      <c r="JL304" s="175"/>
      <c r="JM304" s="175"/>
      <c r="JN304" s="175"/>
      <c r="JO304" s="175"/>
      <c r="JP304" s="175"/>
      <c r="JQ304" s="175"/>
      <c r="JR304" s="175"/>
      <c r="JS304" s="175"/>
      <c r="JT304" s="175"/>
      <c r="JU304" s="175"/>
      <c r="JV304" s="175"/>
      <c r="JW304" s="175"/>
      <c r="JX304" s="175"/>
      <c r="JY304" s="175"/>
      <c r="JZ304" s="175"/>
      <c r="KA304" s="175"/>
      <c r="KB304" s="175"/>
      <c r="KC304" s="175"/>
      <c r="KD304" s="175"/>
      <c r="KE304" s="175"/>
      <c r="KF304" s="175"/>
      <c r="KG304" s="175"/>
      <c r="KH304" s="175"/>
      <c r="KI304" s="175"/>
      <c r="KJ304" s="175"/>
      <c r="KK304" s="175"/>
      <c r="KL304" s="175"/>
      <c r="KM304" s="175"/>
      <c r="KN304" s="175"/>
      <c r="KO304" s="175"/>
      <c r="KP304" s="175"/>
      <c r="KQ304" s="175"/>
      <c r="KR304" s="175"/>
      <c r="KS304" s="175"/>
      <c r="KT304" s="175"/>
      <c r="KU304" s="175"/>
      <c r="KV304" s="175"/>
      <c r="KW304" s="175"/>
      <c r="KX304" s="175"/>
      <c r="KY304" s="175"/>
      <c r="KZ304" s="175"/>
      <c r="LA304" s="175"/>
      <c r="LB304" s="175"/>
      <c r="LC304" s="175"/>
      <c r="LD304" s="175"/>
      <c r="LE304" s="175"/>
      <c r="LF304" s="175"/>
      <c r="LG304" s="175"/>
      <c r="LH304" s="175"/>
      <c r="LI304" s="175"/>
      <c r="LJ304" s="175"/>
      <c r="LK304" s="175"/>
      <c r="LL304" s="175"/>
      <c r="LM304" s="175"/>
      <c r="LN304" s="175"/>
      <c r="LO304" s="175"/>
      <c r="LP304" s="175"/>
      <c r="LQ304" s="175"/>
      <c r="LR304" s="175"/>
      <c r="LS304" s="175"/>
      <c r="LT304" s="175"/>
      <c r="LU304" s="175"/>
      <c r="LV304" s="175"/>
      <c r="LW304" s="175"/>
      <c r="LX304" s="175"/>
      <c r="LY304" s="175"/>
      <c r="LZ304" s="175"/>
      <c r="MA304" s="175"/>
      <c r="MB304" s="175"/>
      <c r="MC304" s="175"/>
      <c r="MD304" s="175"/>
      <c r="ME304" s="175"/>
      <c r="MF304" s="175"/>
      <c r="MG304" s="175"/>
      <c r="MH304" s="175"/>
      <c r="MI304" s="175"/>
      <c r="MJ304" s="175"/>
      <c r="MK304" s="175"/>
      <c r="ML304" s="175"/>
      <c r="MM304" s="175"/>
      <c r="MN304" s="175"/>
      <c r="MO304" s="175"/>
      <c r="MP304" s="175"/>
      <c r="MQ304" s="175"/>
      <c r="MR304" s="175"/>
      <c r="MS304" s="175"/>
      <c r="MT304" s="175"/>
      <c r="MU304" s="175"/>
      <c r="MV304" s="175"/>
      <c r="MW304" s="175"/>
      <c r="MX304" s="175"/>
      <c r="MY304" s="175"/>
      <c r="MZ304" s="175"/>
      <c r="NA304" s="175"/>
      <c r="NB304" s="175"/>
      <c r="NC304" s="175"/>
      <c r="ND304" s="175"/>
      <c r="NE304" s="175"/>
      <c r="NF304" s="175"/>
      <c r="NG304" s="175"/>
      <c r="NH304" s="175"/>
      <c r="NI304" s="175"/>
      <c r="NJ304" s="175"/>
      <c r="NK304" s="175"/>
      <c r="NL304" s="175"/>
      <c r="NM304" s="175"/>
      <c r="NN304" s="175"/>
      <c r="NO304" s="175"/>
      <c r="NP304" s="175"/>
      <c r="NQ304" s="175"/>
      <c r="NR304" s="175"/>
      <c r="NS304" s="175"/>
      <c r="NT304" s="175"/>
      <c r="NU304" s="175"/>
      <c r="NV304" s="175"/>
      <c r="NW304" s="175"/>
      <c r="NX304" s="175"/>
      <c r="NY304" s="175"/>
      <c r="NZ304" s="175"/>
      <c r="OA304" s="175"/>
      <c r="OB304" s="175"/>
      <c r="OC304" s="175"/>
      <c r="OD304" s="175"/>
      <c r="OE304" s="175"/>
      <c r="OF304" s="175"/>
      <c r="OG304" s="175"/>
      <c r="OH304" s="175"/>
      <c r="OI304" s="175"/>
      <c r="OJ304" s="175"/>
      <c r="OK304" s="175"/>
      <c r="OL304" s="175"/>
      <c r="OM304" s="175"/>
      <c r="ON304" s="175"/>
      <c r="OO304" s="175"/>
      <c r="OP304" s="175"/>
      <c r="OQ304" s="175"/>
      <c r="OR304" s="175"/>
      <c r="OS304" s="175"/>
      <c r="OT304" s="175"/>
      <c r="OU304" s="175"/>
      <c r="OV304" s="175"/>
      <c r="OW304" s="175"/>
      <c r="OX304" s="175"/>
      <c r="OY304" s="175"/>
      <c r="OZ304" s="175"/>
      <c r="PA304" s="175"/>
      <c r="PB304" s="175"/>
      <c r="PC304" s="175"/>
      <c r="PD304" s="175"/>
      <c r="PE304" s="175"/>
      <c r="PF304" s="175"/>
      <c r="PG304" s="175"/>
      <c r="PH304" s="175"/>
      <c r="PI304" s="175"/>
      <c r="PJ304" s="175"/>
      <c r="PK304" s="175"/>
      <c r="PL304" s="175"/>
      <c r="PM304" s="175"/>
      <c r="PN304" s="175"/>
      <c r="PO304" s="175"/>
      <c r="PP304" s="175"/>
      <c r="PQ304" s="175"/>
      <c r="PR304" s="175"/>
      <c r="PS304" s="175"/>
      <c r="PT304" s="175"/>
      <c r="PU304" s="175"/>
      <c r="PV304" s="175"/>
      <c r="PW304" s="175"/>
      <c r="PX304" s="175"/>
      <c r="PY304" s="175"/>
      <c r="PZ304" s="175"/>
      <c r="QA304" s="175"/>
      <c r="QB304" s="175"/>
      <c r="QC304" s="175"/>
      <c r="QD304" s="175"/>
      <c r="QE304" s="175"/>
      <c r="QF304" s="175"/>
      <c r="QG304" s="175"/>
      <c r="QH304" s="175"/>
      <c r="QI304" s="175"/>
      <c r="QJ304" s="175"/>
      <c r="QK304" s="175"/>
      <c r="QL304" s="175"/>
      <c r="QM304" s="175"/>
      <c r="QN304" s="175"/>
      <c r="QO304" s="175"/>
    </row>
    <row r="305" spans="122:457">
      <c r="DR305" s="175"/>
      <c r="DS305" s="175"/>
      <c r="DT305" s="175"/>
      <c r="DU305" s="175"/>
      <c r="DV305" s="175"/>
      <c r="DW305" s="175"/>
      <c r="DX305" s="175"/>
      <c r="DY305" s="175"/>
      <c r="DZ305" s="175"/>
      <c r="EA305" s="175"/>
      <c r="EB305" s="175"/>
      <c r="EC305" s="175"/>
      <c r="ED305" s="175"/>
      <c r="EE305" s="175"/>
      <c r="EF305" s="175"/>
      <c r="EG305" s="175"/>
      <c r="EH305" s="175"/>
      <c r="EI305" s="175"/>
      <c r="EJ305" s="175"/>
      <c r="EK305" s="175"/>
      <c r="EL305" s="175"/>
      <c r="EM305" s="175"/>
      <c r="EN305" s="175"/>
      <c r="EO305" s="175"/>
      <c r="EP305" s="175"/>
      <c r="EQ305" s="175"/>
      <c r="ER305" s="175"/>
      <c r="ES305" s="175"/>
      <c r="ET305" s="175"/>
      <c r="EU305" s="175"/>
      <c r="EV305" s="175"/>
      <c r="EW305" s="175"/>
      <c r="EX305" s="175"/>
      <c r="EY305" s="175"/>
      <c r="EZ305" s="175"/>
      <c r="FA305" s="175"/>
      <c r="FB305" s="175"/>
      <c r="FC305" s="175"/>
      <c r="FD305" s="175"/>
      <c r="FE305" s="175"/>
      <c r="FF305" s="175"/>
      <c r="FG305" s="175"/>
      <c r="FH305" s="175"/>
      <c r="FI305" s="175"/>
      <c r="FJ305" s="175"/>
      <c r="FK305" s="175"/>
      <c r="FL305" s="175"/>
      <c r="FM305" s="175"/>
      <c r="FN305" s="175"/>
      <c r="FO305" s="175"/>
      <c r="FP305" s="175"/>
      <c r="FQ305" s="175"/>
      <c r="FR305" s="175"/>
      <c r="FS305" s="175"/>
      <c r="FT305" s="175"/>
      <c r="FU305" s="175"/>
      <c r="FV305" s="175"/>
      <c r="FW305" s="175"/>
      <c r="FX305" s="175"/>
      <c r="FY305" s="175"/>
      <c r="FZ305" s="175"/>
      <c r="GA305" s="175"/>
      <c r="GB305" s="175"/>
      <c r="GC305" s="175"/>
      <c r="GD305" s="175"/>
      <c r="GE305" s="175"/>
      <c r="GF305" s="175"/>
      <c r="GG305" s="175"/>
      <c r="GH305" s="175"/>
      <c r="GI305" s="175"/>
      <c r="GJ305" s="175"/>
      <c r="GK305" s="175"/>
      <c r="GL305" s="175"/>
      <c r="GM305" s="175"/>
      <c r="GN305" s="175"/>
      <c r="GO305" s="175"/>
      <c r="GP305" s="175"/>
      <c r="GQ305" s="175"/>
      <c r="GR305" s="175"/>
      <c r="GS305" s="175"/>
      <c r="GT305" s="175"/>
      <c r="GU305" s="175"/>
      <c r="GV305" s="175"/>
      <c r="GW305" s="175"/>
      <c r="GX305" s="175"/>
      <c r="GY305" s="175"/>
      <c r="GZ305" s="175"/>
      <c r="HA305" s="175"/>
      <c r="HB305" s="175"/>
      <c r="HC305" s="175"/>
      <c r="HD305" s="175"/>
      <c r="HE305" s="175"/>
      <c r="HF305" s="175"/>
      <c r="HG305" s="175"/>
      <c r="HH305" s="175"/>
      <c r="HI305" s="175"/>
      <c r="HJ305" s="175"/>
      <c r="HK305" s="175"/>
      <c r="HL305" s="175"/>
      <c r="HM305" s="175"/>
      <c r="HN305" s="175"/>
      <c r="HO305" s="175"/>
      <c r="HP305" s="175"/>
      <c r="HQ305" s="175"/>
      <c r="HR305" s="175"/>
      <c r="HS305" s="175"/>
      <c r="HT305" s="175"/>
      <c r="HU305" s="175"/>
      <c r="HV305" s="175"/>
      <c r="HW305" s="175"/>
      <c r="HX305" s="175"/>
      <c r="HY305" s="175"/>
      <c r="HZ305" s="175"/>
      <c r="IA305" s="175"/>
      <c r="IB305" s="175"/>
      <c r="IC305" s="175"/>
      <c r="ID305" s="175"/>
      <c r="IE305" s="175"/>
      <c r="IF305" s="175"/>
      <c r="IG305" s="175"/>
      <c r="IH305" s="175"/>
      <c r="II305" s="175"/>
      <c r="IJ305" s="175"/>
      <c r="IK305" s="175"/>
      <c r="IL305" s="175"/>
      <c r="IM305" s="175"/>
      <c r="IN305" s="175"/>
      <c r="IO305" s="175"/>
      <c r="IP305" s="175"/>
      <c r="IQ305" s="175"/>
      <c r="IR305" s="175"/>
      <c r="IS305" s="175"/>
      <c r="IT305" s="175"/>
      <c r="IU305" s="175"/>
      <c r="IV305" s="175"/>
      <c r="IW305" s="175"/>
      <c r="IX305" s="175"/>
      <c r="IY305" s="175"/>
      <c r="IZ305" s="175"/>
      <c r="JA305" s="175"/>
      <c r="JB305" s="175"/>
      <c r="JC305" s="175"/>
      <c r="JD305" s="175"/>
      <c r="JE305" s="175"/>
      <c r="JF305" s="175"/>
      <c r="JG305" s="175"/>
      <c r="JH305" s="175"/>
      <c r="JI305" s="175"/>
      <c r="JJ305" s="175"/>
      <c r="JK305" s="175"/>
      <c r="JL305" s="175"/>
      <c r="JM305" s="175"/>
      <c r="JN305" s="175"/>
      <c r="JO305" s="175"/>
      <c r="JP305" s="175"/>
      <c r="JQ305" s="175"/>
      <c r="JR305" s="175"/>
      <c r="JS305" s="175"/>
      <c r="JT305" s="175"/>
      <c r="JU305" s="175"/>
      <c r="JV305" s="175"/>
      <c r="JW305" s="175"/>
      <c r="JX305" s="175"/>
      <c r="JY305" s="175"/>
      <c r="JZ305" s="175"/>
      <c r="KA305" s="175"/>
      <c r="KB305" s="175"/>
      <c r="KC305" s="175"/>
      <c r="KD305" s="175"/>
      <c r="KE305" s="175"/>
      <c r="KF305" s="175"/>
      <c r="KG305" s="175"/>
      <c r="KH305" s="175"/>
      <c r="KI305" s="175"/>
      <c r="KJ305" s="175"/>
      <c r="KK305" s="175"/>
      <c r="KL305" s="175"/>
      <c r="KM305" s="175"/>
      <c r="KN305" s="175"/>
      <c r="KO305" s="175"/>
      <c r="KP305" s="175"/>
      <c r="KQ305" s="175"/>
      <c r="KR305" s="175"/>
      <c r="KS305" s="175"/>
      <c r="KT305" s="175"/>
      <c r="KU305" s="175"/>
      <c r="KV305" s="175"/>
      <c r="KW305" s="175"/>
      <c r="KX305" s="175"/>
      <c r="KY305" s="175"/>
      <c r="KZ305" s="175"/>
      <c r="LA305" s="175"/>
      <c r="LB305" s="175"/>
      <c r="LC305" s="175"/>
      <c r="LD305" s="175"/>
      <c r="LE305" s="175"/>
      <c r="LF305" s="175"/>
      <c r="LG305" s="175"/>
      <c r="LH305" s="175"/>
      <c r="LI305" s="175"/>
      <c r="LJ305" s="175"/>
      <c r="LK305" s="175"/>
      <c r="LL305" s="175"/>
      <c r="LM305" s="175"/>
      <c r="LN305" s="175"/>
      <c r="LO305" s="175"/>
      <c r="LP305" s="175"/>
      <c r="LQ305" s="175"/>
      <c r="LR305" s="175"/>
      <c r="LS305" s="175"/>
      <c r="LT305" s="175"/>
      <c r="LU305" s="175"/>
      <c r="LV305" s="175"/>
      <c r="LW305" s="175"/>
      <c r="LX305" s="175"/>
      <c r="LY305" s="175"/>
      <c r="LZ305" s="175"/>
      <c r="MA305" s="175"/>
      <c r="MB305" s="175"/>
      <c r="MC305" s="175"/>
      <c r="MD305" s="175"/>
      <c r="ME305" s="175"/>
      <c r="MF305" s="175"/>
      <c r="MG305" s="175"/>
      <c r="MH305" s="175"/>
      <c r="MI305" s="175"/>
      <c r="MJ305" s="175"/>
      <c r="MK305" s="175"/>
      <c r="ML305" s="175"/>
      <c r="MM305" s="175"/>
      <c r="MN305" s="175"/>
      <c r="MO305" s="175"/>
      <c r="MP305" s="175"/>
      <c r="MQ305" s="175"/>
      <c r="MR305" s="175"/>
      <c r="MS305" s="175"/>
      <c r="MT305" s="175"/>
      <c r="MU305" s="175"/>
      <c r="MV305" s="175"/>
      <c r="MW305" s="175"/>
      <c r="MX305" s="175"/>
      <c r="MY305" s="175"/>
      <c r="MZ305" s="175"/>
      <c r="NA305" s="175"/>
      <c r="NB305" s="175"/>
      <c r="NC305" s="175"/>
      <c r="ND305" s="175"/>
      <c r="NE305" s="175"/>
      <c r="NF305" s="175"/>
      <c r="NG305" s="175"/>
      <c r="NH305" s="175"/>
      <c r="NI305" s="175"/>
      <c r="NJ305" s="175"/>
      <c r="NK305" s="175"/>
      <c r="NL305" s="175"/>
      <c r="NM305" s="175"/>
      <c r="NN305" s="175"/>
      <c r="NO305" s="175"/>
      <c r="NP305" s="175"/>
      <c r="NQ305" s="175"/>
      <c r="NR305" s="175"/>
      <c r="NS305" s="175"/>
      <c r="NT305" s="175"/>
      <c r="NU305" s="175"/>
      <c r="NV305" s="175"/>
      <c r="NW305" s="175"/>
      <c r="NX305" s="175"/>
      <c r="NY305" s="175"/>
      <c r="NZ305" s="175"/>
      <c r="OA305" s="175"/>
      <c r="OB305" s="175"/>
      <c r="OC305" s="175"/>
      <c r="OD305" s="175"/>
      <c r="OE305" s="175"/>
      <c r="OF305" s="175"/>
      <c r="OG305" s="175"/>
      <c r="OH305" s="175"/>
      <c r="OI305" s="175"/>
      <c r="OJ305" s="175"/>
      <c r="OK305" s="175"/>
      <c r="OL305" s="175"/>
      <c r="OM305" s="175"/>
      <c r="ON305" s="175"/>
      <c r="OO305" s="175"/>
      <c r="OP305" s="175"/>
      <c r="OQ305" s="175"/>
      <c r="OR305" s="175"/>
      <c r="OS305" s="175"/>
      <c r="OT305" s="175"/>
      <c r="OU305" s="175"/>
      <c r="OV305" s="175"/>
      <c r="OW305" s="175"/>
      <c r="OX305" s="175"/>
      <c r="OY305" s="175"/>
      <c r="OZ305" s="175"/>
      <c r="PA305" s="175"/>
      <c r="PB305" s="175"/>
      <c r="PC305" s="175"/>
      <c r="PD305" s="175"/>
      <c r="PE305" s="175"/>
      <c r="PF305" s="175"/>
      <c r="PG305" s="175"/>
      <c r="PH305" s="175"/>
      <c r="PI305" s="175"/>
      <c r="PJ305" s="175"/>
      <c r="PK305" s="175"/>
      <c r="PL305" s="175"/>
      <c r="PM305" s="175"/>
      <c r="PN305" s="175"/>
      <c r="PO305" s="175"/>
      <c r="PP305" s="175"/>
      <c r="PQ305" s="175"/>
      <c r="PR305" s="175"/>
      <c r="PS305" s="175"/>
      <c r="PT305" s="175"/>
      <c r="PU305" s="175"/>
      <c r="PV305" s="175"/>
      <c r="PW305" s="175"/>
      <c r="PX305" s="175"/>
      <c r="PY305" s="175"/>
      <c r="PZ305" s="175"/>
      <c r="QA305" s="175"/>
      <c r="QB305" s="175"/>
      <c r="QC305" s="175"/>
      <c r="QD305" s="175"/>
      <c r="QE305" s="175"/>
      <c r="QF305" s="175"/>
      <c r="QG305" s="175"/>
      <c r="QH305" s="175"/>
      <c r="QI305" s="175"/>
      <c r="QJ305" s="175"/>
      <c r="QK305" s="175"/>
      <c r="QL305" s="175"/>
      <c r="QM305" s="175"/>
      <c r="QN305" s="175"/>
      <c r="QO305" s="175"/>
    </row>
    <row r="306" spans="122:457">
      <c r="DR306" s="175"/>
      <c r="DS306" s="175"/>
      <c r="DT306" s="175"/>
      <c r="DU306" s="175"/>
      <c r="DV306" s="175"/>
      <c r="DW306" s="175"/>
      <c r="DX306" s="175"/>
      <c r="DY306" s="175"/>
      <c r="DZ306" s="175"/>
      <c r="EA306" s="175"/>
      <c r="EB306" s="175"/>
      <c r="EC306" s="175"/>
      <c r="ED306" s="175"/>
      <c r="EE306" s="175"/>
      <c r="EF306" s="175"/>
      <c r="EG306" s="175"/>
      <c r="EH306" s="175"/>
      <c r="EI306" s="175"/>
      <c r="EJ306" s="175"/>
      <c r="EK306" s="175"/>
      <c r="EL306" s="175"/>
      <c r="EM306" s="175"/>
      <c r="EN306" s="175"/>
      <c r="EO306" s="175"/>
      <c r="EP306" s="175"/>
      <c r="EQ306" s="175"/>
      <c r="ER306" s="175"/>
      <c r="ES306" s="175"/>
      <c r="ET306" s="175"/>
      <c r="EU306" s="175"/>
      <c r="EV306" s="175"/>
      <c r="EW306" s="175"/>
      <c r="EX306" s="175"/>
      <c r="EY306" s="175"/>
      <c r="EZ306" s="175"/>
      <c r="FA306" s="175"/>
      <c r="FB306" s="175"/>
      <c r="FC306" s="175"/>
      <c r="FD306" s="175"/>
      <c r="FE306" s="175"/>
      <c r="FF306" s="175"/>
      <c r="FG306" s="175"/>
      <c r="FH306" s="175"/>
      <c r="FI306" s="175"/>
      <c r="FJ306" s="175"/>
      <c r="FK306" s="175"/>
      <c r="FL306" s="175"/>
      <c r="FM306" s="175"/>
      <c r="FN306" s="175"/>
      <c r="FO306" s="175"/>
      <c r="FP306" s="175"/>
      <c r="FQ306" s="175"/>
      <c r="FR306" s="175"/>
      <c r="FS306" s="175"/>
      <c r="FT306" s="175"/>
      <c r="FU306" s="175"/>
      <c r="FV306" s="175"/>
      <c r="FW306" s="175"/>
      <c r="FX306" s="175"/>
      <c r="FY306" s="175"/>
      <c r="FZ306" s="175"/>
      <c r="GA306" s="175"/>
      <c r="GB306" s="175"/>
      <c r="GC306" s="175"/>
      <c r="GD306" s="175"/>
      <c r="GE306" s="175"/>
      <c r="GF306" s="175"/>
      <c r="GG306" s="175"/>
      <c r="GH306" s="175"/>
      <c r="GI306" s="175"/>
      <c r="GJ306" s="175"/>
      <c r="GK306" s="175"/>
      <c r="GL306" s="175"/>
      <c r="GM306" s="175"/>
      <c r="GN306" s="175"/>
      <c r="GO306" s="175"/>
      <c r="GP306" s="175"/>
      <c r="GQ306" s="175"/>
      <c r="GR306" s="175"/>
      <c r="GS306" s="175"/>
      <c r="GT306" s="175"/>
      <c r="GU306" s="175"/>
      <c r="GV306" s="175"/>
      <c r="GW306" s="175"/>
      <c r="GX306" s="175"/>
      <c r="GY306" s="175"/>
      <c r="GZ306" s="175"/>
      <c r="HA306" s="175"/>
      <c r="HB306" s="175"/>
      <c r="HC306" s="175"/>
      <c r="HD306" s="175"/>
      <c r="HE306" s="175"/>
      <c r="HF306" s="175"/>
      <c r="HG306" s="175"/>
      <c r="HH306" s="175"/>
      <c r="HI306" s="175"/>
      <c r="HJ306" s="175"/>
      <c r="HK306" s="175"/>
      <c r="HL306" s="175"/>
      <c r="HM306" s="175"/>
      <c r="HN306" s="175"/>
      <c r="HO306" s="175"/>
      <c r="HP306" s="175"/>
      <c r="HQ306" s="175"/>
      <c r="HR306" s="175"/>
      <c r="HS306" s="175"/>
      <c r="HT306" s="175"/>
      <c r="HU306" s="175"/>
      <c r="HV306" s="175"/>
      <c r="HW306" s="175"/>
      <c r="HX306" s="175"/>
      <c r="HY306" s="175"/>
      <c r="HZ306" s="175"/>
      <c r="IA306" s="175"/>
      <c r="IB306" s="175"/>
      <c r="IC306" s="175"/>
      <c r="ID306" s="175"/>
      <c r="IE306" s="175"/>
      <c r="IF306" s="175"/>
      <c r="IG306" s="175"/>
      <c r="IH306" s="175"/>
      <c r="II306" s="175"/>
      <c r="IJ306" s="175"/>
      <c r="IK306" s="175"/>
      <c r="IL306" s="175"/>
      <c r="IM306" s="175"/>
      <c r="IN306" s="175"/>
      <c r="IO306" s="175"/>
      <c r="IP306" s="175"/>
      <c r="IQ306" s="175"/>
      <c r="IR306" s="175"/>
      <c r="IS306" s="175"/>
      <c r="IT306" s="175"/>
      <c r="IU306" s="175"/>
      <c r="IV306" s="175"/>
      <c r="IW306" s="175"/>
      <c r="IX306" s="175"/>
      <c r="IY306" s="175"/>
      <c r="IZ306" s="175"/>
      <c r="JA306" s="175"/>
      <c r="JB306" s="175"/>
      <c r="JC306" s="175"/>
      <c r="JD306" s="175"/>
      <c r="JE306" s="175"/>
      <c r="JF306" s="175"/>
      <c r="JG306" s="175"/>
      <c r="JH306" s="175"/>
      <c r="JI306" s="175"/>
      <c r="JJ306" s="175"/>
      <c r="JK306" s="175"/>
      <c r="JL306" s="175"/>
      <c r="JM306" s="175"/>
      <c r="JN306" s="175"/>
      <c r="JO306" s="175"/>
      <c r="JP306" s="175"/>
      <c r="JQ306" s="175"/>
      <c r="JR306" s="175"/>
      <c r="JS306" s="175"/>
      <c r="JT306" s="175"/>
      <c r="JU306" s="175"/>
      <c r="JV306" s="175"/>
      <c r="JW306" s="175"/>
      <c r="JX306" s="175"/>
      <c r="JY306" s="175"/>
      <c r="JZ306" s="175"/>
      <c r="KA306" s="175"/>
      <c r="KB306" s="175"/>
      <c r="KC306" s="175"/>
      <c r="KD306" s="175"/>
      <c r="KE306" s="175"/>
      <c r="KF306" s="175"/>
      <c r="KG306" s="175"/>
      <c r="KH306" s="175"/>
      <c r="KI306" s="175"/>
      <c r="KJ306" s="175"/>
      <c r="KK306" s="175"/>
      <c r="KL306" s="175"/>
      <c r="KM306" s="175"/>
      <c r="KN306" s="175"/>
      <c r="KO306" s="175"/>
      <c r="KP306" s="175"/>
      <c r="KQ306" s="175"/>
      <c r="KR306" s="175"/>
      <c r="KS306" s="175"/>
      <c r="KT306" s="175"/>
      <c r="KU306" s="175"/>
      <c r="KV306" s="175"/>
      <c r="KW306" s="175"/>
      <c r="KX306" s="175"/>
      <c r="KY306" s="175"/>
      <c r="KZ306" s="175"/>
      <c r="LA306" s="175"/>
      <c r="LB306" s="175"/>
      <c r="LC306" s="175"/>
      <c r="LD306" s="175"/>
      <c r="LE306" s="175"/>
      <c r="LF306" s="175"/>
      <c r="LG306" s="175"/>
      <c r="LH306" s="175"/>
      <c r="LI306" s="175"/>
      <c r="LJ306" s="175"/>
      <c r="LK306" s="175"/>
      <c r="LL306" s="175"/>
      <c r="LM306" s="175"/>
      <c r="LN306" s="175"/>
      <c r="LO306" s="175"/>
      <c r="LP306" s="175"/>
      <c r="LQ306" s="175"/>
      <c r="LR306" s="175"/>
      <c r="LS306" s="175"/>
      <c r="LT306" s="175"/>
      <c r="LU306" s="175"/>
      <c r="LV306" s="175"/>
      <c r="LW306" s="175"/>
      <c r="LX306" s="175"/>
      <c r="LY306" s="175"/>
      <c r="LZ306" s="175"/>
      <c r="MA306" s="175"/>
      <c r="MB306" s="175"/>
      <c r="MC306" s="175"/>
      <c r="MD306" s="175"/>
      <c r="ME306" s="175"/>
      <c r="MF306" s="175"/>
      <c r="MG306" s="175"/>
      <c r="MH306" s="175"/>
      <c r="MI306" s="175"/>
      <c r="MJ306" s="175"/>
      <c r="MK306" s="175"/>
      <c r="ML306" s="175"/>
      <c r="MM306" s="175"/>
      <c r="MN306" s="175"/>
      <c r="MO306" s="175"/>
      <c r="MP306" s="175"/>
      <c r="MQ306" s="175"/>
      <c r="MR306" s="175"/>
      <c r="MS306" s="175"/>
      <c r="MT306" s="175"/>
      <c r="MU306" s="175"/>
      <c r="MV306" s="175"/>
      <c r="MW306" s="175"/>
      <c r="MX306" s="175"/>
      <c r="MY306" s="175"/>
      <c r="MZ306" s="175"/>
      <c r="NA306" s="175"/>
      <c r="NB306" s="175"/>
      <c r="NC306" s="175"/>
      <c r="ND306" s="175"/>
      <c r="NE306" s="175"/>
      <c r="NF306" s="175"/>
      <c r="NG306" s="175"/>
      <c r="NH306" s="175"/>
      <c r="NI306" s="175"/>
      <c r="NJ306" s="175"/>
      <c r="NK306" s="175"/>
      <c r="NL306" s="175"/>
      <c r="NM306" s="175"/>
      <c r="NN306" s="175"/>
      <c r="NO306" s="175"/>
      <c r="NP306" s="175"/>
      <c r="NQ306" s="175"/>
      <c r="NR306" s="175"/>
      <c r="NS306" s="175"/>
      <c r="NT306" s="175"/>
      <c r="NU306" s="175"/>
      <c r="NV306" s="175"/>
      <c r="NW306" s="175"/>
      <c r="NX306" s="175"/>
      <c r="NY306" s="175"/>
      <c r="NZ306" s="175"/>
      <c r="OA306" s="175"/>
      <c r="OB306" s="175"/>
      <c r="OC306" s="175"/>
      <c r="OD306" s="175"/>
      <c r="OE306" s="175"/>
      <c r="OF306" s="175"/>
      <c r="OG306" s="175"/>
      <c r="OH306" s="175"/>
      <c r="OI306" s="175"/>
      <c r="OJ306" s="175"/>
      <c r="OK306" s="175"/>
      <c r="OL306" s="175"/>
      <c r="OM306" s="175"/>
      <c r="ON306" s="175"/>
      <c r="OO306" s="175"/>
      <c r="OP306" s="175"/>
      <c r="OQ306" s="175"/>
      <c r="OR306" s="175"/>
      <c r="OS306" s="175"/>
      <c r="OT306" s="175"/>
      <c r="OU306" s="175"/>
      <c r="OV306" s="175"/>
      <c r="OW306" s="175"/>
      <c r="OX306" s="175"/>
      <c r="OY306" s="175"/>
      <c r="OZ306" s="175"/>
      <c r="PA306" s="175"/>
      <c r="PB306" s="175"/>
      <c r="PC306" s="175"/>
      <c r="PD306" s="175"/>
      <c r="PE306" s="175"/>
      <c r="PF306" s="175"/>
      <c r="PG306" s="175"/>
      <c r="PH306" s="175"/>
      <c r="PI306" s="175"/>
      <c r="PJ306" s="175"/>
      <c r="PK306" s="175"/>
      <c r="PL306" s="175"/>
      <c r="PM306" s="175"/>
      <c r="PN306" s="175"/>
      <c r="PO306" s="175"/>
      <c r="PP306" s="175"/>
      <c r="PQ306" s="175"/>
      <c r="PR306" s="175"/>
      <c r="PS306" s="175"/>
      <c r="PT306" s="175"/>
      <c r="PU306" s="175"/>
      <c r="PV306" s="175"/>
      <c r="PW306" s="175"/>
      <c r="PX306" s="175"/>
      <c r="PY306" s="175"/>
      <c r="PZ306" s="175"/>
      <c r="QA306" s="175"/>
      <c r="QB306" s="175"/>
      <c r="QC306" s="175"/>
      <c r="QD306" s="175"/>
      <c r="QE306" s="175"/>
      <c r="QF306" s="175"/>
      <c r="QG306" s="175"/>
      <c r="QH306" s="175"/>
      <c r="QI306" s="175"/>
      <c r="QJ306" s="175"/>
      <c r="QK306" s="175"/>
      <c r="QL306" s="175"/>
      <c r="QM306" s="175"/>
      <c r="QN306" s="175"/>
      <c r="QO306" s="175"/>
    </row>
    <row r="307" spans="122:457">
      <c r="DR307" s="175"/>
      <c r="DS307" s="175"/>
      <c r="DT307" s="175"/>
      <c r="DU307" s="175"/>
      <c r="DV307" s="175"/>
      <c r="DW307" s="175"/>
      <c r="DX307" s="175"/>
      <c r="DY307" s="175"/>
      <c r="DZ307" s="175"/>
      <c r="EA307" s="175"/>
      <c r="EB307" s="175"/>
      <c r="EC307" s="175"/>
      <c r="ED307" s="175"/>
      <c r="EE307" s="175"/>
      <c r="EF307" s="175"/>
      <c r="EG307" s="175"/>
      <c r="EH307" s="175"/>
      <c r="EI307" s="175"/>
      <c r="EJ307" s="175"/>
      <c r="EK307" s="175"/>
      <c r="EL307" s="175"/>
      <c r="EM307" s="175"/>
      <c r="EN307" s="175"/>
      <c r="EO307" s="175"/>
      <c r="EP307" s="175"/>
      <c r="EQ307" s="175"/>
      <c r="ER307" s="175"/>
      <c r="ES307" s="175"/>
      <c r="ET307" s="175"/>
      <c r="EU307" s="175"/>
      <c r="EV307" s="175"/>
      <c r="EW307" s="175"/>
      <c r="EX307" s="175"/>
      <c r="EY307" s="175"/>
      <c r="EZ307" s="175"/>
      <c r="FA307" s="175"/>
      <c r="FB307" s="175"/>
      <c r="FC307" s="175"/>
      <c r="FD307" s="175"/>
      <c r="FE307" s="175"/>
      <c r="FF307" s="175"/>
      <c r="FG307" s="175"/>
      <c r="FH307" s="175"/>
      <c r="FI307" s="175"/>
      <c r="FJ307" s="175"/>
      <c r="FK307" s="175"/>
      <c r="FL307" s="175"/>
      <c r="FM307" s="175"/>
      <c r="FN307" s="175"/>
      <c r="FO307" s="175"/>
      <c r="FP307" s="175"/>
      <c r="FQ307" s="175"/>
      <c r="FR307" s="175"/>
      <c r="FS307" s="175"/>
      <c r="FT307" s="175"/>
      <c r="FU307" s="175"/>
      <c r="FV307" s="175"/>
      <c r="FW307" s="175"/>
      <c r="FX307" s="175"/>
      <c r="FY307" s="175"/>
      <c r="FZ307" s="175"/>
      <c r="GA307" s="175"/>
      <c r="GB307" s="175"/>
      <c r="GC307" s="175"/>
      <c r="GD307" s="175"/>
      <c r="GE307" s="175"/>
      <c r="GF307" s="175"/>
      <c r="GG307" s="175"/>
      <c r="GH307" s="175"/>
      <c r="GI307" s="175"/>
      <c r="GJ307" s="175"/>
      <c r="GK307" s="175"/>
      <c r="GL307" s="175"/>
      <c r="GM307" s="175"/>
      <c r="GN307" s="175"/>
      <c r="GO307" s="175"/>
      <c r="GP307" s="175"/>
      <c r="GQ307" s="175"/>
      <c r="GR307" s="175"/>
      <c r="GS307" s="175"/>
      <c r="GT307" s="175"/>
      <c r="GU307" s="175"/>
      <c r="GV307" s="175"/>
      <c r="GW307" s="175"/>
      <c r="GX307" s="175"/>
      <c r="GY307" s="175"/>
      <c r="GZ307" s="175"/>
      <c r="HA307" s="175"/>
      <c r="HB307" s="175"/>
      <c r="HC307" s="175"/>
      <c r="HD307" s="175"/>
      <c r="HE307" s="175"/>
      <c r="HF307" s="175"/>
      <c r="HG307" s="175"/>
      <c r="HH307" s="175"/>
      <c r="HI307" s="175"/>
      <c r="HJ307" s="175"/>
      <c r="HK307" s="175"/>
      <c r="HL307" s="175"/>
      <c r="HM307" s="175"/>
      <c r="HN307" s="175"/>
      <c r="HO307" s="175"/>
      <c r="HP307" s="175"/>
      <c r="HQ307" s="175"/>
      <c r="HR307" s="175"/>
      <c r="HS307" s="175"/>
      <c r="HT307" s="175"/>
      <c r="HU307" s="175"/>
      <c r="HV307" s="175"/>
      <c r="HW307" s="175"/>
      <c r="HX307" s="175"/>
      <c r="HY307" s="175"/>
      <c r="HZ307" s="175"/>
      <c r="IA307" s="175"/>
      <c r="IB307" s="175"/>
      <c r="IC307" s="175"/>
      <c r="ID307" s="175"/>
      <c r="IE307" s="175"/>
      <c r="IF307" s="175"/>
      <c r="IG307" s="175"/>
      <c r="IH307" s="175"/>
      <c r="II307" s="175"/>
      <c r="IJ307" s="175"/>
      <c r="IK307" s="175"/>
      <c r="IL307" s="175"/>
      <c r="IM307" s="175"/>
      <c r="IN307" s="175"/>
      <c r="IO307" s="175"/>
      <c r="IP307" s="175"/>
      <c r="IQ307" s="175"/>
      <c r="IR307" s="175"/>
      <c r="IS307" s="175"/>
      <c r="IT307" s="175"/>
      <c r="IU307" s="175"/>
      <c r="IV307" s="175"/>
      <c r="IW307" s="175"/>
      <c r="IX307" s="175"/>
      <c r="IY307" s="175"/>
      <c r="IZ307" s="175"/>
      <c r="JA307" s="175"/>
      <c r="JB307" s="175"/>
      <c r="JC307" s="175"/>
      <c r="JD307" s="175"/>
      <c r="JE307" s="175"/>
      <c r="JF307" s="175"/>
      <c r="JG307" s="175"/>
      <c r="JH307" s="175"/>
      <c r="JI307" s="175"/>
      <c r="JJ307" s="175"/>
      <c r="JK307" s="175"/>
      <c r="JL307" s="175"/>
      <c r="JM307" s="175"/>
      <c r="JN307" s="175"/>
      <c r="JO307" s="175"/>
      <c r="JP307" s="175"/>
      <c r="JQ307" s="175"/>
      <c r="JR307" s="175"/>
      <c r="JS307" s="175"/>
      <c r="JT307" s="175"/>
      <c r="JU307" s="175"/>
      <c r="JV307" s="175"/>
      <c r="JW307" s="175"/>
      <c r="JX307" s="175"/>
      <c r="JY307" s="175"/>
      <c r="JZ307" s="175"/>
      <c r="KA307" s="175"/>
      <c r="KB307" s="175"/>
      <c r="KC307" s="175"/>
      <c r="KD307" s="175"/>
      <c r="KE307" s="175"/>
      <c r="KF307" s="175"/>
      <c r="KG307" s="175"/>
      <c r="KH307" s="175"/>
      <c r="KI307" s="175"/>
      <c r="KJ307" s="175"/>
      <c r="KK307" s="175"/>
      <c r="KL307" s="175"/>
      <c r="KM307" s="175"/>
      <c r="KN307" s="175"/>
      <c r="KO307" s="175"/>
      <c r="KP307" s="175"/>
      <c r="KQ307" s="175"/>
      <c r="KR307" s="175"/>
      <c r="KS307" s="175"/>
      <c r="KT307" s="175"/>
      <c r="KU307" s="175"/>
      <c r="KV307" s="175"/>
      <c r="KW307" s="175"/>
      <c r="KX307" s="175"/>
      <c r="KY307" s="175"/>
      <c r="KZ307" s="175"/>
      <c r="LA307" s="175"/>
      <c r="LB307" s="175"/>
      <c r="LC307" s="175"/>
      <c r="LD307" s="175"/>
      <c r="LE307" s="175"/>
      <c r="LF307" s="175"/>
      <c r="LG307" s="175"/>
      <c r="LH307" s="175"/>
      <c r="LI307" s="175"/>
      <c r="LJ307" s="175"/>
      <c r="LK307" s="175"/>
      <c r="LL307" s="175"/>
      <c r="LM307" s="175"/>
      <c r="LN307" s="175"/>
      <c r="LO307" s="175"/>
      <c r="LP307" s="175"/>
      <c r="LQ307" s="175"/>
      <c r="LR307" s="175"/>
      <c r="LS307" s="175"/>
      <c r="LT307" s="175"/>
      <c r="LU307" s="175"/>
      <c r="LV307" s="175"/>
      <c r="LW307" s="175"/>
      <c r="LX307" s="175"/>
      <c r="LY307" s="175"/>
      <c r="LZ307" s="175"/>
      <c r="MA307" s="175"/>
      <c r="MB307" s="175"/>
      <c r="MC307" s="175"/>
      <c r="MD307" s="175"/>
      <c r="ME307" s="175"/>
      <c r="MF307" s="175"/>
      <c r="MG307" s="175"/>
      <c r="MH307" s="175"/>
      <c r="MI307" s="175"/>
      <c r="MJ307" s="175"/>
      <c r="MK307" s="175"/>
      <c r="ML307" s="175"/>
      <c r="MM307" s="175"/>
      <c r="MN307" s="175"/>
      <c r="MO307" s="175"/>
      <c r="MP307" s="175"/>
      <c r="MQ307" s="175"/>
      <c r="MR307" s="175"/>
      <c r="MS307" s="175"/>
      <c r="MT307" s="175"/>
      <c r="MU307" s="175"/>
      <c r="MV307" s="175"/>
      <c r="MW307" s="175"/>
      <c r="MX307" s="175"/>
      <c r="MY307" s="175"/>
      <c r="MZ307" s="175"/>
      <c r="NA307" s="175"/>
      <c r="NB307" s="175"/>
      <c r="NC307" s="175"/>
      <c r="ND307" s="175"/>
      <c r="NE307" s="175"/>
      <c r="NF307" s="175"/>
      <c r="NG307" s="175"/>
      <c r="NH307" s="175"/>
      <c r="NI307" s="175"/>
      <c r="NJ307" s="175"/>
      <c r="NK307" s="175"/>
      <c r="NL307" s="175"/>
      <c r="NM307" s="175"/>
      <c r="NN307" s="175"/>
      <c r="NO307" s="175"/>
      <c r="NP307" s="175"/>
      <c r="NQ307" s="175"/>
      <c r="NR307" s="175"/>
      <c r="NS307" s="175"/>
      <c r="NT307" s="175"/>
      <c r="NU307" s="175"/>
      <c r="NV307" s="175"/>
      <c r="NW307" s="175"/>
      <c r="NX307" s="175"/>
      <c r="NY307" s="175"/>
      <c r="NZ307" s="175"/>
      <c r="OA307" s="175"/>
      <c r="OB307" s="175"/>
      <c r="OC307" s="175"/>
      <c r="OD307" s="175"/>
      <c r="OE307" s="175"/>
      <c r="OF307" s="175"/>
      <c r="OG307" s="175"/>
      <c r="OH307" s="175"/>
      <c r="OI307" s="175"/>
      <c r="OJ307" s="175"/>
      <c r="OK307" s="175"/>
      <c r="OL307" s="175"/>
      <c r="OM307" s="175"/>
      <c r="ON307" s="175"/>
      <c r="OO307" s="175"/>
      <c r="OP307" s="175"/>
      <c r="OQ307" s="175"/>
      <c r="OR307" s="175"/>
      <c r="OS307" s="175"/>
      <c r="OT307" s="175"/>
      <c r="OU307" s="175"/>
      <c r="OV307" s="175"/>
      <c r="OW307" s="175"/>
      <c r="OX307" s="175"/>
      <c r="OY307" s="175"/>
      <c r="OZ307" s="175"/>
      <c r="PA307" s="175"/>
      <c r="PB307" s="175"/>
      <c r="PC307" s="175"/>
      <c r="PD307" s="175"/>
      <c r="PE307" s="175"/>
      <c r="PF307" s="175"/>
      <c r="PG307" s="175"/>
      <c r="PH307" s="175"/>
      <c r="PI307" s="175"/>
      <c r="PJ307" s="175"/>
      <c r="PK307" s="175"/>
      <c r="PL307" s="175"/>
      <c r="PM307" s="175"/>
      <c r="PN307" s="175"/>
      <c r="PO307" s="175"/>
      <c r="PP307" s="175"/>
      <c r="PQ307" s="175"/>
      <c r="PR307" s="175"/>
      <c r="PS307" s="175"/>
      <c r="PT307" s="175"/>
      <c r="PU307" s="175"/>
      <c r="PV307" s="175"/>
      <c r="PW307" s="175"/>
      <c r="PX307" s="175"/>
      <c r="PY307" s="175"/>
      <c r="PZ307" s="175"/>
      <c r="QA307" s="175"/>
      <c r="QB307" s="175"/>
      <c r="QC307" s="175"/>
      <c r="QD307" s="175"/>
      <c r="QE307" s="175"/>
      <c r="QF307" s="175"/>
      <c r="QG307" s="175"/>
      <c r="QH307" s="175"/>
      <c r="QI307" s="175"/>
      <c r="QJ307" s="175"/>
      <c r="QK307" s="175"/>
      <c r="QL307" s="175"/>
      <c r="QM307" s="175"/>
      <c r="QN307" s="175"/>
      <c r="QO307" s="175"/>
    </row>
    <row r="308" spans="122:457">
      <c r="DR308" s="175"/>
      <c r="DS308" s="175"/>
      <c r="DT308" s="175"/>
      <c r="DU308" s="175"/>
      <c r="DV308" s="175"/>
      <c r="DW308" s="175"/>
      <c r="DX308" s="175"/>
      <c r="DY308" s="175"/>
      <c r="DZ308" s="175"/>
      <c r="EA308" s="175"/>
      <c r="EB308" s="175"/>
      <c r="EC308" s="175"/>
      <c r="ED308" s="175"/>
      <c r="EE308" s="175"/>
      <c r="EF308" s="175"/>
      <c r="EG308" s="175"/>
      <c r="EH308" s="175"/>
      <c r="EI308" s="175"/>
      <c r="EJ308" s="175"/>
      <c r="EK308" s="175"/>
      <c r="EL308" s="175"/>
      <c r="EM308" s="175"/>
      <c r="EN308" s="175"/>
      <c r="EO308" s="175"/>
      <c r="EP308" s="175"/>
      <c r="EQ308" s="175"/>
      <c r="ER308" s="175"/>
      <c r="ES308" s="175"/>
      <c r="ET308" s="175"/>
      <c r="EU308" s="175"/>
      <c r="EV308" s="175"/>
      <c r="EW308" s="175"/>
      <c r="EX308" s="175"/>
      <c r="EY308" s="175"/>
      <c r="EZ308" s="175"/>
      <c r="FA308" s="175"/>
      <c r="FB308" s="175"/>
      <c r="FC308" s="175"/>
      <c r="FD308" s="175"/>
      <c r="FE308" s="175"/>
      <c r="FF308" s="175"/>
      <c r="FG308" s="175"/>
      <c r="FH308" s="175"/>
      <c r="FI308" s="175"/>
      <c r="FJ308" s="175"/>
      <c r="FK308" s="175"/>
      <c r="FL308" s="175"/>
      <c r="FM308" s="175"/>
      <c r="FN308" s="175"/>
      <c r="FO308" s="175"/>
      <c r="FP308" s="175"/>
      <c r="FQ308" s="175"/>
      <c r="FR308" s="175"/>
      <c r="FS308" s="175"/>
      <c r="FT308" s="175"/>
      <c r="FU308" s="175"/>
      <c r="FV308" s="175"/>
      <c r="FW308" s="175"/>
      <c r="FX308" s="175"/>
      <c r="FY308" s="175"/>
      <c r="FZ308" s="175"/>
      <c r="GA308" s="175"/>
      <c r="GB308" s="175"/>
      <c r="GC308" s="175"/>
      <c r="GD308" s="175"/>
      <c r="GE308" s="175"/>
      <c r="GF308" s="175"/>
      <c r="GG308" s="175"/>
      <c r="GH308" s="175"/>
      <c r="GI308" s="175"/>
      <c r="GJ308" s="175"/>
      <c r="GK308" s="175"/>
      <c r="GL308" s="175"/>
      <c r="GM308" s="175"/>
      <c r="GN308" s="175"/>
      <c r="GO308" s="175"/>
      <c r="GP308" s="175"/>
      <c r="GQ308" s="175"/>
      <c r="GR308" s="175"/>
      <c r="GS308" s="175"/>
      <c r="GT308" s="175"/>
      <c r="GU308" s="175"/>
      <c r="GV308" s="175"/>
      <c r="GW308" s="175"/>
      <c r="GX308" s="175"/>
      <c r="GY308" s="175"/>
      <c r="GZ308" s="175"/>
      <c r="HA308" s="175"/>
      <c r="HB308" s="175"/>
      <c r="HC308" s="175"/>
      <c r="HD308" s="175"/>
      <c r="HE308" s="175"/>
      <c r="HF308" s="175"/>
      <c r="HG308" s="175"/>
      <c r="HH308" s="175"/>
      <c r="HI308" s="175"/>
      <c r="HJ308" s="175"/>
      <c r="HK308" s="175"/>
      <c r="HL308" s="175"/>
      <c r="HM308" s="175"/>
      <c r="HN308" s="175"/>
      <c r="HO308" s="175"/>
      <c r="HP308" s="175"/>
      <c r="HQ308" s="175"/>
      <c r="HR308" s="175"/>
      <c r="HS308" s="175"/>
      <c r="HT308" s="175"/>
      <c r="HU308" s="175"/>
      <c r="HV308" s="175"/>
      <c r="HW308" s="175"/>
      <c r="HX308" s="175"/>
      <c r="HY308" s="175"/>
      <c r="HZ308" s="175"/>
      <c r="IA308" s="175"/>
      <c r="IB308" s="175"/>
      <c r="IC308" s="175"/>
      <c r="ID308" s="175"/>
      <c r="IE308" s="175"/>
      <c r="IF308" s="175"/>
      <c r="IG308" s="175"/>
      <c r="IH308" s="175"/>
      <c r="II308" s="175"/>
      <c r="IJ308" s="175"/>
      <c r="IK308" s="175"/>
      <c r="IL308" s="175"/>
      <c r="IM308" s="175"/>
      <c r="IN308" s="175"/>
      <c r="IO308" s="175"/>
      <c r="IP308" s="175"/>
      <c r="IQ308" s="175"/>
      <c r="IR308" s="175"/>
      <c r="IS308" s="175"/>
      <c r="IT308" s="175"/>
      <c r="IU308" s="175"/>
      <c r="IV308" s="175"/>
      <c r="IW308" s="175"/>
      <c r="IX308" s="175"/>
      <c r="IY308" s="175"/>
      <c r="IZ308" s="175"/>
      <c r="JA308" s="175"/>
      <c r="JB308" s="175"/>
      <c r="JC308" s="175"/>
      <c r="JD308" s="175"/>
      <c r="JE308" s="175"/>
      <c r="JF308" s="175"/>
      <c r="JG308" s="175"/>
      <c r="JH308" s="175"/>
      <c r="JI308" s="175"/>
      <c r="JJ308" s="175"/>
      <c r="JK308" s="175"/>
      <c r="JL308" s="175"/>
      <c r="JM308" s="175"/>
      <c r="JN308" s="175"/>
      <c r="JO308" s="175"/>
      <c r="JP308" s="175"/>
      <c r="JQ308" s="175"/>
      <c r="JR308" s="175"/>
      <c r="JS308" s="175"/>
      <c r="JT308" s="175"/>
      <c r="JU308" s="175"/>
      <c r="JV308" s="175"/>
      <c r="JW308" s="175"/>
      <c r="JX308" s="175"/>
      <c r="JY308" s="175"/>
      <c r="JZ308" s="175"/>
      <c r="KA308" s="175"/>
      <c r="KB308" s="175"/>
      <c r="KC308" s="175"/>
      <c r="KD308" s="175"/>
      <c r="KE308" s="175"/>
      <c r="KF308" s="175"/>
      <c r="KG308" s="175"/>
      <c r="KH308" s="175"/>
      <c r="KI308" s="175"/>
      <c r="KJ308" s="175"/>
      <c r="KK308" s="175"/>
      <c r="KL308" s="175"/>
      <c r="KM308" s="175"/>
      <c r="KN308" s="175"/>
      <c r="KO308" s="175"/>
      <c r="KP308" s="175"/>
      <c r="KQ308" s="175"/>
      <c r="KR308" s="175"/>
      <c r="KS308" s="175"/>
      <c r="KT308" s="175"/>
      <c r="KU308" s="175"/>
      <c r="KV308" s="175"/>
      <c r="KW308" s="175"/>
      <c r="KX308" s="175"/>
      <c r="KY308" s="175"/>
      <c r="KZ308" s="175"/>
      <c r="LA308" s="175"/>
      <c r="LB308" s="175"/>
      <c r="LC308" s="175"/>
      <c r="LD308" s="175"/>
      <c r="LE308" s="175"/>
      <c r="LF308" s="175"/>
      <c r="LG308" s="175"/>
      <c r="LH308" s="175"/>
      <c r="LI308" s="175"/>
      <c r="LJ308" s="175"/>
      <c r="LK308" s="175"/>
      <c r="LL308" s="175"/>
      <c r="LM308" s="175"/>
      <c r="LN308" s="175"/>
      <c r="LO308" s="175"/>
      <c r="LP308" s="175"/>
      <c r="LQ308" s="175"/>
      <c r="LR308" s="175"/>
      <c r="LS308" s="175"/>
      <c r="LT308" s="175"/>
      <c r="LU308" s="175"/>
      <c r="LV308" s="175"/>
      <c r="LW308" s="175"/>
      <c r="LX308" s="175"/>
      <c r="LY308" s="175"/>
      <c r="LZ308" s="175"/>
      <c r="MA308" s="175"/>
      <c r="MB308" s="175"/>
      <c r="MC308" s="175"/>
      <c r="MD308" s="175"/>
      <c r="ME308" s="175"/>
      <c r="MF308" s="175"/>
      <c r="MG308" s="175"/>
      <c r="MH308" s="175"/>
      <c r="MI308" s="175"/>
      <c r="MJ308" s="175"/>
      <c r="MK308" s="175"/>
      <c r="ML308" s="175"/>
      <c r="MM308" s="175"/>
      <c r="MN308" s="175"/>
      <c r="MO308" s="175"/>
      <c r="MP308" s="175"/>
      <c r="MQ308" s="175"/>
      <c r="MR308" s="175"/>
      <c r="MS308" s="175"/>
      <c r="MT308" s="175"/>
      <c r="MU308" s="175"/>
      <c r="MV308" s="175"/>
      <c r="MW308" s="175"/>
      <c r="MX308" s="175"/>
      <c r="MY308" s="175"/>
      <c r="MZ308" s="175"/>
      <c r="NA308" s="175"/>
      <c r="NB308" s="175"/>
      <c r="NC308" s="175"/>
      <c r="ND308" s="175"/>
      <c r="NE308" s="175"/>
      <c r="NF308" s="175"/>
      <c r="NG308" s="175"/>
      <c r="NH308" s="175"/>
      <c r="NI308" s="175"/>
      <c r="NJ308" s="175"/>
      <c r="NK308" s="175"/>
      <c r="NL308" s="175"/>
      <c r="NM308" s="175"/>
      <c r="NN308" s="175"/>
      <c r="NO308" s="175"/>
      <c r="NP308" s="175"/>
      <c r="NQ308" s="175"/>
      <c r="NR308" s="175"/>
      <c r="NS308" s="175"/>
      <c r="NT308" s="175"/>
      <c r="NU308" s="175"/>
      <c r="NV308" s="175"/>
      <c r="NW308" s="175"/>
      <c r="NX308" s="175"/>
      <c r="NY308" s="175"/>
      <c r="NZ308" s="175"/>
      <c r="OA308" s="175"/>
      <c r="OB308" s="175"/>
      <c r="OC308" s="175"/>
      <c r="OD308" s="175"/>
      <c r="OE308" s="175"/>
      <c r="OF308" s="175"/>
      <c r="OG308" s="175"/>
      <c r="OH308" s="175"/>
      <c r="OI308" s="175"/>
      <c r="OJ308" s="175"/>
      <c r="OK308" s="175"/>
      <c r="OL308" s="175"/>
      <c r="OM308" s="175"/>
      <c r="ON308" s="175"/>
      <c r="OO308" s="175"/>
      <c r="OP308" s="175"/>
      <c r="OQ308" s="175"/>
      <c r="OR308" s="175"/>
      <c r="OS308" s="175"/>
      <c r="OT308" s="175"/>
      <c r="OU308" s="175"/>
      <c r="OV308" s="175"/>
      <c r="OW308" s="175"/>
      <c r="OX308" s="175"/>
      <c r="OY308" s="175"/>
      <c r="OZ308" s="175"/>
      <c r="PA308" s="175"/>
      <c r="PB308" s="175"/>
      <c r="PC308" s="175"/>
      <c r="PD308" s="175"/>
      <c r="PE308" s="175"/>
      <c r="PF308" s="175"/>
      <c r="PG308" s="175"/>
      <c r="PH308" s="175"/>
      <c r="PI308" s="175"/>
      <c r="PJ308" s="175"/>
      <c r="PK308" s="175"/>
      <c r="PL308" s="175"/>
      <c r="PM308" s="175"/>
      <c r="PN308" s="175"/>
      <c r="PO308" s="175"/>
      <c r="PP308" s="175"/>
      <c r="PQ308" s="175"/>
      <c r="PR308" s="175"/>
      <c r="PS308" s="175"/>
      <c r="PT308" s="175"/>
      <c r="PU308" s="175"/>
      <c r="PV308" s="175"/>
      <c r="PW308" s="175"/>
      <c r="PX308" s="175"/>
      <c r="PY308" s="175"/>
      <c r="PZ308" s="175"/>
      <c r="QA308" s="175"/>
      <c r="QB308" s="175"/>
      <c r="QC308" s="175"/>
      <c r="QD308" s="175"/>
      <c r="QE308" s="175"/>
      <c r="QF308" s="175"/>
      <c r="QG308" s="175"/>
      <c r="QH308" s="175"/>
      <c r="QI308" s="175"/>
      <c r="QJ308" s="175"/>
      <c r="QK308" s="175"/>
      <c r="QL308" s="175"/>
      <c r="QM308" s="175"/>
      <c r="QN308" s="175"/>
      <c r="QO308" s="175"/>
    </row>
    <row r="309" spans="122:457">
      <c r="DR309" s="175"/>
      <c r="DS309" s="175"/>
      <c r="DT309" s="175"/>
      <c r="DU309" s="175"/>
      <c r="DV309" s="175"/>
      <c r="DW309" s="175"/>
      <c r="DX309" s="175"/>
      <c r="DY309" s="175"/>
      <c r="DZ309" s="175"/>
      <c r="EA309" s="175"/>
      <c r="EB309" s="175"/>
      <c r="EC309" s="175"/>
      <c r="ED309" s="175"/>
      <c r="EE309" s="175"/>
      <c r="EF309" s="175"/>
      <c r="EG309" s="175"/>
      <c r="EH309" s="175"/>
      <c r="EI309" s="175"/>
      <c r="EJ309" s="175"/>
      <c r="EK309" s="175"/>
      <c r="EL309" s="175"/>
      <c r="EM309" s="175"/>
      <c r="EN309" s="175"/>
      <c r="EO309" s="175"/>
      <c r="EP309" s="175"/>
      <c r="EQ309" s="175"/>
      <c r="ER309" s="175"/>
      <c r="ES309" s="175"/>
      <c r="ET309" s="175"/>
      <c r="EU309" s="175"/>
      <c r="EV309" s="175"/>
      <c r="EW309" s="175"/>
      <c r="EX309" s="175"/>
      <c r="EY309" s="175"/>
      <c r="EZ309" s="175"/>
      <c r="FA309" s="175"/>
      <c r="FB309" s="175"/>
      <c r="FC309" s="175"/>
      <c r="FD309" s="175"/>
      <c r="FE309" s="175"/>
      <c r="FF309" s="175"/>
      <c r="FG309" s="175"/>
      <c r="FH309" s="175"/>
      <c r="FI309" s="175"/>
      <c r="FJ309" s="175"/>
      <c r="FK309" s="175"/>
      <c r="FL309" s="175"/>
      <c r="FM309" s="175"/>
      <c r="FN309" s="175"/>
      <c r="FO309" s="175"/>
      <c r="FP309" s="175"/>
      <c r="FQ309" s="175"/>
      <c r="FR309" s="175"/>
      <c r="FS309" s="175"/>
      <c r="FT309" s="175"/>
      <c r="FU309" s="175"/>
      <c r="FV309" s="175"/>
      <c r="FW309" s="175"/>
      <c r="FX309" s="175"/>
      <c r="FY309" s="175"/>
      <c r="FZ309" s="175"/>
      <c r="GA309" s="175"/>
      <c r="GB309" s="175"/>
      <c r="GC309" s="175"/>
      <c r="GD309" s="175"/>
      <c r="GE309" s="175"/>
      <c r="GF309" s="175"/>
      <c r="GG309" s="175"/>
      <c r="GH309" s="175"/>
      <c r="GI309" s="175"/>
      <c r="GJ309" s="175"/>
      <c r="GK309" s="175"/>
      <c r="GL309" s="175"/>
      <c r="GM309" s="175"/>
      <c r="GN309" s="175"/>
      <c r="GO309" s="175"/>
      <c r="GP309" s="175"/>
      <c r="GQ309" s="175"/>
      <c r="GR309" s="175"/>
      <c r="GS309" s="175"/>
      <c r="GT309" s="175"/>
      <c r="GU309" s="175"/>
      <c r="GV309" s="175"/>
      <c r="GW309" s="175"/>
      <c r="GX309" s="175"/>
      <c r="GY309" s="175"/>
      <c r="GZ309" s="175"/>
      <c r="HA309" s="175"/>
      <c r="HB309" s="175"/>
      <c r="HC309" s="175"/>
      <c r="HD309" s="175"/>
      <c r="HE309" s="175"/>
      <c r="HF309" s="175"/>
      <c r="HG309" s="175"/>
      <c r="HH309" s="175"/>
      <c r="HI309" s="175"/>
      <c r="HJ309" s="175"/>
      <c r="HK309" s="175"/>
      <c r="HL309" s="175"/>
      <c r="HM309" s="175"/>
      <c r="HN309" s="175"/>
      <c r="HO309" s="175"/>
      <c r="HP309" s="175"/>
      <c r="HQ309" s="175"/>
      <c r="HR309" s="175"/>
      <c r="HS309" s="175"/>
      <c r="HT309" s="175"/>
      <c r="HU309" s="175"/>
      <c r="HV309" s="175"/>
      <c r="HW309" s="175"/>
      <c r="HX309" s="175"/>
      <c r="HY309" s="175"/>
      <c r="HZ309" s="175"/>
      <c r="IA309" s="175"/>
      <c r="IB309" s="175"/>
      <c r="IC309" s="175"/>
      <c r="ID309" s="175"/>
      <c r="IE309" s="175"/>
      <c r="IF309" s="175"/>
      <c r="IG309" s="175"/>
      <c r="IH309" s="175"/>
      <c r="II309" s="175"/>
      <c r="IJ309" s="175"/>
      <c r="IK309" s="175"/>
      <c r="IL309" s="175"/>
      <c r="IM309" s="175"/>
      <c r="IN309" s="175"/>
      <c r="IO309" s="175"/>
      <c r="IP309" s="175"/>
      <c r="IQ309" s="175"/>
      <c r="IR309" s="175"/>
      <c r="IS309" s="175"/>
      <c r="IT309" s="175"/>
      <c r="IU309" s="175"/>
      <c r="IV309" s="175"/>
      <c r="IW309" s="175"/>
      <c r="IX309" s="175"/>
      <c r="IY309" s="175"/>
      <c r="IZ309" s="175"/>
      <c r="JA309" s="175"/>
      <c r="JB309" s="175"/>
      <c r="JC309" s="175"/>
      <c r="JD309" s="175"/>
      <c r="JE309" s="175"/>
      <c r="JF309" s="175"/>
      <c r="JG309" s="175"/>
      <c r="JH309" s="175"/>
      <c r="JI309" s="175"/>
      <c r="JJ309" s="175"/>
      <c r="JK309" s="175"/>
      <c r="JL309" s="175"/>
      <c r="JM309" s="175"/>
      <c r="JN309" s="175"/>
      <c r="JO309" s="175"/>
      <c r="JP309" s="175"/>
      <c r="JQ309" s="175"/>
      <c r="JR309" s="175"/>
      <c r="JS309" s="175"/>
      <c r="JT309" s="175"/>
      <c r="JU309" s="175"/>
      <c r="JV309" s="175"/>
      <c r="JW309" s="175"/>
      <c r="JX309" s="175"/>
      <c r="JY309" s="175"/>
      <c r="JZ309" s="175"/>
      <c r="KA309" s="175"/>
      <c r="KB309" s="175"/>
      <c r="KC309" s="175"/>
      <c r="KD309" s="175"/>
      <c r="KE309" s="175"/>
      <c r="KF309" s="175"/>
      <c r="KG309" s="175"/>
      <c r="KH309" s="175"/>
      <c r="KI309" s="175"/>
      <c r="KJ309" s="175"/>
      <c r="KK309" s="175"/>
      <c r="KL309" s="175"/>
      <c r="KM309" s="175"/>
      <c r="KN309" s="175"/>
      <c r="KO309" s="175"/>
      <c r="KP309" s="175"/>
      <c r="KQ309" s="175"/>
      <c r="KR309" s="175"/>
      <c r="KS309" s="175"/>
      <c r="KT309" s="175"/>
      <c r="KU309" s="175"/>
      <c r="KV309" s="175"/>
      <c r="KW309" s="175"/>
      <c r="KX309" s="175"/>
      <c r="KY309" s="175"/>
      <c r="KZ309" s="175"/>
      <c r="LA309" s="175"/>
      <c r="LB309" s="175"/>
      <c r="LC309" s="175"/>
      <c r="LD309" s="175"/>
      <c r="LE309" s="175"/>
      <c r="LF309" s="175"/>
      <c r="LG309" s="175"/>
      <c r="LH309" s="175"/>
      <c r="LI309" s="175"/>
      <c r="LJ309" s="175"/>
      <c r="LK309" s="175"/>
      <c r="LL309" s="175"/>
      <c r="LM309" s="175"/>
      <c r="LN309" s="175"/>
      <c r="LO309" s="175"/>
      <c r="LP309" s="175"/>
      <c r="LQ309" s="175"/>
      <c r="LR309" s="175"/>
      <c r="LS309" s="175"/>
      <c r="LT309" s="175"/>
      <c r="LU309" s="175"/>
      <c r="LV309" s="175"/>
      <c r="LW309" s="175"/>
      <c r="LX309" s="175"/>
      <c r="LY309" s="175"/>
      <c r="LZ309" s="175"/>
      <c r="MA309" s="175"/>
      <c r="MB309" s="175"/>
      <c r="MC309" s="175"/>
      <c r="MD309" s="175"/>
      <c r="ME309" s="175"/>
      <c r="MF309" s="175"/>
      <c r="MG309" s="175"/>
      <c r="MH309" s="175"/>
      <c r="MI309" s="175"/>
      <c r="MJ309" s="175"/>
      <c r="MK309" s="175"/>
      <c r="ML309" s="175"/>
      <c r="MM309" s="175"/>
      <c r="MN309" s="175"/>
      <c r="MO309" s="175"/>
      <c r="MP309" s="175"/>
      <c r="MQ309" s="175"/>
      <c r="MR309" s="175"/>
      <c r="MS309" s="175"/>
      <c r="MT309" s="175"/>
      <c r="MU309" s="175"/>
      <c r="MV309" s="175"/>
      <c r="MW309" s="175"/>
      <c r="MX309" s="175"/>
      <c r="MY309" s="175"/>
      <c r="MZ309" s="175"/>
      <c r="NA309" s="175"/>
      <c r="NB309" s="175"/>
      <c r="NC309" s="175"/>
      <c r="ND309" s="175"/>
      <c r="NE309" s="175"/>
      <c r="NF309" s="175"/>
      <c r="NG309" s="175"/>
      <c r="NH309" s="175"/>
      <c r="NI309" s="175"/>
      <c r="NJ309" s="175"/>
      <c r="NK309" s="175"/>
      <c r="NL309" s="175"/>
      <c r="NM309" s="175"/>
      <c r="NN309" s="175"/>
      <c r="NO309" s="175"/>
      <c r="NP309" s="175"/>
      <c r="NQ309" s="175"/>
      <c r="NR309" s="175"/>
      <c r="NS309" s="175"/>
      <c r="NT309" s="175"/>
      <c r="NU309" s="175"/>
      <c r="NV309" s="175"/>
      <c r="NW309" s="175"/>
      <c r="NX309" s="175"/>
      <c r="NY309" s="175"/>
      <c r="NZ309" s="175"/>
      <c r="OA309" s="175"/>
      <c r="OB309" s="175"/>
      <c r="OC309" s="175"/>
      <c r="OD309" s="175"/>
      <c r="OE309" s="175"/>
      <c r="OF309" s="175"/>
      <c r="OG309" s="175"/>
      <c r="OH309" s="175"/>
      <c r="OI309" s="175"/>
      <c r="OJ309" s="175"/>
      <c r="OK309" s="175"/>
      <c r="OL309" s="175"/>
      <c r="OM309" s="175"/>
      <c r="ON309" s="175"/>
      <c r="OO309" s="175"/>
      <c r="OP309" s="175"/>
      <c r="OQ309" s="175"/>
      <c r="OR309" s="175"/>
      <c r="OS309" s="175"/>
      <c r="OT309" s="175"/>
      <c r="OU309" s="175"/>
      <c r="OV309" s="175"/>
      <c r="OW309" s="175"/>
      <c r="OX309" s="175"/>
      <c r="OY309" s="175"/>
      <c r="OZ309" s="175"/>
      <c r="PA309" s="175"/>
      <c r="PB309" s="175"/>
      <c r="PC309" s="175"/>
      <c r="PD309" s="175"/>
      <c r="PE309" s="175"/>
      <c r="PF309" s="175"/>
      <c r="PG309" s="175"/>
      <c r="PH309" s="175"/>
      <c r="PI309" s="175"/>
      <c r="PJ309" s="175"/>
      <c r="PK309" s="175"/>
      <c r="PL309" s="175"/>
      <c r="PM309" s="175"/>
      <c r="PN309" s="175"/>
      <c r="PO309" s="175"/>
      <c r="PP309" s="175"/>
      <c r="PQ309" s="175"/>
      <c r="PR309" s="175"/>
      <c r="PS309" s="175"/>
      <c r="PT309" s="175"/>
      <c r="PU309" s="175"/>
      <c r="PV309" s="175"/>
      <c r="PW309" s="175"/>
      <c r="PX309" s="175"/>
      <c r="PY309" s="175"/>
      <c r="PZ309" s="175"/>
      <c r="QA309" s="175"/>
      <c r="QB309" s="175"/>
      <c r="QC309" s="175"/>
      <c r="QD309" s="175"/>
      <c r="QE309" s="175"/>
      <c r="QF309" s="175"/>
      <c r="QG309" s="175"/>
      <c r="QH309" s="175"/>
      <c r="QI309" s="175"/>
      <c r="QJ309" s="175"/>
      <c r="QK309" s="175"/>
      <c r="QL309" s="175"/>
      <c r="QM309" s="175"/>
      <c r="QN309" s="175"/>
      <c r="QO309" s="175"/>
    </row>
    <row r="310" spans="122:457">
      <c r="DR310" s="175"/>
      <c r="DS310" s="175"/>
      <c r="DT310" s="175"/>
      <c r="DU310" s="175"/>
      <c r="DV310" s="175"/>
      <c r="DW310" s="175"/>
      <c r="DX310" s="175"/>
      <c r="DY310" s="175"/>
      <c r="DZ310" s="175"/>
      <c r="EA310" s="175"/>
      <c r="EB310" s="175"/>
      <c r="EC310" s="175"/>
      <c r="ED310" s="175"/>
      <c r="EE310" s="175"/>
      <c r="EF310" s="175"/>
      <c r="EG310" s="175"/>
      <c r="EH310" s="175"/>
      <c r="EI310" s="175"/>
      <c r="EJ310" s="175"/>
      <c r="EK310" s="175"/>
      <c r="EL310" s="175"/>
      <c r="EM310" s="175"/>
      <c r="EN310" s="175"/>
      <c r="EO310" s="175"/>
      <c r="EP310" s="175"/>
      <c r="EQ310" s="175"/>
      <c r="ER310" s="175"/>
      <c r="ES310" s="175"/>
      <c r="ET310" s="175"/>
      <c r="EU310" s="175"/>
      <c r="EV310" s="175"/>
      <c r="EW310" s="175"/>
      <c r="EX310" s="175"/>
      <c r="EY310" s="175"/>
      <c r="EZ310" s="175"/>
      <c r="FA310" s="175"/>
      <c r="FB310" s="175"/>
      <c r="FC310" s="175"/>
      <c r="FD310" s="175"/>
      <c r="FE310" s="175"/>
      <c r="FF310" s="175"/>
      <c r="FG310" s="175"/>
      <c r="FH310" s="175"/>
      <c r="FI310" s="175"/>
      <c r="FJ310" s="175"/>
      <c r="FK310" s="175"/>
      <c r="FL310" s="175"/>
      <c r="FM310" s="175"/>
      <c r="FN310" s="175"/>
      <c r="FO310" s="175"/>
      <c r="FP310" s="175"/>
      <c r="FQ310" s="175"/>
      <c r="FR310" s="175"/>
      <c r="FS310" s="175"/>
      <c r="FT310" s="175"/>
      <c r="FU310" s="175"/>
      <c r="FV310" s="175"/>
      <c r="FW310" s="175"/>
      <c r="FX310" s="175"/>
      <c r="FY310" s="175"/>
      <c r="FZ310" s="175"/>
      <c r="GA310" s="175"/>
      <c r="GB310" s="175"/>
      <c r="GC310" s="175"/>
      <c r="GD310" s="175"/>
      <c r="GE310" s="175"/>
      <c r="GF310" s="175"/>
      <c r="GG310" s="175"/>
      <c r="GH310" s="175"/>
      <c r="GI310" s="175"/>
      <c r="GJ310" s="175"/>
      <c r="GK310" s="175"/>
      <c r="GL310" s="175"/>
      <c r="GM310" s="175"/>
      <c r="GN310" s="175"/>
      <c r="GO310" s="175"/>
      <c r="GP310" s="175"/>
      <c r="GQ310" s="175"/>
      <c r="GR310" s="175"/>
      <c r="GS310" s="175"/>
      <c r="GT310" s="175"/>
      <c r="GU310" s="175"/>
      <c r="GV310" s="175"/>
      <c r="GW310" s="175"/>
      <c r="GX310" s="175"/>
      <c r="GY310" s="175"/>
      <c r="GZ310" s="175"/>
      <c r="HA310" s="175"/>
      <c r="HB310" s="175"/>
      <c r="HC310" s="175"/>
      <c r="HD310" s="175"/>
      <c r="HE310" s="175"/>
      <c r="HF310" s="175"/>
      <c r="HG310" s="175"/>
      <c r="HH310" s="175"/>
      <c r="HI310" s="175"/>
      <c r="HJ310" s="175"/>
      <c r="HK310" s="175"/>
      <c r="HL310" s="175"/>
      <c r="HM310" s="175"/>
      <c r="HN310" s="175"/>
      <c r="HO310" s="175"/>
      <c r="HP310" s="175"/>
      <c r="HQ310" s="175"/>
      <c r="HR310" s="175"/>
      <c r="HS310" s="175"/>
      <c r="HT310" s="175"/>
      <c r="HU310" s="175"/>
      <c r="HV310" s="175"/>
      <c r="HW310" s="175"/>
      <c r="HX310" s="175"/>
      <c r="HY310" s="175"/>
      <c r="HZ310" s="175"/>
      <c r="IA310" s="175"/>
      <c r="IB310" s="175"/>
      <c r="IC310" s="175"/>
      <c r="ID310" s="175"/>
      <c r="IE310" s="175"/>
      <c r="IF310" s="175"/>
      <c r="IG310" s="175"/>
      <c r="IH310" s="175"/>
      <c r="II310" s="175"/>
      <c r="IJ310" s="175"/>
      <c r="IK310" s="175"/>
      <c r="IL310" s="175"/>
      <c r="IM310" s="175"/>
      <c r="IN310" s="175"/>
      <c r="IO310" s="175"/>
      <c r="IP310" s="175"/>
      <c r="IQ310" s="175"/>
      <c r="IR310" s="175"/>
      <c r="IS310" s="175"/>
      <c r="IT310" s="175"/>
      <c r="IU310" s="175"/>
      <c r="IV310" s="175"/>
      <c r="IW310" s="175"/>
      <c r="IX310" s="175"/>
      <c r="IY310" s="175"/>
      <c r="IZ310" s="175"/>
      <c r="JA310" s="175"/>
      <c r="JB310" s="175"/>
      <c r="JC310" s="175"/>
      <c r="JD310" s="175"/>
      <c r="JE310" s="175"/>
      <c r="JF310" s="175"/>
      <c r="JG310" s="175"/>
      <c r="JH310" s="175"/>
      <c r="JI310" s="175"/>
      <c r="JJ310" s="175"/>
      <c r="JK310" s="175"/>
      <c r="JL310" s="175"/>
      <c r="JM310" s="175"/>
      <c r="JN310" s="175"/>
      <c r="JO310" s="175"/>
      <c r="JP310" s="175"/>
      <c r="JQ310" s="175"/>
      <c r="JR310" s="175"/>
      <c r="JS310" s="175"/>
      <c r="JT310" s="175"/>
      <c r="JU310" s="175"/>
      <c r="JV310" s="175"/>
      <c r="JW310" s="175"/>
      <c r="JX310" s="175"/>
      <c r="JY310" s="175"/>
      <c r="JZ310" s="175"/>
      <c r="KA310" s="175"/>
      <c r="KB310" s="175"/>
      <c r="KC310" s="175"/>
      <c r="KD310" s="175"/>
      <c r="KE310" s="175"/>
      <c r="KF310" s="175"/>
      <c r="KG310" s="175"/>
      <c r="KH310" s="175"/>
      <c r="KI310" s="175"/>
      <c r="KJ310" s="175"/>
      <c r="KK310" s="175"/>
      <c r="KL310" s="175"/>
      <c r="KM310" s="175"/>
      <c r="KN310" s="175"/>
      <c r="KO310" s="175"/>
      <c r="KP310" s="175"/>
      <c r="KQ310" s="175"/>
      <c r="KR310" s="175"/>
      <c r="KS310" s="175"/>
      <c r="KT310" s="175"/>
      <c r="KU310" s="175"/>
      <c r="KV310" s="175"/>
      <c r="KW310" s="175"/>
      <c r="KX310" s="175"/>
      <c r="KY310" s="175"/>
      <c r="KZ310" s="175"/>
      <c r="LA310" s="175"/>
      <c r="LB310" s="175"/>
      <c r="LC310" s="175"/>
      <c r="LD310" s="175"/>
      <c r="LE310" s="175"/>
      <c r="LF310" s="175"/>
      <c r="LG310" s="175"/>
      <c r="LH310" s="175"/>
      <c r="LI310" s="175"/>
      <c r="LJ310" s="175"/>
      <c r="LK310" s="175"/>
      <c r="LL310" s="175"/>
      <c r="LM310" s="175"/>
      <c r="LN310" s="175"/>
      <c r="LO310" s="175"/>
      <c r="LP310" s="175"/>
      <c r="LQ310" s="175"/>
      <c r="LR310" s="175"/>
      <c r="LS310" s="175"/>
      <c r="LT310" s="175"/>
      <c r="LU310" s="175"/>
      <c r="LV310" s="175"/>
      <c r="LW310" s="175"/>
      <c r="LX310" s="175"/>
      <c r="LY310" s="175"/>
      <c r="LZ310" s="175"/>
      <c r="MA310" s="175"/>
      <c r="MB310" s="175"/>
      <c r="MC310" s="175"/>
      <c r="MD310" s="175"/>
      <c r="ME310" s="175"/>
      <c r="MF310" s="175"/>
      <c r="MG310" s="175"/>
      <c r="MH310" s="175"/>
      <c r="MI310" s="175"/>
      <c r="MJ310" s="175"/>
      <c r="MK310" s="175"/>
      <c r="ML310" s="175"/>
      <c r="MM310" s="175"/>
      <c r="MN310" s="175"/>
      <c r="MO310" s="175"/>
      <c r="MP310" s="175"/>
      <c r="MQ310" s="175"/>
      <c r="MR310" s="175"/>
      <c r="MS310" s="175"/>
      <c r="MT310" s="175"/>
      <c r="MU310" s="175"/>
      <c r="MV310" s="175"/>
      <c r="MW310" s="175"/>
      <c r="MX310" s="175"/>
      <c r="MY310" s="175"/>
      <c r="MZ310" s="175"/>
      <c r="NA310" s="175"/>
      <c r="NB310" s="175"/>
      <c r="NC310" s="175"/>
      <c r="ND310" s="175"/>
      <c r="NE310" s="175"/>
      <c r="NF310" s="175"/>
      <c r="NG310" s="175"/>
      <c r="NH310" s="175"/>
      <c r="NI310" s="175"/>
      <c r="NJ310" s="175"/>
      <c r="NK310" s="175"/>
      <c r="NL310" s="175"/>
      <c r="NM310" s="175"/>
      <c r="NN310" s="175"/>
      <c r="NO310" s="175"/>
      <c r="NP310" s="175"/>
      <c r="NQ310" s="175"/>
      <c r="NR310" s="175"/>
      <c r="NS310" s="175"/>
      <c r="NT310" s="175"/>
      <c r="NU310" s="175"/>
      <c r="NV310" s="175"/>
      <c r="NW310" s="175"/>
      <c r="NX310" s="175"/>
      <c r="NY310" s="175"/>
      <c r="NZ310" s="175"/>
      <c r="OA310" s="175"/>
      <c r="OB310" s="175"/>
      <c r="OC310" s="175"/>
      <c r="OD310" s="175"/>
      <c r="OE310" s="175"/>
      <c r="OF310" s="175"/>
      <c r="OG310" s="175"/>
      <c r="OH310" s="175"/>
      <c r="OI310" s="175"/>
      <c r="OJ310" s="175"/>
      <c r="OK310" s="175"/>
      <c r="OL310" s="175"/>
      <c r="OM310" s="175"/>
      <c r="ON310" s="175"/>
      <c r="OO310" s="175"/>
      <c r="OP310" s="175"/>
      <c r="OQ310" s="175"/>
      <c r="OR310" s="175"/>
      <c r="OS310" s="175"/>
      <c r="OT310" s="175"/>
      <c r="OU310" s="175"/>
      <c r="OV310" s="175"/>
      <c r="OW310" s="175"/>
      <c r="OX310" s="175"/>
      <c r="OY310" s="175"/>
      <c r="OZ310" s="175"/>
      <c r="PA310" s="175"/>
      <c r="PB310" s="175"/>
      <c r="PC310" s="175"/>
      <c r="PD310" s="175"/>
      <c r="PE310" s="175"/>
      <c r="PF310" s="175"/>
      <c r="PG310" s="175"/>
      <c r="PH310" s="175"/>
      <c r="PI310" s="175"/>
      <c r="PJ310" s="175"/>
      <c r="PK310" s="175"/>
      <c r="PL310" s="175"/>
      <c r="PM310" s="175"/>
      <c r="PN310" s="175"/>
      <c r="PO310" s="175"/>
      <c r="PP310" s="175"/>
      <c r="PQ310" s="175"/>
      <c r="PR310" s="175"/>
      <c r="PS310" s="175"/>
      <c r="PT310" s="175"/>
      <c r="PU310" s="175"/>
      <c r="PV310" s="175"/>
      <c r="PW310" s="175"/>
      <c r="PX310" s="175"/>
      <c r="PY310" s="175"/>
      <c r="PZ310" s="175"/>
      <c r="QA310" s="175"/>
      <c r="QB310" s="175"/>
      <c r="QC310" s="175"/>
      <c r="QD310" s="175"/>
      <c r="QE310" s="175"/>
      <c r="QF310" s="175"/>
      <c r="QG310" s="175"/>
      <c r="QH310" s="175"/>
      <c r="QI310" s="175"/>
      <c r="QJ310" s="175"/>
      <c r="QK310" s="175"/>
      <c r="QL310" s="175"/>
      <c r="QM310" s="175"/>
      <c r="QN310" s="175"/>
      <c r="QO310" s="175"/>
    </row>
    <row r="311" spans="122:457">
      <c r="DR311" s="175"/>
      <c r="DS311" s="175"/>
      <c r="DT311" s="175"/>
      <c r="DU311" s="175"/>
      <c r="DV311" s="175"/>
      <c r="DW311" s="175"/>
      <c r="DX311" s="175"/>
      <c r="DY311" s="175"/>
      <c r="DZ311" s="175"/>
      <c r="EA311" s="175"/>
      <c r="EB311" s="175"/>
      <c r="EC311" s="175"/>
      <c r="ED311" s="175"/>
      <c r="EE311" s="175"/>
      <c r="EF311" s="175"/>
      <c r="EG311" s="175"/>
      <c r="EH311" s="175"/>
      <c r="EI311" s="175"/>
      <c r="EJ311" s="175"/>
      <c r="EK311" s="175"/>
      <c r="EL311" s="175"/>
      <c r="EM311" s="175"/>
      <c r="EN311" s="175"/>
      <c r="EO311" s="175"/>
      <c r="EP311" s="175"/>
      <c r="EQ311" s="175"/>
      <c r="ER311" s="175"/>
      <c r="ES311" s="175"/>
      <c r="ET311" s="175"/>
      <c r="EU311" s="175"/>
      <c r="EV311" s="175"/>
      <c r="EW311" s="175"/>
      <c r="EX311" s="175"/>
      <c r="EY311" s="175"/>
      <c r="EZ311" s="175"/>
      <c r="FA311" s="175"/>
      <c r="FB311" s="175"/>
      <c r="FC311" s="175"/>
      <c r="FD311" s="175"/>
      <c r="FE311" s="175"/>
      <c r="FF311" s="175"/>
      <c r="FG311" s="175"/>
      <c r="FH311" s="175"/>
      <c r="FI311" s="175"/>
      <c r="FJ311" s="175"/>
      <c r="FK311" s="175"/>
      <c r="FL311" s="175"/>
      <c r="FM311" s="175"/>
      <c r="FN311" s="175"/>
      <c r="FO311" s="175"/>
      <c r="FP311" s="175"/>
      <c r="FQ311" s="175"/>
      <c r="FR311" s="175"/>
      <c r="FS311" s="175"/>
      <c r="FT311" s="175"/>
      <c r="FU311" s="175"/>
      <c r="FV311" s="175"/>
      <c r="FW311" s="175"/>
      <c r="FX311" s="175"/>
      <c r="FY311" s="175"/>
      <c r="FZ311" s="175"/>
      <c r="GA311" s="175"/>
      <c r="GB311" s="175"/>
      <c r="GC311" s="175"/>
      <c r="GD311" s="175"/>
      <c r="GE311" s="175"/>
      <c r="GF311" s="175"/>
      <c r="GG311" s="175"/>
      <c r="GH311" s="175"/>
      <c r="GI311" s="175"/>
      <c r="GJ311" s="175"/>
      <c r="GK311" s="175"/>
      <c r="GL311" s="175"/>
      <c r="GM311" s="175"/>
      <c r="GN311" s="175"/>
      <c r="GO311" s="175"/>
      <c r="GP311" s="175"/>
      <c r="GQ311" s="175"/>
      <c r="GR311" s="175"/>
      <c r="GS311" s="175"/>
      <c r="GT311" s="175"/>
      <c r="GU311" s="175"/>
      <c r="GV311" s="175"/>
      <c r="GW311" s="175"/>
      <c r="GX311" s="175"/>
      <c r="GY311" s="175"/>
      <c r="GZ311" s="175"/>
      <c r="HA311" s="175"/>
      <c r="HB311" s="175"/>
      <c r="HC311" s="175"/>
      <c r="HD311" s="175"/>
      <c r="HE311" s="175"/>
      <c r="HF311" s="175"/>
      <c r="HG311" s="175"/>
      <c r="HH311" s="175"/>
      <c r="HI311" s="175"/>
      <c r="HJ311" s="175"/>
      <c r="HK311" s="175"/>
      <c r="HL311" s="175"/>
      <c r="HM311" s="175"/>
      <c r="HN311" s="175"/>
      <c r="HO311" s="175"/>
      <c r="HP311" s="175"/>
      <c r="HQ311" s="175"/>
      <c r="HR311" s="175"/>
      <c r="HS311" s="175"/>
      <c r="HT311" s="175"/>
      <c r="HU311" s="175"/>
      <c r="HV311" s="175"/>
      <c r="HW311" s="175"/>
      <c r="HX311" s="175"/>
      <c r="HY311" s="175"/>
      <c r="HZ311" s="175"/>
      <c r="IA311" s="175"/>
      <c r="IB311" s="175"/>
      <c r="IC311" s="175"/>
      <c r="ID311" s="175"/>
      <c r="IE311" s="175"/>
      <c r="IF311" s="175"/>
      <c r="IG311" s="175"/>
      <c r="IH311" s="175"/>
      <c r="II311" s="175"/>
      <c r="IJ311" s="175"/>
      <c r="IK311" s="175"/>
      <c r="IL311" s="175"/>
      <c r="IM311" s="175"/>
      <c r="IN311" s="175"/>
      <c r="IO311" s="175"/>
      <c r="IP311" s="175"/>
      <c r="IQ311" s="175"/>
      <c r="IR311" s="175"/>
      <c r="IS311" s="175"/>
      <c r="IT311" s="175"/>
      <c r="IU311" s="175"/>
      <c r="IV311" s="175"/>
      <c r="IW311" s="175"/>
      <c r="IX311" s="175"/>
      <c r="IY311" s="175"/>
      <c r="IZ311" s="175"/>
      <c r="JA311" s="175"/>
      <c r="JB311" s="175"/>
      <c r="JC311" s="175"/>
      <c r="JD311" s="175"/>
      <c r="JE311" s="175"/>
      <c r="JF311" s="175"/>
      <c r="JG311" s="175"/>
      <c r="JH311" s="175"/>
      <c r="JI311" s="175"/>
      <c r="JJ311" s="175"/>
      <c r="JK311" s="175"/>
      <c r="JL311" s="175"/>
      <c r="JM311" s="175"/>
      <c r="JN311" s="175"/>
      <c r="JO311" s="175"/>
      <c r="JP311" s="175"/>
      <c r="JQ311" s="175"/>
      <c r="JR311" s="175"/>
      <c r="JS311" s="175"/>
      <c r="JT311" s="175"/>
      <c r="JU311" s="175"/>
      <c r="JV311" s="175"/>
      <c r="JW311" s="175"/>
      <c r="JX311" s="175"/>
      <c r="JY311" s="175"/>
      <c r="JZ311" s="175"/>
      <c r="KA311" s="175"/>
      <c r="KB311" s="175"/>
      <c r="KC311" s="175"/>
      <c r="KD311" s="175"/>
      <c r="KE311" s="175"/>
      <c r="KF311" s="175"/>
      <c r="KG311" s="175"/>
      <c r="KH311" s="175"/>
      <c r="KI311" s="175"/>
      <c r="KJ311" s="175"/>
      <c r="KK311" s="175"/>
      <c r="KL311" s="175"/>
      <c r="KM311" s="175"/>
      <c r="KN311" s="175"/>
      <c r="KO311" s="175"/>
      <c r="KP311" s="175"/>
      <c r="KQ311" s="175"/>
      <c r="KR311" s="175"/>
      <c r="KS311" s="175"/>
      <c r="KT311" s="175"/>
      <c r="KU311" s="175"/>
      <c r="KV311" s="175"/>
      <c r="KW311" s="175"/>
      <c r="KX311" s="175"/>
      <c r="KY311" s="175"/>
      <c r="KZ311" s="175"/>
      <c r="LA311" s="175"/>
      <c r="LB311" s="175"/>
      <c r="LC311" s="175"/>
      <c r="LD311" s="175"/>
      <c r="LE311" s="175"/>
      <c r="LF311" s="175"/>
      <c r="LG311" s="175"/>
      <c r="LH311" s="175"/>
      <c r="LI311" s="175"/>
      <c r="LJ311" s="175"/>
      <c r="LK311" s="175"/>
      <c r="LL311" s="175"/>
      <c r="LM311" s="175"/>
      <c r="LN311" s="175"/>
      <c r="LO311" s="175"/>
      <c r="LP311" s="175"/>
      <c r="LQ311" s="175"/>
      <c r="LR311" s="175"/>
      <c r="LS311" s="175"/>
      <c r="LT311" s="175"/>
      <c r="LU311" s="175"/>
      <c r="LV311" s="175"/>
      <c r="LW311" s="175"/>
      <c r="LX311" s="175"/>
      <c r="LY311" s="175"/>
      <c r="LZ311" s="175"/>
      <c r="MA311" s="175"/>
      <c r="MB311" s="175"/>
      <c r="MC311" s="175"/>
      <c r="MD311" s="175"/>
      <c r="ME311" s="175"/>
      <c r="MF311" s="175"/>
      <c r="MG311" s="175"/>
      <c r="MH311" s="175"/>
      <c r="MI311" s="175"/>
      <c r="MJ311" s="175"/>
      <c r="MK311" s="175"/>
      <c r="ML311" s="175"/>
      <c r="MM311" s="175"/>
      <c r="MN311" s="175"/>
      <c r="MO311" s="175"/>
      <c r="MP311" s="175"/>
      <c r="MQ311" s="175"/>
      <c r="MR311" s="175"/>
      <c r="MS311" s="175"/>
      <c r="MT311" s="175"/>
      <c r="MU311" s="175"/>
      <c r="MV311" s="175"/>
      <c r="MW311" s="175"/>
      <c r="MX311" s="175"/>
      <c r="MY311" s="175"/>
      <c r="MZ311" s="175"/>
      <c r="NA311" s="175"/>
      <c r="NB311" s="175"/>
      <c r="NC311" s="175"/>
      <c r="ND311" s="175"/>
      <c r="NE311" s="175"/>
      <c r="NF311" s="175"/>
      <c r="NG311" s="175"/>
      <c r="NH311" s="175"/>
      <c r="NI311" s="175"/>
      <c r="NJ311" s="175"/>
      <c r="NK311" s="175"/>
      <c r="NL311" s="175"/>
      <c r="NM311" s="175"/>
      <c r="NN311" s="175"/>
      <c r="NO311" s="175"/>
      <c r="NP311" s="175"/>
      <c r="NQ311" s="175"/>
      <c r="NR311" s="175"/>
      <c r="NS311" s="175"/>
      <c r="NT311" s="175"/>
      <c r="NU311" s="175"/>
      <c r="NV311" s="175"/>
      <c r="NW311" s="175"/>
      <c r="NX311" s="175"/>
      <c r="NY311" s="175"/>
      <c r="NZ311" s="175"/>
      <c r="OA311" s="175"/>
      <c r="OB311" s="175"/>
      <c r="OC311" s="175"/>
      <c r="OD311" s="175"/>
      <c r="OE311" s="175"/>
      <c r="OF311" s="175"/>
      <c r="OG311" s="175"/>
      <c r="OH311" s="175"/>
      <c r="OI311" s="175"/>
      <c r="OJ311" s="175"/>
      <c r="OK311" s="175"/>
      <c r="OL311" s="175"/>
      <c r="OM311" s="175"/>
      <c r="ON311" s="175"/>
      <c r="OO311" s="175"/>
      <c r="OP311" s="175"/>
      <c r="OQ311" s="175"/>
      <c r="OR311" s="175"/>
      <c r="OS311" s="175"/>
      <c r="OT311" s="175"/>
      <c r="OU311" s="175"/>
      <c r="OV311" s="175"/>
      <c r="OW311" s="175"/>
      <c r="OX311" s="175"/>
      <c r="OY311" s="175"/>
      <c r="OZ311" s="175"/>
      <c r="PA311" s="175"/>
      <c r="PB311" s="175"/>
      <c r="PC311" s="175"/>
      <c r="PD311" s="175"/>
      <c r="PE311" s="175"/>
      <c r="PF311" s="175"/>
      <c r="PG311" s="175"/>
      <c r="PH311" s="175"/>
      <c r="PI311" s="175"/>
      <c r="PJ311" s="175"/>
      <c r="PK311" s="175"/>
      <c r="PL311" s="175"/>
      <c r="PM311" s="175"/>
      <c r="PN311" s="175"/>
      <c r="PO311" s="175"/>
      <c r="PP311" s="175"/>
      <c r="PQ311" s="175"/>
      <c r="PR311" s="175"/>
      <c r="PS311" s="175"/>
      <c r="PT311" s="175"/>
      <c r="PU311" s="175"/>
      <c r="PV311" s="175"/>
      <c r="PW311" s="175"/>
      <c r="PX311" s="175"/>
      <c r="PY311" s="175"/>
      <c r="PZ311" s="175"/>
      <c r="QA311" s="175"/>
      <c r="QB311" s="175"/>
      <c r="QC311" s="175"/>
      <c r="QD311" s="175"/>
      <c r="QE311" s="175"/>
      <c r="QF311" s="175"/>
      <c r="QG311" s="175"/>
      <c r="QH311" s="175"/>
      <c r="QI311" s="175"/>
      <c r="QJ311" s="175"/>
      <c r="QK311" s="175"/>
      <c r="QL311" s="175"/>
      <c r="QM311" s="175"/>
      <c r="QN311" s="175"/>
      <c r="QO311" s="175"/>
    </row>
    <row r="312" spans="122:457">
      <c r="DR312" s="175"/>
      <c r="DS312" s="175"/>
      <c r="DT312" s="175"/>
      <c r="DU312" s="175"/>
      <c r="DV312" s="175"/>
      <c r="DW312" s="175"/>
      <c r="DX312" s="175"/>
      <c r="DY312" s="175"/>
      <c r="DZ312" s="175"/>
      <c r="EA312" s="175"/>
      <c r="EB312" s="175"/>
      <c r="EC312" s="175"/>
      <c r="ED312" s="175"/>
      <c r="EE312" s="175"/>
      <c r="EF312" s="175"/>
      <c r="EG312" s="175"/>
      <c r="EH312" s="175"/>
      <c r="EI312" s="175"/>
      <c r="EJ312" s="175"/>
      <c r="EK312" s="175"/>
      <c r="EL312" s="175"/>
      <c r="EM312" s="175"/>
      <c r="EN312" s="175"/>
      <c r="EO312" s="175"/>
      <c r="EP312" s="175"/>
      <c r="EQ312" s="175"/>
      <c r="ER312" s="175"/>
      <c r="ES312" s="175"/>
      <c r="ET312" s="175"/>
      <c r="EU312" s="175"/>
      <c r="EV312" s="175"/>
      <c r="EW312" s="175"/>
      <c r="EX312" s="175"/>
      <c r="EY312" s="175"/>
      <c r="EZ312" s="175"/>
      <c r="FA312" s="175"/>
      <c r="FB312" s="175"/>
      <c r="FC312" s="175"/>
      <c r="FD312" s="175"/>
      <c r="FE312" s="175"/>
      <c r="FF312" s="175"/>
      <c r="FG312" s="175"/>
      <c r="FH312" s="175"/>
      <c r="FI312" s="175"/>
      <c r="FJ312" s="175"/>
      <c r="FK312" s="175"/>
      <c r="FL312" s="175"/>
      <c r="FM312" s="175"/>
      <c r="FN312" s="175"/>
      <c r="FO312" s="175"/>
      <c r="FP312" s="175"/>
      <c r="FQ312" s="175"/>
      <c r="FR312" s="175"/>
      <c r="FS312" s="175"/>
      <c r="FT312" s="175"/>
      <c r="FU312" s="175"/>
      <c r="FV312" s="175"/>
      <c r="FW312" s="175"/>
      <c r="FX312" s="175"/>
      <c r="FY312" s="175"/>
      <c r="FZ312" s="175"/>
      <c r="GA312" s="175"/>
      <c r="GB312" s="175"/>
      <c r="GC312" s="175"/>
      <c r="GD312" s="175"/>
      <c r="GE312" s="175"/>
      <c r="GF312" s="175"/>
      <c r="GG312" s="175"/>
      <c r="GH312" s="175"/>
      <c r="GI312" s="175"/>
      <c r="GJ312" s="175"/>
      <c r="GK312" s="175"/>
      <c r="GL312" s="175"/>
      <c r="GM312" s="175"/>
      <c r="GN312" s="175"/>
      <c r="GO312" s="175"/>
      <c r="GP312" s="175"/>
      <c r="GQ312" s="175"/>
      <c r="GR312" s="175"/>
      <c r="GS312" s="175"/>
      <c r="GT312" s="175"/>
      <c r="GU312" s="175"/>
      <c r="GV312" s="175"/>
      <c r="GW312" s="175"/>
      <c r="GX312" s="175"/>
      <c r="GY312" s="175"/>
      <c r="GZ312" s="175"/>
      <c r="HA312" s="175"/>
      <c r="HB312" s="175"/>
      <c r="HC312" s="175"/>
      <c r="HD312" s="175"/>
      <c r="HE312" s="175"/>
      <c r="HF312" s="175"/>
      <c r="HG312" s="175"/>
      <c r="HH312" s="175"/>
      <c r="HI312" s="175"/>
      <c r="HJ312" s="175"/>
      <c r="HK312" s="175"/>
      <c r="HL312" s="175"/>
      <c r="HM312" s="175"/>
      <c r="HN312" s="175"/>
      <c r="HO312" s="175"/>
      <c r="HP312" s="175"/>
      <c r="HQ312" s="175"/>
      <c r="HR312" s="175"/>
      <c r="HS312" s="175"/>
      <c r="HT312" s="175"/>
      <c r="HU312" s="175"/>
      <c r="HV312" s="175"/>
      <c r="HW312" s="175"/>
      <c r="HX312" s="175"/>
      <c r="HY312" s="175"/>
      <c r="HZ312" s="175"/>
      <c r="IA312" s="175"/>
      <c r="IB312" s="175"/>
      <c r="IC312" s="175"/>
      <c r="ID312" s="175"/>
      <c r="IE312" s="175"/>
      <c r="IF312" s="175"/>
      <c r="IG312" s="175"/>
      <c r="IH312" s="175"/>
      <c r="II312" s="175"/>
      <c r="IJ312" s="175"/>
      <c r="IK312" s="175"/>
      <c r="IL312" s="175"/>
      <c r="IM312" s="175"/>
      <c r="IN312" s="175"/>
      <c r="IO312" s="175"/>
      <c r="IP312" s="175"/>
      <c r="IQ312" s="175"/>
      <c r="IR312" s="175"/>
      <c r="IS312" s="175"/>
      <c r="IT312" s="175"/>
      <c r="IU312" s="175"/>
      <c r="IV312" s="175"/>
      <c r="IW312" s="175"/>
      <c r="IX312" s="175"/>
      <c r="IY312" s="175"/>
      <c r="IZ312" s="175"/>
      <c r="JA312" s="175"/>
      <c r="JB312" s="175"/>
      <c r="JC312" s="175"/>
      <c r="JD312" s="175"/>
      <c r="JE312" s="175"/>
      <c r="JF312" s="175"/>
      <c r="JG312" s="175"/>
      <c r="JH312" s="175"/>
      <c r="JI312" s="175"/>
      <c r="JJ312" s="175"/>
      <c r="JK312" s="175"/>
      <c r="JL312" s="175"/>
      <c r="JM312" s="175"/>
      <c r="JN312" s="175"/>
      <c r="JO312" s="175"/>
      <c r="JP312" s="175"/>
      <c r="JQ312" s="175"/>
      <c r="JR312" s="175"/>
      <c r="JS312" s="175"/>
      <c r="JT312" s="175"/>
      <c r="JU312" s="175"/>
      <c r="JV312" s="175"/>
      <c r="JW312" s="175"/>
      <c r="JX312" s="175"/>
      <c r="JY312" s="175"/>
      <c r="JZ312" s="175"/>
      <c r="KA312" s="175"/>
      <c r="KB312" s="175"/>
      <c r="KC312" s="175"/>
      <c r="KD312" s="175"/>
      <c r="KE312" s="175"/>
      <c r="KF312" s="175"/>
      <c r="KG312" s="175"/>
      <c r="KH312" s="175"/>
      <c r="KI312" s="175"/>
      <c r="KJ312" s="175"/>
      <c r="KK312" s="175"/>
      <c r="KL312" s="175"/>
      <c r="KM312" s="175"/>
      <c r="KN312" s="175"/>
      <c r="KO312" s="175"/>
      <c r="KP312" s="175"/>
      <c r="KQ312" s="175"/>
      <c r="KR312" s="175"/>
      <c r="KS312" s="175"/>
      <c r="KT312" s="175"/>
      <c r="KU312" s="175"/>
      <c r="KV312" s="175"/>
      <c r="KW312" s="175"/>
      <c r="KX312" s="175"/>
      <c r="KY312" s="175"/>
      <c r="KZ312" s="175"/>
      <c r="LA312" s="175"/>
      <c r="LB312" s="175"/>
      <c r="LC312" s="175"/>
      <c r="LD312" s="175"/>
      <c r="LE312" s="175"/>
      <c r="LF312" s="175"/>
      <c r="LG312" s="175"/>
      <c r="LH312" s="175"/>
      <c r="LI312" s="175"/>
      <c r="LJ312" s="175"/>
      <c r="LK312" s="175"/>
      <c r="LL312" s="175"/>
      <c r="LM312" s="175"/>
      <c r="LN312" s="175"/>
      <c r="LO312" s="175"/>
      <c r="LP312" s="175"/>
      <c r="LQ312" s="175"/>
      <c r="LR312" s="175"/>
      <c r="LS312" s="175"/>
      <c r="LT312" s="175"/>
      <c r="LU312" s="175"/>
      <c r="LV312" s="175"/>
      <c r="LW312" s="175"/>
      <c r="LX312" s="175"/>
      <c r="LY312" s="175"/>
      <c r="LZ312" s="175"/>
      <c r="MA312" s="175"/>
      <c r="MB312" s="175"/>
      <c r="MC312" s="175"/>
      <c r="MD312" s="175"/>
      <c r="ME312" s="175"/>
      <c r="MF312" s="175"/>
      <c r="MG312" s="175"/>
      <c r="MH312" s="175"/>
      <c r="MI312" s="175"/>
      <c r="MJ312" s="175"/>
      <c r="MK312" s="175"/>
      <c r="ML312" s="175"/>
      <c r="MM312" s="175"/>
      <c r="MN312" s="175"/>
      <c r="MO312" s="175"/>
      <c r="MP312" s="175"/>
      <c r="MQ312" s="175"/>
      <c r="MR312" s="175"/>
      <c r="MS312" s="175"/>
      <c r="MT312" s="175"/>
      <c r="MU312" s="175"/>
      <c r="MV312" s="175"/>
      <c r="MW312" s="175"/>
      <c r="MX312" s="175"/>
      <c r="MY312" s="175"/>
      <c r="MZ312" s="175"/>
      <c r="NA312" s="175"/>
      <c r="NB312" s="175"/>
      <c r="NC312" s="175"/>
      <c r="ND312" s="175"/>
      <c r="NE312" s="175"/>
      <c r="NF312" s="175"/>
      <c r="NG312" s="175"/>
      <c r="NH312" s="175"/>
      <c r="NI312" s="175"/>
      <c r="NJ312" s="175"/>
      <c r="NK312" s="175"/>
      <c r="NL312" s="175"/>
      <c r="NM312" s="175"/>
      <c r="NN312" s="175"/>
      <c r="NO312" s="175"/>
      <c r="NP312" s="175"/>
      <c r="NQ312" s="175"/>
      <c r="NR312" s="175"/>
      <c r="NS312" s="175"/>
      <c r="NT312" s="175"/>
      <c r="NU312" s="175"/>
      <c r="NV312" s="175"/>
      <c r="NW312" s="175"/>
      <c r="NX312" s="175"/>
      <c r="NY312" s="175"/>
      <c r="NZ312" s="175"/>
      <c r="OA312" s="175"/>
      <c r="OB312" s="175"/>
      <c r="OC312" s="175"/>
      <c r="OD312" s="175"/>
      <c r="OE312" s="175"/>
      <c r="OF312" s="175"/>
      <c r="OG312" s="175"/>
      <c r="OH312" s="175"/>
      <c r="OI312" s="175"/>
      <c r="OJ312" s="175"/>
      <c r="OK312" s="175"/>
      <c r="OL312" s="175"/>
      <c r="OM312" s="175"/>
      <c r="ON312" s="175"/>
      <c r="OO312" s="175"/>
      <c r="OP312" s="175"/>
      <c r="OQ312" s="175"/>
      <c r="OR312" s="175"/>
      <c r="OS312" s="175"/>
      <c r="OT312" s="175"/>
      <c r="OU312" s="175"/>
      <c r="OV312" s="175"/>
      <c r="OW312" s="175"/>
      <c r="OX312" s="175"/>
      <c r="OY312" s="175"/>
      <c r="OZ312" s="175"/>
      <c r="PA312" s="175"/>
      <c r="PB312" s="175"/>
      <c r="PC312" s="175"/>
      <c r="PD312" s="175"/>
      <c r="PE312" s="175"/>
      <c r="PF312" s="175"/>
      <c r="PG312" s="175"/>
      <c r="PH312" s="175"/>
      <c r="PI312" s="175"/>
      <c r="PJ312" s="175"/>
      <c r="PK312" s="175"/>
      <c r="PL312" s="175"/>
      <c r="PM312" s="175"/>
      <c r="PN312" s="175"/>
      <c r="PO312" s="175"/>
      <c r="PP312" s="175"/>
      <c r="PQ312" s="175"/>
      <c r="PR312" s="175"/>
      <c r="PS312" s="175"/>
      <c r="PT312" s="175"/>
      <c r="PU312" s="175"/>
      <c r="PV312" s="175"/>
      <c r="PW312" s="175"/>
      <c r="PX312" s="175"/>
      <c r="PY312" s="175"/>
      <c r="PZ312" s="175"/>
      <c r="QA312" s="175"/>
      <c r="QB312" s="175"/>
      <c r="QC312" s="175"/>
      <c r="QD312" s="175"/>
      <c r="QE312" s="175"/>
      <c r="QF312" s="175"/>
      <c r="QG312" s="175"/>
      <c r="QH312" s="175"/>
      <c r="QI312" s="175"/>
      <c r="QJ312" s="175"/>
      <c r="QK312" s="175"/>
      <c r="QL312" s="175"/>
      <c r="QM312" s="175"/>
      <c r="QN312" s="175"/>
      <c r="QO312" s="175"/>
    </row>
    <row r="313" spans="122:457">
      <c r="DR313" s="175"/>
      <c r="DS313" s="175"/>
      <c r="DT313" s="175"/>
      <c r="DU313" s="175"/>
      <c r="DV313" s="175"/>
      <c r="DW313" s="175"/>
      <c r="DX313" s="175"/>
      <c r="DY313" s="175"/>
      <c r="DZ313" s="175"/>
      <c r="EA313" s="175"/>
      <c r="EB313" s="175"/>
      <c r="EC313" s="175"/>
      <c r="ED313" s="175"/>
      <c r="EE313" s="175"/>
      <c r="EF313" s="175"/>
      <c r="EG313" s="175"/>
      <c r="EH313" s="175"/>
      <c r="EI313" s="175"/>
      <c r="EJ313" s="175"/>
      <c r="EK313" s="175"/>
      <c r="EL313" s="175"/>
      <c r="EM313" s="175"/>
      <c r="EN313" s="175"/>
      <c r="EO313" s="175"/>
      <c r="EP313" s="175"/>
      <c r="EQ313" s="175"/>
      <c r="ER313" s="175"/>
      <c r="ES313" s="175"/>
      <c r="ET313" s="175"/>
      <c r="EU313" s="175"/>
      <c r="EV313" s="175"/>
      <c r="EW313" s="175"/>
      <c r="EX313" s="175"/>
      <c r="EY313" s="175"/>
      <c r="EZ313" s="175"/>
      <c r="FA313" s="175"/>
      <c r="FB313" s="175"/>
      <c r="FC313" s="175"/>
      <c r="FD313" s="175"/>
      <c r="FE313" s="175"/>
      <c r="FF313" s="175"/>
      <c r="FG313" s="175"/>
      <c r="FH313" s="175"/>
      <c r="FI313" s="175"/>
      <c r="FJ313" s="175"/>
      <c r="FK313" s="175"/>
      <c r="FL313" s="175"/>
      <c r="FM313" s="175"/>
      <c r="FN313" s="175"/>
      <c r="FO313" s="175"/>
      <c r="FP313" s="175"/>
      <c r="FQ313" s="175"/>
      <c r="FR313" s="175"/>
      <c r="FS313" s="175"/>
      <c r="FT313" s="175"/>
      <c r="FU313" s="175"/>
      <c r="FV313" s="175"/>
      <c r="FW313" s="175"/>
      <c r="FX313" s="175"/>
      <c r="FY313" s="175"/>
      <c r="FZ313" s="175"/>
      <c r="GA313" s="175"/>
      <c r="GB313" s="175"/>
      <c r="GC313" s="175"/>
      <c r="GD313" s="175"/>
      <c r="GE313" s="175"/>
      <c r="GF313" s="175"/>
      <c r="GG313" s="175"/>
      <c r="GH313" s="175"/>
      <c r="GI313" s="175"/>
      <c r="GJ313" s="175"/>
      <c r="GK313" s="175"/>
      <c r="GL313" s="175"/>
      <c r="GM313" s="175"/>
      <c r="GN313" s="175"/>
      <c r="GO313" s="175"/>
      <c r="GP313" s="175"/>
      <c r="GQ313" s="175"/>
      <c r="GR313" s="175"/>
      <c r="GS313" s="175"/>
      <c r="GT313" s="175"/>
      <c r="GU313" s="175"/>
      <c r="GV313" s="175"/>
      <c r="GW313" s="175"/>
      <c r="GX313" s="175"/>
      <c r="GY313" s="175"/>
      <c r="GZ313" s="175"/>
      <c r="HA313" s="175"/>
      <c r="HB313" s="175"/>
      <c r="HC313" s="175"/>
      <c r="HD313" s="175"/>
      <c r="HE313" s="175"/>
      <c r="HF313" s="175"/>
      <c r="HG313" s="175"/>
      <c r="HH313" s="175"/>
      <c r="HI313" s="175"/>
      <c r="HJ313" s="175"/>
      <c r="HK313" s="175"/>
      <c r="HL313" s="175"/>
      <c r="HM313" s="175"/>
      <c r="HN313" s="175"/>
      <c r="HO313" s="175"/>
      <c r="HP313" s="175"/>
      <c r="HQ313" s="175"/>
      <c r="HR313" s="175"/>
      <c r="HS313" s="175"/>
      <c r="HT313" s="175"/>
      <c r="HU313" s="175"/>
      <c r="HV313" s="175"/>
      <c r="HW313" s="175"/>
      <c r="HX313" s="175"/>
      <c r="HY313" s="175"/>
      <c r="HZ313" s="175"/>
      <c r="IA313" s="175"/>
      <c r="IB313" s="175"/>
      <c r="IC313" s="175"/>
      <c r="ID313" s="175"/>
      <c r="IE313" s="175"/>
      <c r="IF313" s="175"/>
      <c r="IG313" s="175"/>
      <c r="IH313" s="175"/>
      <c r="II313" s="175"/>
      <c r="IJ313" s="175"/>
      <c r="IK313" s="175"/>
      <c r="IL313" s="175"/>
      <c r="IM313" s="175"/>
      <c r="IN313" s="175"/>
      <c r="IO313" s="175"/>
      <c r="IP313" s="175"/>
      <c r="IQ313" s="175"/>
      <c r="IR313" s="175"/>
      <c r="IS313" s="175"/>
      <c r="IT313" s="175"/>
      <c r="IU313" s="175"/>
      <c r="IV313" s="175"/>
      <c r="IW313" s="175"/>
      <c r="IX313" s="175"/>
      <c r="IY313" s="175"/>
      <c r="IZ313" s="175"/>
      <c r="JA313" s="175"/>
      <c r="JB313" s="175"/>
      <c r="JC313" s="175"/>
      <c r="JD313" s="175"/>
      <c r="JE313" s="175"/>
      <c r="JF313" s="175"/>
      <c r="JG313" s="175"/>
      <c r="JH313" s="175"/>
      <c r="JI313" s="175"/>
      <c r="JJ313" s="175"/>
      <c r="JK313" s="175"/>
      <c r="JL313" s="175"/>
      <c r="JM313" s="175"/>
      <c r="JN313" s="175"/>
      <c r="JO313" s="175"/>
      <c r="JP313" s="175"/>
      <c r="JQ313" s="175"/>
      <c r="JR313" s="175"/>
      <c r="JS313" s="175"/>
      <c r="JT313" s="175"/>
      <c r="JU313" s="175"/>
      <c r="JV313" s="175"/>
      <c r="JW313" s="175"/>
      <c r="JX313" s="175"/>
      <c r="JY313" s="175"/>
      <c r="JZ313" s="175"/>
      <c r="KA313" s="175"/>
      <c r="KB313" s="175"/>
      <c r="KC313" s="175"/>
      <c r="KD313" s="175"/>
      <c r="KE313" s="175"/>
      <c r="KF313" s="175"/>
      <c r="KG313" s="175"/>
      <c r="KH313" s="175"/>
      <c r="KI313" s="175"/>
      <c r="KJ313" s="175"/>
      <c r="KK313" s="175"/>
      <c r="KL313" s="175"/>
      <c r="KM313" s="175"/>
      <c r="KN313" s="175"/>
      <c r="KO313" s="175"/>
      <c r="KP313" s="175"/>
      <c r="KQ313" s="175"/>
      <c r="KR313" s="175"/>
      <c r="KS313" s="175"/>
      <c r="KT313" s="175"/>
      <c r="KU313" s="175"/>
      <c r="KV313" s="175"/>
      <c r="KW313" s="175"/>
      <c r="KX313" s="175"/>
      <c r="KY313" s="175"/>
      <c r="KZ313" s="175"/>
      <c r="LA313" s="175"/>
      <c r="LB313" s="175"/>
      <c r="LC313" s="175"/>
      <c r="LD313" s="175"/>
      <c r="LE313" s="175"/>
      <c r="LF313" s="175"/>
      <c r="LG313" s="175"/>
      <c r="LH313" s="175"/>
      <c r="LI313" s="175"/>
      <c r="LJ313" s="175"/>
      <c r="LK313" s="175"/>
      <c r="LL313" s="175"/>
      <c r="LM313" s="175"/>
      <c r="LN313" s="175"/>
      <c r="LO313" s="175"/>
      <c r="LP313" s="175"/>
      <c r="LQ313" s="175"/>
      <c r="LR313" s="175"/>
      <c r="LS313" s="175"/>
      <c r="LT313" s="175"/>
      <c r="LU313" s="175"/>
      <c r="LV313" s="175"/>
      <c r="LW313" s="175"/>
      <c r="LX313" s="175"/>
      <c r="LY313" s="175"/>
      <c r="LZ313" s="175"/>
      <c r="MA313" s="175"/>
      <c r="MB313" s="175"/>
      <c r="MC313" s="175"/>
      <c r="MD313" s="175"/>
      <c r="ME313" s="175"/>
      <c r="MF313" s="175"/>
      <c r="MG313" s="175"/>
      <c r="MH313" s="175"/>
      <c r="MI313" s="175"/>
      <c r="MJ313" s="175"/>
      <c r="MK313" s="175"/>
      <c r="ML313" s="175"/>
      <c r="MM313" s="175"/>
      <c r="MN313" s="175"/>
      <c r="MO313" s="175"/>
      <c r="MP313" s="175"/>
      <c r="MQ313" s="175"/>
      <c r="MR313" s="175"/>
      <c r="MS313" s="175"/>
      <c r="MT313" s="175"/>
      <c r="MU313" s="175"/>
      <c r="MV313" s="175"/>
      <c r="MW313" s="175"/>
      <c r="MX313" s="175"/>
      <c r="MY313" s="175"/>
      <c r="MZ313" s="175"/>
      <c r="NA313" s="175"/>
      <c r="NB313" s="175"/>
      <c r="NC313" s="175"/>
      <c r="ND313" s="175"/>
      <c r="NE313" s="175"/>
      <c r="NF313" s="175"/>
      <c r="NG313" s="175"/>
      <c r="NH313" s="175"/>
      <c r="NI313" s="175"/>
      <c r="NJ313" s="175"/>
      <c r="NK313" s="175"/>
      <c r="NL313" s="175"/>
      <c r="NM313" s="175"/>
      <c r="NN313" s="175"/>
      <c r="NO313" s="175"/>
      <c r="NP313" s="175"/>
      <c r="NQ313" s="175"/>
      <c r="NR313" s="175"/>
      <c r="NS313" s="175"/>
      <c r="NT313" s="175"/>
      <c r="NU313" s="175"/>
      <c r="NV313" s="175"/>
      <c r="NW313" s="175"/>
      <c r="NX313" s="175"/>
      <c r="NY313" s="175"/>
      <c r="NZ313" s="175"/>
      <c r="OA313" s="175"/>
      <c r="OB313" s="175"/>
      <c r="OC313" s="175"/>
      <c r="OD313" s="175"/>
      <c r="OE313" s="175"/>
      <c r="OF313" s="175"/>
      <c r="OG313" s="175"/>
      <c r="OH313" s="175"/>
      <c r="OI313" s="175"/>
      <c r="OJ313" s="175"/>
      <c r="OK313" s="175"/>
      <c r="OL313" s="175"/>
      <c r="OM313" s="175"/>
      <c r="ON313" s="175"/>
      <c r="OO313" s="175"/>
      <c r="OP313" s="175"/>
      <c r="OQ313" s="175"/>
      <c r="OR313" s="175"/>
      <c r="OS313" s="175"/>
      <c r="OT313" s="175"/>
      <c r="OU313" s="175"/>
      <c r="OV313" s="175"/>
      <c r="OW313" s="175"/>
      <c r="OX313" s="175"/>
      <c r="OY313" s="175"/>
      <c r="OZ313" s="175"/>
      <c r="PA313" s="175"/>
      <c r="PB313" s="175"/>
      <c r="PC313" s="175"/>
      <c r="PD313" s="175"/>
      <c r="PE313" s="175"/>
      <c r="PF313" s="175"/>
      <c r="PG313" s="175"/>
      <c r="PH313" s="175"/>
      <c r="PI313" s="175"/>
      <c r="PJ313" s="175"/>
      <c r="PK313" s="175"/>
      <c r="PL313" s="175"/>
      <c r="PM313" s="175"/>
      <c r="PN313" s="175"/>
      <c r="PO313" s="175"/>
      <c r="PP313" s="175"/>
      <c r="PQ313" s="175"/>
      <c r="PR313" s="175"/>
      <c r="PS313" s="175"/>
      <c r="PT313" s="175"/>
      <c r="PU313" s="175"/>
      <c r="PV313" s="175"/>
      <c r="PW313" s="175"/>
      <c r="PX313" s="175"/>
      <c r="PY313" s="175"/>
      <c r="PZ313" s="175"/>
      <c r="QA313" s="175"/>
      <c r="QB313" s="175"/>
      <c r="QC313" s="175"/>
      <c r="QD313" s="175"/>
      <c r="QE313" s="175"/>
      <c r="QF313" s="175"/>
      <c r="QG313" s="175"/>
      <c r="QH313" s="175"/>
      <c r="QI313" s="175"/>
      <c r="QJ313" s="175"/>
      <c r="QK313" s="175"/>
      <c r="QL313" s="175"/>
      <c r="QM313" s="175"/>
      <c r="QN313" s="175"/>
      <c r="QO313" s="175"/>
    </row>
    <row r="314" spans="122:457">
      <c r="DR314" s="175"/>
      <c r="DS314" s="175"/>
      <c r="DT314" s="175"/>
      <c r="DU314" s="175"/>
      <c r="DV314" s="175"/>
      <c r="DW314" s="175"/>
      <c r="DX314" s="175"/>
      <c r="DY314" s="175"/>
      <c r="DZ314" s="175"/>
      <c r="EA314" s="175"/>
      <c r="EB314" s="175"/>
      <c r="EC314" s="175"/>
      <c r="ED314" s="175"/>
      <c r="EE314" s="175"/>
      <c r="EF314" s="175"/>
      <c r="EG314" s="175"/>
      <c r="EH314" s="175"/>
      <c r="EI314" s="175"/>
      <c r="EJ314" s="175"/>
      <c r="EK314" s="175"/>
      <c r="EL314" s="175"/>
      <c r="EM314" s="175"/>
      <c r="EN314" s="175"/>
      <c r="EO314" s="175"/>
      <c r="EP314" s="175"/>
      <c r="EQ314" s="175"/>
      <c r="ER314" s="175"/>
      <c r="ES314" s="175"/>
      <c r="ET314" s="175"/>
      <c r="EU314" s="175"/>
      <c r="EV314" s="175"/>
      <c r="EW314" s="175"/>
      <c r="EX314" s="175"/>
      <c r="EY314" s="175"/>
      <c r="EZ314" s="175"/>
      <c r="FA314" s="175"/>
      <c r="FB314" s="175"/>
      <c r="FC314" s="175"/>
      <c r="FD314" s="175"/>
      <c r="FE314" s="175"/>
      <c r="FF314" s="175"/>
      <c r="FG314" s="175"/>
      <c r="FH314" s="175"/>
      <c r="FI314" s="175"/>
      <c r="FJ314" s="175"/>
      <c r="FK314" s="175"/>
      <c r="FL314" s="175"/>
      <c r="FM314" s="175"/>
      <c r="FN314" s="175"/>
      <c r="FO314" s="175"/>
      <c r="FP314" s="175"/>
      <c r="FQ314" s="175"/>
      <c r="FR314" s="175"/>
      <c r="FS314" s="175"/>
      <c r="FT314" s="175"/>
      <c r="FU314" s="175"/>
      <c r="FV314" s="175"/>
      <c r="FW314" s="175"/>
      <c r="FX314" s="175"/>
      <c r="FY314" s="175"/>
      <c r="FZ314" s="175"/>
      <c r="GA314" s="175"/>
      <c r="GB314" s="175"/>
      <c r="GC314" s="175"/>
      <c r="GD314" s="175"/>
      <c r="GE314" s="175"/>
      <c r="GF314" s="175"/>
      <c r="GG314" s="175"/>
      <c r="GH314" s="175"/>
      <c r="GI314" s="175"/>
      <c r="GJ314" s="175"/>
      <c r="GK314" s="175"/>
      <c r="GL314" s="175"/>
      <c r="GM314" s="175"/>
      <c r="GN314" s="175"/>
      <c r="GO314" s="175"/>
      <c r="GP314" s="175"/>
      <c r="GQ314" s="175"/>
      <c r="GR314" s="175"/>
      <c r="GS314" s="175"/>
      <c r="GT314" s="175"/>
      <c r="GU314" s="175"/>
      <c r="GV314" s="175"/>
      <c r="GW314" s="175"/>
      <c r="GX314" s="175"/>
      <c r="GY314" s="175"/>
      <c r="GZ314" s="175"/>
      <c r="HA314" s="175"/>
      <c r="HB314" s="175"/>
      <c r="HC314" s="175"/>
      <c r="HD314" s="175"/>
      <c r="HE314" s="175"/>
      <c r="HF314" s="175"/>
      <c r="HG314" s="175"/>
      <c r="HH314" s="175"/>
      <c r="HI314" s="175"/>
      <c r="HJ314" s="175"/>
      <c r="HK314" s="175"/>
      <c r="HL314" s="175"/>
      <c r="HM314" s="175"/>
      <c r="HN314" s="175"/>
      <c r="HO314" s="175"/>
      <c r="HP314" s="175"/>
      <c r="HQ314" s="175"/>
      <c r="HR314" s="175"/>
      <c r="HS314" s="175"/>
      <c r="HT314" s="175"/>
      <c r="HU314" s="175"/>
      <c r="HV314" s="175"/>
      <c r="HW314" s="175"/>
      <c r="HX314" s="175"/>
      <c r="HY314" s="175"/>
      <c r="HZ314" s="175"/>
      <c r="IA314" s="175"/>
      <c r="IB314" s="175"/>
      <c r="IC314" s="175"/>
      <c r="ID314" s="175"/>
      <c r="IE314" s="175"/>
      <c r="IF314" s="175"/>
      <c r="IG314" s="175"/>
      <c r="IH314" s="175"/>
      <c r="II314" s="175"/>
      <c r="IJ314" s="175"/>
      <c r="IK314" s="175"/>
      <c r="IL314" s="175"/>
      <c r="IM314" s="175"/>
      <c r="IN314" s="175"/>
      <c r="IO314" s="175"/>
      <c r="IP314" s="175"/>
      <c r="IQ314" s="175"/>
      <c r="IR314" s="175"/>
      <c r="IS314" s="175"/>
      <c r="IT314" s="175"/>
      <c r="IU314" s="175"/>
      <c r="IV314" s="175"/>
      <c r="IW314" s="175"/>
      <c r="IX314" s="175"/>
      <c r="IY314" s="175"/>
      <c r="IZ314" s="175"/>
      <c r="JA314" s="175"/>
      <c r="JB314" s="175"/>
      <c r="JC314" s="175"/>
      <c r="JD314" s="175"/>
      <c r="JE314" s="175"/>
      <c r="JF314" s="175"/>
      <c r="JG314" s="175"/>
      <c r="JH314" s="175"/>
      <c r="JI314" s="175"/>
      <c r="JJ314" s="175"/>
      <c r="JK314" s="175"/>
      <c r="JL314" s="175"/>
      <c r="JM314" s="175"/>
      <c r="JN314" s="175"/>
      <c r="JO314" s="175"/>
      <c r="JP314" s="175"/>
      <c r="JQ314" s="175"/>
      <c r="JR314" s="175"/>
      <c r="JS314" s="175"/>
      <c r="JT314" s="175"/>
      <c r="JU314" s="175"/>
      <c r="JV314" s="175"/>
      <c r="JW314" s="175"/>
      <c r="JX314" s="175"/>
      <c r="JY314" s="175"/>
      <c r="JZ314" s="175"/>
      <c r="KA314" s="175"/>
      <c r="KB314" s="175"/>
      <c r="KC314" s="175"/>
      <c r="KD314" s="175"/>
      <c r="KE314" s="175"/>
      <c r="KF314" s="175"/>
      <c r="KG314" s="175"/>
      <c r="KH314" s="175"/>
      <c r="KI314" s="175"/>
      <c r="KJ314" s="175"/>
      <c r="KK314" s="175"/>
      <c r="KL314" s="175"/>
      <c r="KM314" s="175"/>
      <c r="KN314" s="175"/>
      <c r="KO314" s="175"/>
      <c r="KP314" s="175"/>
      <c r="KQ314" s="175"/>
      <c r="KR314" s="175"/>
      <c r="KS314" s="175"/>
      <c r="KT314" s="175"/>
      <c r="KU314" s="175"/>
      <c r="KV314" s="175"/>
      <c r="KW314" s="175"/>
      <c r="KX314" s="175"/>
      <c r="KY314" s="175"/>
      <c r="KZ314" s="175"/>
      <c r="LA314" s="175"/>
      <c r="LB314" s="175"/>
      <c r="LC314" s="175"/>
      <c r="LD314" s="175"/>
      <c r="LE314" s="175"/>
      <c r="LF314" s="175"/>
      <c r="LG314" s="175"/>
      <c r="LH314" s="175"/>
      <c r="LI314" s="175"/>
      <c r="LJ314" s="175"/>
      <c r="LK314" s="175"/>
      <c r="LL314" s="175"/>
      <c r="LM314" s="175"/>
      <c r="LN314" s="175"/>
      <c r="LO314" s="175"/>
      <c r="LP314" s="175"/>
      <c r="LQ314" s="175"/>
      <c r="LR314" s="175"/>
      <c r="LS314" s="175"/>
      <c r="LT314" s="175"/>
      <c r="LU314" s="175"/>
      <c r="LV314" s="175"/>
      <c r="LW314" s="175"/>
      <c r="LX314" s="175"/>
      <c r="LY314" s="175"/>
      <c r="LZ314" s="175"/>
      <c r="MA314" s="175"/>
      <c r="MB314" s="175"/>
      <c r="MC314" s="175"/>
      <c r="MD314" s="175"/>
      <c r="ME314" s="175"/>
      <c r="MF314" s="175"/>
      <c r="MG314" s="175"/>
      <c r="MH314" s="175"/>
      <c r="MI314" s="175"/>
      <c r="MJ314" s="175"/>
      <c r="MK314" s="175"/>
      <c r="ML314" s="175"/>
      <c r="MM314" s="175"/>
      <c r="MN314" s="175"/>
      <c r="MO314" s="175"/>
      <c r="MP314" s="175"/>
      <c r="MQ314" s="175"/>
      <c r="MR314" s="175"/>
      <c r="MS314" s="175"/>
      <c r="MT314" s="175"/>
      <c r="MU314" s="175"/>
      <c r="MV314" s="175"/>
      <c r="MW314" s="175"/>
      <c r="MX314" s="175"/>
      <c r="MY314" s="175"/>
      <c r="MZ314" s="175"/>
      <c r="NA314" s="175"/>
      <c r="NB314" s="175"/>
      <c r="NC314" s="175"/>
      <c r="ND314" s="175"/>
      <c r="NE314" s="175"/>
      <c r="NF314" s="175"/>
      <c r="NG314" s="175"/>
      <c r="NH314" s="175"/>
      <c r="NI314" s="175"/>
      <c r="NJ314" s="175"/>
      <c r="NK314" s="175"/>
      <c r="NL314" s="175"/>
      <c r="NM314" s="175"/>
      <c r="NN314" s="175"/>
      <c r="NO314" s="175"/>
      <c r="NP314" s="175"/>
      <c r="NQ314" s="175"/>
      <c r="NR314" s="175"/>
      <c r="NS314" s="175"/>
      <c r="NT314" s="175"/>
      <c r="NU314" s="175"/>
      <c r="NV314" s="175"/>
      <c r="NW314" s="175"/>
      <c r="NX314" s="175"/>
      <c r="NY314" s="175"/>
      <c r="NZ314" s="175"/>
      <c r="OA314" s="175"/>
      <c r="OB314" s="175"/>
      <c r="OC314" s="175"/>
      <c r="OD314" s="175"/>
      <c r="OE314" s="175"/>
      <c r="OF314" s="175"/>
      <c r="OG314" s="175"/>
      <c r="OH314" s="175"/>
      <c r="OI314" s="175"/>
      <c r="OJ314" s="175"/>
      <c r="OK314" s="175"/>
      <c r="OL314" s="175"/>
      <c r="OM314" s="175"/>
      <c r="ON314" s="175"/>
      <c r="OO314" s="175"/>
      <c r="OP314" s="175"/>
      <c r="OQ314" s="175"/>
      <c r="OR314" s="175"/>
      <c r="OS314" s="175"/>
      <c r="OT314" s="175"/>
      <c r="OU314" s="175"/>
      <c r="OV314" s="175"/>
      <c r="OW314" s="175"/>
      <c r="OX314" s="175"/>
      <c r="OY314" s="175"/>
      <c r="OZ314" s="175"/>
      <c r="PA314" s="175"/>
      <c r="PB314" s="175"/>
      <c r="PC314" s="175"/>
      <c r="PD314" s="175"/>
      <c r="PE314" s="175"/>
      <c r="PF314" s="175"/>
      <c r="PG314" s="175"/>
      <c r="PH314" s="175"/>
      <c r="PI314" s="175"/>
      <c r="PJ314" s="175"/>
      <c r="PK314" s="175"/>
      <c r="PL314" s="175"/>
      <c r="PM314" s="175"/>
      <c r="PN314" s="175"/>
      <c r="PO314" s="175"/>
      <c r="PP314" s="175"/>
      <c r="PQ314" s="175"/>
      <c r="PR314" s="175"/>
      <c r="PS314" s="175"/>
      <c r="PT314" s="175"/>
      <c r="PU314" s="175"/>
      <c r="PV314" s="175"/>
      <c r="PW314" s="175"/>
      <c r="PX314" s="175"/>
      <c r="PY314" s="175"/>
      <c r="PZ314" s="175"/>
      <c r="QA314" s="175"/>
      <c r="QB314" s="175"/>
      <c r="QC314" s="175"/>
      <c r="QD314" s="175"/>
      <c r="QE314" s="175"/>
      <c r="QF314" s="175"/>
      <c r="QG314" s="175"/>
      <c r="QH314" s="175"/>
      <c r="QI314" s="175"/>
      <c r="QJ314" s="175"/>
      <c r="QK314" s="175"/>
      <c r="QL314" s="175"/>
      <c r="QM314" s="175"/>
      <c r="QN314" s="175"/>
      <c r="QO314" s="175"/>
    </row>
    <row r="315" spans="122:457">
      <c r="DR315" s="175"/>
      <c r="DS315" s="175"/>
      <c r="DT315" s="175"/>
      <c r="DU315" s="175"/>
      <c r="DV315" s="175"/>
      <c r="DW315" s="175"/>
      <c r="DX315" s="175"/>
      <c r="DY315" s="175"/>
      <c r="DZ315" s="175"/>
      <c r="EA315" s="175"/>
      <c r="EB315" s="175"/>
      <c r="EC315" s="175"/>
      <c r="ED315" s="175"/>
      <c r="EE315" s="175"/>
      <c r="EF315" s="175"/>
      <c r="EG315" s="175"/>
      <c r="EH315" s="175"/>
      <c r="EI315" s="175"/>
      <c r="EJ315" s="175"/>
      <c r="EK315" s="175"/>
      <c r="EL315" s="175"/>
      <c r="EM315" s="175"/>
      <c r="EN315" s="175"/>
      <c r="EO315" s="175"/>
      <c r="EP315" s="175"/>
      <c r="EQ315" s="175"/>
      <c r="ER315" s="175"/>
      <c r="ES315" s="175"/>
      <c r="ET315" s="175"/>
      <c r="EU315" s="175"/>
      <c r="EV315" s="175"/>
      <c r="EW315" s="175"/>
      <c r="EX315" s="175"/>
      <c r="EY315" s="175"/>
      <c r="EZ315" s="175"/>
      <c r="FA315" s="175"/>
      <c r="FB315" s="175"/>
      <c r="FC315" s="175"/>
      <c r="FD315" s="175"/>
      <c r="FE315" s="175"/>
      <c r="FF315" s="175"/>
      <c r="FG315" s="175"/>
      <c r="FH315" s="175"/>
      <c r="FI315" s="175"/>
      <c r="FJ315" s="175"/>
      <c r="FK315" s="175"/>
      <c r="FL315" s="175"/>
      <c r="FM315" s="175"/>
      <c r="FN315" s="175"/>
      <c r="FO315" s="175"/>
      <c r="FP315" s="175"/>
      <c r="FQ315" s="175"/>
      <c r="FR315" s="175"/>
      <c r="FS315" s="175"/>
      <c r="FT315" s="175"/>
      <c r="FU315" s="175"/>
      <c r="FV315" s="175"/>
      <c r="FW315" s="175"/>
      <c r="FX315" s="175"/>
      <c r="FY315" s="175"/>
      <c r="FZ315" s="175"/>
      <c r="GA315" s="175"/>
      <c r="GB315" s="175"/>
      <c r="GC315" s="175"/>
      <c r="GD315" s="175"/>
      <c r="GE315" s="175"/>
      <c r="GF315" s="175"/>
      <c r="GG315" s="175"/>
      <c r="GH315" s="175"/>
      <c r="GI315" s="175"/>
      <c r="GJ315" s="175"/>
      <c r="GK315" s="175"/>
      <c r="GL315" s="175"/>
      <c r="GM315" s="175"/>
      <c r="GN315" s="175"/>
      <c r="GO315" s="175"/>
      <c r="GP315" s="175"/>
      <c r="GQ315" s="175"/>
      <c r="GR315" s="175"/>
      <c r="GS315" s="175"/>
      <c r="GT315" s="175"/>
      <c r="GU315" s="175"/>
      <c r="GV315" s="175"/>
      <c r="GW315" s="175"/>
      <c r="GX315" s="175"/>
      <c r="GY315" s="175"/>
      <c r="GZ315" s="175"/>
      <c r="HA315" s="175"/>
      <c r="HB315" s="175"/>
      <c r="HC315" s="175"/>
      <c r="HD315" s="175"/>
      <c r="HE315" s="175"/>
      <c r="HF315" s="175"/>
      <c r="HG315" s="175"/>
      <c r="HH315" s="175"/>
      <c r="HI315" s="175"/>
      <c r="HJ315" s="175"/>
      <c r="HK315" s="175"/>
      <c r="HL315" s="175"/>
      <c r="HM315" s="175"/>
      <c r="HN315" s="175"/>
      <c r="HO315" s="175"/>
      <c r="HP315" s="175"/>
      <c r="HQ315" s="175"/>
      <c r="HR315" s="175"/>
      <c r="HS315" s="175"/>
      <c r="HT315" s="175"/>
      <c r="HU315" s="175"/>
      <c r="HV315" s="175"/>
      <c r="HW315" s="175"/>
      <c r="HX315" s="175"/>
      <c r="HY315" s="175"/>
      <c r="HZ315" s="175"/>
      <c r="IA315" s="175"/>
      <c r="IB315" s="175"/>
      <c r="IC315" s="175"/>
      <c r="ID315" s="175"/>
      <c r="IE315" s="175"/>
      <c r="IF315" s="175"/>
      <c r="IG315" s="175"/>
      <c r="IH315" s="175"/>
      <c r="II315" s="175"/>
      <c r="IJ315" s="175"/>
      <c r="IK315" s="175"/>
      <c r="IL315" s="175"/>
      <c r="IM315" s="175"/>
      <c r="IN315" s="175"/>
      <c r="IO315" s="175"/>
      <c r="IP315" s="175"/>
      <c r="IQ315" s="175"/>
      <c r="IR315" s="175"/>
      <c r="IS315" s="175"/>
      <c r="IT315" s="175"/>
      <c r="IU315" s="175"/>
      <c r="IV315" s="175"/>
      <c r="IW315" s="175"/>
      <c r="IX315" s="175"/>
      <c r="IY315" s="175"/>
      <c r="IZ315" s="175"/>
      <c r="JA315" s="175"/>
      <c r="JB315" s="175"/>
      <c r="JC315" s="175"/>
      <c r="JD315" s="175"/>
      <c r="JE315" s="175"/>
      <c r="JF315" s="175"/>
      <c r="JG315" s="175"/>
      <c r="JH315" s="175"/>
      <c r="JI315" s="175"/>
      <c r="JJ315" s="175"/>
      <c r="JK315" s="175"/>
      <c r="JL315" s="175"/>
      <c r="JM315" s="175"/>
      <c r="JN315" s="175"/>
      <c r="JO315" s="175"/>
      <c r="JP315" s="175"/>
      <c r="JQ315" s="175"/>
      <c r="JR315" s="175"/>
      <c r="JS315" s="175"/>
      <c r="JT315" s="175"/>
      <c r="JU315" s="175"/>
      <c r="JV315" s="175"/>
      <c r="JW315" s="175"/>
      <c r="JX315" s="175"/>
      <c r="JY315" s="175"/>
      <c r="JZ315" s="175"/>
      <c r="KA315" s="175"/>
      <c r="KB315" s="175"/>
      <c r="KC315" s="175"/>
      <c r="KD315" s="175"/>
      <c r="KE315" s="175"/>
      <c r="KF315" s="175"/>
      <c r="KG315" s="175"/>
      <c r="KH315" s="175"/>
      <c r="KI315" s="175"/>
      <c r="KJ315" s="175"/>
      <c r="KK315" s="175"/>
      <c r="KL315" s="175"/>
      <c r="KM315" s="175"/>
      <c r="KN315" s="175"/>
      <c r="KO315" s="175"/>
      <c r="KP315" s="175"/>
      <c r="KQ315" s="175"/>
      <c r="KR315" s="175"/>
      <c r="KS315" s="175"/>
      <c r="KT315" s="175"/>
      <c r="KU315" s="175"/>
      <c r="KV315" s="175"/>
      <c r="KW315" s="175"/>
      <c r="KX315" s="175"/>
      <c r="KY315" s="175"/>
      <c r="KZ315" s="175"/>
      <c r="LA315" s="175"/>
      <c r="LB315" s="175"/>
      <c r="LC315" s="175"/>
      <c r="LD315" s="175"/>
      <c r="LE315" s="175"/>
      <c r="LF315" s="175"/>
      <c r="LG315" s="175"/>
      <c r="LH315" s="175"/>
      <c r="LI315" s="175"/>
      <c r="LJ315" s="175"/>
      <c r="LK315" s="175"/>
      <c r="LL315" s="175"/>
      <c r="LM315" s="175"/>
      <c r="LN315" s="175"/>
      <c r="LO315" s="175"/>
      <c r="LP315" s="175"/>
      <c r="LQ315" s="175"/>
      <c r="LR315" s="175"/>
      <c r="LS315" s="175"/>
      <c r="LT315" s="175"/>
      <c r="LU315" s="175"/>
      <c r="LV315" s="175"/>
      <c r="LW315" s="175"/>
      <c r="LX315" s="175"/>
      <c r="LY315" s="175"/>
      <c r="LZ315" s="175"/>
      <c r="MA315" s="175"/>
      <c r="MB315" s="175"/>
      <c r="MC315" s="175"/>
      <c r="MD315" s="175"/>
      <c r="ME315" s="175"/>
      <c r="MF315" s="175"/>
      <c r="MG315" s="175"/>
      <c r="MH315" s="175"/>
      <c r="MI315" s="175"/>
      <c r="MJ315" s="175"/>
      <c r="MK315" s="175"/>
      <c r="ML315" s="175"/>
      <c r="MM315" s="175"/>
      <c r="MN315" s="175"/>
      <c r="MO315" s="175"/>
      <c r="MP315" s="175"/>
      <c r="MQ315" s="175"/>
      <c r="MR315" s="175"/>
      <c r="MS315" s="175"/>
      <c r="MT315" s="175"/>
      <c r="MU315" s="175"/>
      <c r="MV315" s="175"/>
      <c r="MW315" s="175"/>
      <c r="MX315" s="175"/>
      <c r="MY315" s="175"/>
      <c r="MZ315" s="175"/>
      <c r="NA315" s="175"/>
      <c r="NB315" s="175"/>
      <c r="NC315" s="175"/>
      <c r="ND315" s="175"/>
      <c r="NE315" s="175"/>
      <c r="NF315" s="175"/>
      <c r="NG315" s="175"/>
      <c r="NH315" s="175"/>
      <c r="NI315" s="175"/>
      <c r="NJ315" s="175"/>
      <c r="NK315" s="175"/>
      <c r="NL315" s="175"/>
      <c r="NM315" s="175"/>
      <c r="NN315" s="175"/>
      <c r="NO315" s="175"/>
      <c r="NP315" s="175"/>
      <c r="NQ315" s="175"/>
      <c r="NR315" s="175"/>
      <c r="NS315" s="175"/>
      <c r="NT315" s="175"/>
      <c r="NU315" s="175"/>
      <c r="NV315" s="175"/>
      <c r="NW315" s="175"/>
      <c r="NX315" s="175"/>
      <c r="NY315" s="175"/>
      <c r="NZ315" s="175"/>
      <c r="OA315" s="175"/>
      <c r="OB315" s="175"/>
      <c r="OC315" s="175"/>
      <c r="OD315" s="175"/>
      <c r="OE315" s="175"/>
      <c r="OF315" s="175"/>
      <c r="OG315" s="175"/>
      <c r="OH315" s="175"/>
      <c r="OI315" s="175"/>
      <c r="OJ315" s="175"/>
      <c r="OK315" s="175"/>
      <c r="OL315" s="175"/>
      <c r="OM315" s="175"/>
      <c r="ON315" s="175"/>
      <c r="OO315" s="175"/>
      <c r="OP315" s="175"/>
      <c r="OQ315" s="175"/>
      <c r="OR315" s="175"/>
      <c r="OS315" s="175"/>
      <c r="OT315" s="175"/>
      <c r="OU315" s="175"/>
      <c r="OV315" s="175"/>
      <c r="OW315" s="175"/>
      <c r="OX315" s="175"/>
      <c r="OY315" s="175"/>
      <c r="OZ315" s="175"/>
      <c r="PA315" s="175"/>
      <c r="PB315" s="175"/>
      <c r="PC315" s="175"/>
      <c r="PD315" s="175"/>
      <c r="PE315" s="175"/>
      <c r="PF315" s="175"/>
      <c r="PG315" s="175"/>
      <c r="PH315" s="175"/>
      <c r="PI315" s="175"/>
      <c r="PJ315" s="175"/>
      <c r="PK315" s="175"/>
      <c r="PL315" s="175"/>
      <c r="PM315" s="175"/>
      <c r="PN315" s="175"/>
      <c r="PO315" s="175"/>
      <c r="PP315" s="175"/>
      <c r="PQ315" s="175"/>
      <c r="PR315" s="175"/>
      <c r="PS315" s="175"/>
      <c r="PT315" s="175"/>
      <c r="PU315" s="175"/>
      <c r="PV315" s="175"/>
      <c r="PW315" s="175"/>
      <c r="PX315" s="175"/>
      <c r="PY315" s="175"/>
      <c r="PZ315" s="175"/>
      <c r="QA315" s="175"/>
      <c r="QB315" s="175"/>
      <c r="QC315" s="175"/>
      <c r="QD315" s="175"/>
      <c r="QE315" s="175"/>
      <c r="QF315" s="175"/>
      <c r="QG315" s="175"/>
      <c r="QH315" s="175"/>
      <c r="QI315" s="175"/>
      <c r="QJ315" s="175"/>
      <c r="QK315" s="175"/>
      <c r="QL315" s="175"/>
      <c r="QM315" s="175"/>
      <c r="QN315" s="175"/>
      <c r="QO315" s="175"/>
    </row>
    <row r="316" spans="122:457">
      <c r="DR316" s="175"/>
      <c r="DS316" s="175"/>
      <c r="DT316" s="175"/>
      <c r="DU316" s="175"/>
      <c r="DV316" s="175"/>
      <c r="DW316" s="175"/>
      <c r="DX316" s="175"/>
      <c r="DY316" s="175"/>
      <c r="DZ316" s="175"/>
      <c r="EA316" s="175"/>
      <c r="EB316" s="175"/>
      <c r="EC316" s="175"/>
      <c r="ED316" s="175"/>
      <c r="EE316" s="175"/>
      <c r="EF316" s="175"/>
      <c r="EG316" s="175"/>
      <c r="EH316" s="175"/>
      <c r="EI316" s="175"/>
      <c r="EJ316" s="175"/>
      <c r="EK316" s="175"/>
      <c r="EL316" s="175"/>
      <c r="EM316" s="175"/>
      <c r="EN316" s="175"/>
      <c r="EO316" s="175"/>
      <c r="EP316" s="175"/>
      <c r="EQ316" s="175"/>
      <c r="ER316" s="175"/>
      <c r="ES316" s="175"/>
      <c r="ET316" s="175"/>
      <c r="EU316" s="175"/>
      <c r="EV316" s="175"/>
      <c r="EW316" s="175"/>
      <c r="EX316" s="175"/>
      <c r="EY316" s="175"/>
      <c r="EZ316" s="175"/>
      <c r="FA316" s="175"/>
      <c r="FB316" s="175"/>
      <c r="FC316" s="175"/>
      <c r="FD316" s="175"/>
      <c r="FE316" s="175"/>
      <c r="FF316" s="175"/>
      <c r="FG316" s="175"/>
      <c r="FH316" s="175"/>
      <c r="FI316" s="175"/>
      <c r="FJ316" s="175"/>
      <c r="FK316" s="175"/>
      <c r="FL316" s="175"/>
      <c r="FM316" s="175"/>
      <c r="FN316" s="175"/>
      <c r="FO316" s="175"/>
      <c r="FP316" s="175"/>
      <c r="FQ316" s="175"/>
      <c r="FR316" s="175"/>
      <c r="FS316" s="175"/>
      <c r="FT316" s="175"/>
      <c r="FU316" s="175"/>
      <c r="FV316" s="175"/>
      <c r="FW316" s="175"/>
      <c r="FX316" s="175"/>
      <c r="FY316" s="175"/>
      <c r="FZ316" s="175"/>
      <c r="GA316" s="175"/>
      <c r="GB316" s="175"/>
      <c r="GC316" s="175"/>
      <c r="GD316" s="175"/>
      <c r="GE316" s="175"/>
      <c r="GF316" s="175"/>
      <c r="GG316" s="175"/>
      <c r="GH316" s="175"/>
      <c r="GI316" s="175"/>
      <c r="GJ316" s="175"/>
      <c r="GK316" s="175"/>
      <c r="GL316" s="175"/>
      <c r="GM316" s="175"/>
      <c r="GN316" s="175"/>
      <c r="GO316" s="175"/>
      <c r="GP316" s="175"/>
      <c r="GQ316" s="175"/>
      <c r="GR316" s="175"/>
      <c r="GS316" s="175"/>
      <c r="GT316" s="175"/>
      <c r="GU316" s="175"/>
      <c r="GV316" s="175"/>
      <c r="GW316" s="175"/>
      <c r="GX316" s="175"/>
      <c r="GY316" s="175"/>
      <c r="GZ316" s="175"/>
      <c r="HA316" s="175"/>
      <c r="HB316" s="175"/>
      <c r="HC316" s="175"/>
      <c r="HD316" s="175"/>
      <c r="HE316" s="175"/>
      <c r="HF316" s="175"/>
      <c r="HG316" s="175"/>
      <c r="HH316" s="175"/>
      <c r="HI316" s="175"/>
      <c r="HJ316" s="175"/>
      <c r="HK316" s="175"/>
      <c r="HL316" s="175"/>
      <c r="HM316" s="175"/>
      <c r="HN316" s="175"/>
      <c r="HO316" s="175"/>
      <c r="HP316" s="175"/>
      <c r="HQ316" s="175"/>
      <c r="HR316" s="175"/>
      <c r="HS316" s="175"/>
      <c r="HT316" s="175"/>
      <c r="HU316" s="175"/>
      <c r="HV316" s="175"/>
      <c r="HW316" s="175"/>
      <c r="HX316" s="175"/>
      <c r="HY316" s="175"/>
      <c r="HZ316" s="175"/>
      <c r="IA316" s="175"/>
      <c r="IB316" s="175"/>
      <c r="IC316" s="175"/>
      <c r="ID316" s="175"/>
      <c r="IE316" s="175"/>
      <c r="IF316" s="175"/>
      <c r="IG316" s="175"/>
      <c r="IH316" s="175"/>
      <c r="II316" s="175"/>
      <c r="IJ316" s="175"/>
      <c r="IK316" s="175"/>
      <c r="IL316" s="175"/>
      <c r="IM316" s="175"/>
      <c r="IN316" s="175"/>
      <c r="IO316" s="175"/>
      <c r="IP316" s="175"/>
      <c r="IQ316" s="175"/>
      <c r="IR316" s="175"/>
      <c r="IS316" s="175"/>
      <c r="IT316" s="175"/>
      <c r="IU316" s="175"/>
      <c r="IV316" s="175"/>
      <c r="IW316" s="175"/>
      <c r="IX316" s="175"/>
      <c r="IY316" s="175"/>
      <c r="IZ316" s="175"/>
      <c r="JA316" s="175"/>
      <c r="JB316" s="175"/>
      <c r="JC316" s="175"/>
      <c r="JD316" s="175"/>
      <c r="JE316" s="175"/>
      <c r="JF316" s="175"/>
      <c r="JG316" s="175"/>
      <c r="JH316" s="175"/>
      <c r="JI316" s="175"/>
      <c r="JJ316" s="175"/>
      <c r="JK316" s="175"/>
      <c r="JL316" s="175"/>
      <c r="JM316" s="175"/>
      <c r="JN316" s="175"/>
      <c r="JO316" s="175"/>
      <c r="JP316" s="175"/>
      <c r="JQ316" s="175"/>
      <c r="JR316" s="175"/>
      <c r="JS316" s="175"/>
      <c r="JT316" s="175"/>
      <c r="JU316" s="175"/>
      <c r="JV316" s="175"/>
      <c r="JW316" s="175"/>
      <c r="JX316" s="175"/>
      <c r="JY316" s="175"/>
      <c r="JZ316" s="175"/>
      <c r="KA316" s="175"/>
      <c r="KB316" s="175"/>
      <c r="KC316" s="175"/>
      <c r="KD316" s="175"/>
      <c r="KE316" s="175"/>
      <c r="KF316" s="175"/>
      <c r="KG316" s="175"/>
      <c r="KH316" s="175"/>
      <c r="KI316" s="175"/>
      <c r="KJ316" s="175"/>
      <c r="KK316" s="175"/>
      <c r="KL316" s="175"/>
      <c r="KM316" s="175"/>
      <c r="KN316" s="175"/>
      <c r="KO316" s="175"/>
      <c r="KP316" s="175"/>
      <c r="KQ316" s="175"/>
      <c r="KR316" s="175"/>
      <c r="KS316" s="175"/>
      <c r="KT316" s="175"/>
      <c r="KU316" s="175"/>
      <c r="KV316" s="175"/>
      <c r="KW316" s="175"/>
      <c r="KX316" s="175"/>
      <c r="KY316" s="175"/>
      <c r="KZ316" s="175"/>
      <c r="LA316" s="175"/>
      <c r="LB316" s="175"/>
      <c r="LC316" s="175"/>
      <c r="LD316" s="175"/>
      <c r="LE316" s="175"/>
      <c r="LF316" s="175"/>
      <c r="LG316" s="175"/>
      <c r="LH316" s="175"/>
      <c r="LI316" s="175"/>
      <c r="LJ316" s="175"/>
      <c r="LK316" s="175"/>
      <c r="LL316" s="175"/>
      <c r="LM316" s="175"/>
      <c r="LN316" s="175"/>
      <c r="LO316" s="175"/>
      <c r="LP316" s="175"/>
      <c r="LQ316" s="175"/>
      <c r="LR316" s="175"/>
      <c r="LS316" s="175"/>
      <c r="LT316" s="175"/>
      <c r="LU316" s="175"/>
      <c r="LV316" s="175"/>
      <c r="LW316" s="175"/>
      <c r="LX316" s="175"/>
      <c r="LY316" s="175"/>
      <c r="LZ316" s="175"/>
      <c r="MA316" s="175"/>
      <c r="MB316" s="175"/>
      <c r="MC316" s="175"/>
      <c r="MD316" s="175"/>
      <c r="ME316" s="175"/>
      <c r="MF316" s="175"/>
      <c r="MG316" s="175"/>
      <c r="MH316" s="175"/>
      <c r="MI316" s="175"/>
      <c r="MJ316" s="175"/>
      <c r="MK316" s="175"/>
      <c r="ML316" s="175"/>
      <c r="MM316" s="175"/>
      <c r="MN316" s="175"/>
      <c r="MO316" s="175"/>
      <c r="MP316" s="175"/>
      <c r="MQ316" s="175"/>
      <c r="MR316" s="175"/>
      <c r="MS316" s="175"/>
      <c r="MT316" s="175"/>
      <c r="MU316" s="175"/>
      <c r="MV316" s="175"/>
      <c r="MW316" s="175"/>
      <c r="MX316" s="175"/>
      <c r="MY316" s="175"/>
      <c r="MZ316" s="175"/>
      <c r="NA316" s="175"/>
      <c r="NB316" s="175"/>
      <c r="NC316" s="175"/>
      <c r="ND316" s="175"/>
      <c r="NE316" s="175"/>
      <c r="NF316" s="175"/>
      <c r="NG316" s="175"/>
      <c r="NH316" s="175"/>
      <c r="NI316" s="175"/>
      <c r="NJ316" s="175"/>
      <c r="NK316" s="175"/>
      <c r="NL316" s="175"/>
      <c r="NM316" s="175"/>
      <c r="NN316" s="175"/>
      <c r="NO316" s="175"/>
      <c r="NP316" s="175"/>
      <c r="NQ316" s="175"/>
      <c r="NR316" s="175"/>
      <c r="NS316" s="175"/>
      <c r="NT316" s="175"/>
      <c r="NU316" s="175"/>
      <c r="NV316" s="175"/>
      <c r="NW316" s="175"/>
      <c r="NX316" s="175"/>
      <c r="NY316" s="175"/>
      <c r="NZ316" s="175"/>
      <c r="OA316" s="175"/>
      <c r="OB316" s="175"/>
      <c r="OC316" s="175"/>
      <c r="OD316" s="175"/>
      <c r="OE316" s="175"/>
      <c r="OF316" s="175"/>
      <c r="OG316" s="175"/>
      <c r="OH316" s="175"/>
      <c r="OI316" s="175"/>
      <c r="OJ316" s="175"/>
      <c r="OK316" s="175"/>
      <c r="OL316" s="175"/>
      <c r="OM316" s="175"/>
      <c r="ON316" s="175"/>
      <c r="OO316" s="175"/>
      <c r="OP316" s="175"/>
      <c r="OQ316" s="175"/>
      <c r="OR316" s="175"/>
      <c r="OS316" s="175"/>
      <c r="OT316" s="175"/>
      <c r="OU316" s="175"/>
      <c r="OV316" s="175"/>
      <c r="OW316" s="175"/>
      <c r="OX316" s="175"/>
      <c r="OY316" s="175"/>
      <c r="OZ316" s="175"/>
      <c r="PA316" s="175"/>
      <c r="PB316" s="175"/>
      <c r="PC316" s="175"/>
      <c r="PD316" s="175"/>
      <c r="PE316" s="175"/>
      <c r="PF316" s="175"/>
      <c r="PG316" s="175"/>
      <c r="PH316" s="175"/>
      <c r="PI316" s="175"/>
      <c r="PJ316" s="175"/>
      <c r="PK316" s="175"/>
      <c r="PL316" s="175"/>
      <c r="PM316" s="175"/>
      <c r="PN316" s="175"/>
      <c r="PO316" s="175"/>
      <c r="PP316" s="175"/>
      <c r="PQ316" s="175"/>
      <c r="PR316" s="175"/>
      <c r="PS316" s="175"/>
      <c r="PT316" s="175"/>
      <c r="PU316" s="175"/>
      <c r="PV316" s="175"/>
      <c r="PW316" s="175"/>
      <c r="PX316" s="175"/>
      <c r="PY316" s="175"/>
      <c r="PZ316" s="175"/>
      <c r="QA316" s="175"/>
      <c r="QB316" s="175"/>
      <c r="QC316" s="175"/>
      <c r="QD316" s="175"/>
      <c r="QE316" s="175"/>
      <c r="QF316" s="175"/>
      <c r="QG316" s="175"/>
      <c r="QH316" s="175"/>
      <c r="QI316" s="175"/>
      <c r="QJ316" s="175"/>
      <c r="QK316" s="175"/>
      <c r="QL316" s="175"/>
      <c r="QM316" s="175"/>
      <c r="QN316" s="175"/>
      <c r="QO316" s="175"/>
    </row>
    <row r="317" spans="122:457">
      <c r="DR317" s="175"/>
      <c r="DS317" s="175"/>
      <c r="DT317" s="175"/>
      <c r="DU317" s="175"/>
      <c r="DV317" s="175"/>
      <c r="DW317" s="175"/>
      <c r="DX317" s="175"/>
      <c r="DY317" s="175"/>
      <c r="DZ317" s="175"/>
      <c r="EA317" s="175"/>
      <c r="EB317" s="175"/>
      <c r="EC317" s="175"/>
      <c r="ED317" s="175"/>
      <c r="EE317" s="175"/>
      <c r="EF317" s="175"/>
      <c r="EG317" s="175"/>
      <c r="EH317" s="175"/>
      <c r="EI317" s="175"/>
      <c r="EJ317" s="175"/>
      <c r="EK317" s="175"/>
      <c r="EL317" s="175"/>
      <c r="EM317" s="175"/>
      <c r="EN317" s="175"/>
      <c r="EO317" s="175"/>
      <c r="EP317" s="175"/>
      <c r="EQ317" s="175"/>
      <c r="ER317" s="175"/>
      <c r="ES317" s="175"/>
      <c r="ET317" s="175"/>
      <c r="EU317" s="175"/>
      <c r="EV317" s="175"/>
      <c r="EW317" s="175"/>
      <c r="EX317" s="175"/>
      <c r="EY317" s="175"/>
      <c r="EZ317" s="175"/>
      <c r="FA317" s="175"/>
      <c r="FB317" s="175"/>
      <c r="FC317" s="175"/>
      <c r="FD317" s="175"/>
      <c r="FE317" s="175"/>
      <c r="FF317" s="175"/>
      <c r="FG317" s="175"/>
      <c r="FH317" s="175"/>
      <c r="FI317" s="175"/>
      <c r="FJ317" s="175"/>
      <c r="FK317" s="175"/>
      <c r="FL317" s="175"/>
      <c r="FM317" s="175"/>
      <c r="FN317" s="175"/>
      <c r="FO317" s="175"/>
      <c r="FP317" s="175"/>
      <c r="FQ317" s="175"/>
      <c r="FR317" s="175"/>
      <c r="FS317" s="175"/>
      <c r="FT317" s="175"/>
      <c r="FU317" s="175"/>
      <c r="FV317" s="175"/>
      <c r="FW317" s="175"/>
      <c r="FX317" s="175"/>
      <c r="FY317" s="175"/>
      <c r="FZ317" s="175"/>
      <c r="GA317" s="175"/>
      <c r="GB317" s="175"/>
      <c r="GC317" s="175"/>
      <c r="GD317" s="175"/>
      <c r="GE317" s="175"/>
      <c r="GF317" s="175"/>
      <c r="GG317" s="175"/>
      <c r="GH317" s="175"/>
      <c r="GI317" s="175"/>
      <c r="GJ317" s="175"/>
      <c r="GK317" s="175"/>
      <c r="GL317" s="175"/>
      <c r="GM317" s="175"/>
      <c r="GN317" s="175"/>
      <c r="GO317" s="175"/>
      <c r="GP317" s="175"/>
      <c r="GQ317" s="175"/>
      <c r="GR317" s="175"/>
      <c r="GS317" s="175"/>
      <c r="GT317" s="175"/>
      <c r="GU317" s="175"/>
      <c r="GV317" s="175"/>
      <c r="GW317" s="175"/>
      <c r="GX317" s="175"/>
      <c r="GY317" s="175"/>
      <c r="GZ317" s="175"/>
      <c r="HA317" s="175"/>
      <c r="HB317" s="175"/>
      <c r="HC317" s="175"/>
      <c r="HD317" s="175"/>
      <c r="HE317" s="175"/>
      <c r="HF317" s="175"/>
      <c r="HG317" s="175"/>
      <c r="HH317" s="175"/>
      <c r="HI317" s="175"/>
      <c r="HJ317" s="175"/>
      <c r="HK317" s="175"/>
      <c r="HL317" s="175"/>
      <c r="HM317" s="175"/>
      <c r="HN317" s="175"/>
      <c r="HO317" s="175"/>
      <c r="HP317" s="175"/>
      <c r="HQ317" s="175"/>
      <c r="HR317" s="175"/>
      <c r="HS317" s="175"/>
      <c r="HT317" s="175"/>
      <c r="HU317" s="175"/>
      <c r="HV317" s="175"/>
      <c r="HW317" s="175"/>
      <c r="HX317" s="175"/>
      <c r="HY317" s="175"/>
      <c r="HZ317" s="175"/>
      <c r="IA317" s="175"/>
      <c r="IB317" s="175"/>
      <c r="IC317" s="175"/>
      <c r="ID317" s="175"/>
      <c r="IE317" s="175"/>
      <c r="IF317" s="175"/>
      <c r="IG317" s="175"/>
      <c r="IH317" s="175"/>
      <c r="II317" s="175"/>
      <c r="IJ317" s="175"/>
      <c r="IK317" s="175"/>
      <c r="IL317" s="175"/>
      <c r="IM317" s="175"/>
      <c r="IN317" s="175"/>
      <c r="IO317" s="175"/>
      <c r="IP317" s="175"/>
      <c r="IQ317" s="175"/>
      <c r="IR317" s="175"/>
      <c r="IS317" s="175"/>
      <c r="IT317" s="175"/>
      <c r="IU317" s="175"/>
      <c r="IV317" s="175"/>
      <c r="IW317" s="175"/>
      <c r="IX317" s="175"/>
      <c r="IY317" s="175"/>
      <c r="IZ317" s="175"/>
      <c r="JA317" s="175"/>
      <c r="JB317" s="175"/>
      <c r="JC317" s="175"/>
      <c r="JD317" s="175"/>
      <c r="JE317" s="175"/>
      <c r="JF317" s="175"/>
      <c r="JG317" s="175"/>
      <c r="JH317" s="175"/>
      <c r="JI317" s="175"/>
      <c r="JJ317" s="175"/>
      <c r="JK317" s="175"/>
      <c r="JL317" s="175"/>
      <c r="JM317" s="175"/>
      <c r="JN317" s="175"/>
      <c r="JO317" s="175"/>
      <c r="JP317" s="175"/>
      <c r="JQ317" s="175"/>
      <c r="JR317" s="175"/>
      <c r="JS317" s="175"/>
      <c r="JT317" s="175"/>
      <c r="JU317" s="175"/>
      <c r="JV317" s="175"/>
      <c r="JW317" s="175"/>
      <c r="JX317" s="175"/>
      <c r="JY317" s="175"/>
      <c r="JZ317" s="175"/>
      <c r="KA317" s="175"/>
      <c r="KB317" s="175"/>
      <c r="KC317" s="175"/>
      <c r="KD317" s="175"/>
      <c r="KE317" s="175"/>
      <c r="KF317" s="175"/>
      <c r="KG317" s="175"/>
      <c r="KH317" s="175"/>
      <c r="KI317" s="175"/>
      <c r="KJ317" s="175"/>
      <c r="KK317" s="175"/>
      <c r="KL317" s="175"/>
      <c r="KM317" s="175"/>
      <c r="KN317" s="175"/>
      <c r="KO317" s="175"/>
      <c r="KP317" s="175"/>
      <c r="KQ317" s="175"/>
      <c r="KR317" s="175"/>
      <c r="KS317" s="175"/>
      <c r="KT317" s="175"/>
      <c r="KU317" s="175"/>
      <c r="KV317" s="175"/>
      <c r="KW317" s="175"/>
      <c r="KX317" s="175"/>
      <c r="KY317" s="175"/>
      <c r="KZ317" s="175"/>
      <c r="LA317" s="175"/>
      <c r="LB317" s="175"/>
      <c r="LC317" s="175"/>
      <c r="LD317" s="175"/>
      <c r="LE317" s="175"/>
      <c r="LF317" s="175"/>
      <c r="LG317" s="175"/>
      <c r="LH317" s="175"/>
      <c r="LI317" s="175"/>
      <c r="LJ317" s="175"/>
      <c r="LK317" s="175"/>
      <c r="LL317" s="175"/>
      <c r="LM317" s="175"/>
      <c r="LN317" s="175"/>
      <c r="LO317" s="175"/>
      <c r="LP317" s="175"/>
      <c r="LQ317" s="175"/>
      <c r="LR317" s="175"/>
      <c r="LS317" s="175"/>
      <c r="LT317" s="175"/>
      <c r="LU317" s="175"/>
      <c r="LV317" s="175"/>
      <c r="LW317" s="175"/>
      <c r="LX317" s="175"/>
      <c r="LY317" s="175"/>
      <c r="LZ317" s="175"/>
      <c r="MA317" s="175"/>
      <c r="MB317" s="175"/>
      <c r="MC317" s="175"/>
      <c r="MD317" s="175"/>
      <c r="ME317" s="175"/>
      <c r="MF317" s="175"/>
      <c r="MG317" s="175"/>
      <c r="MH317" s="175"/>
      <c r="MI317" s="175"/>
      <c r="MJ317" s="175"/>
      <c r="MK317" s="175"/>
      <c r="ML317" s="175"/>
      <c r="MM317" s="175"/>
      <c r="MN317" s="175"/>
      <c r="MO317" s="175"/>
      <c r="MP317" s="175"/>
      <c r="MQ317" s="175"/>
      <c r="MR317" s="175"/>
      <c r="MS317" s="175"/>
      <c r="MT317" s="175"/>
      <c r="MU317" s="175"/>
      <c r="MV317" s="175"/>
      <c r="MW317" s="175"/>
      <c r="MX317" s="175"/>
      <c r="MY317" s="175"/>
      <c r="MZ317" s="175"/>
      <c r="NA317" s="175"/>
      <c r="NB317" s="175"/>
      <c r="NC317" s="175"/>
      <c r="ND317" s="175"/>
      <c r="NE317" s="175"/>
      <c r="NF317" s="175"/>
      <c r="NG317" s="175"/>
      <c r="NH317" s="175"/>
      <c r="NI317" s="175"/>
      <c r="NJ317" s="175"/>
      <c r="NK317" s="175"/>
      <c r="NL317" s="175"/>
      <c r="NM317" s="175"/>
      <c r="NN317" s="175"/>
      <c r="NO317" s="175"/>
      <c r="NP317" s="175"/>
      <c r="NQ317" s="175"/>
      <c r="NR317" s="175"/>
      <c r="NS317" s="175"/>
      <c r="NT317" s="175"/>
      <c r="NU317" s="175"/>
      <c r="NV317" s="175"/>
      <c r="NW317" s="175"/>
      <c r="NX317" s="175"/>
      <c r="NY317" s="175"/>
      <c r="NZ317" s="175"/>
      <c r="OA317" s="175"/>
      <c r="OB317" s="175"/>
      <c r="OC317" s="175"/>
      <c r="OD317" s="175"/>
      <c r="OE317" s="175"/>
      <c r="OF317" s="175"/>
      <c r="OG317" s="175"/>
      <c r="OH317" s="175"/>
      <c r="OI317" s="175"/>
      <c r="OJ317" s="175"/>
      <c r="OK317" s="175"/>
      <c r="OL317" s="175"/>
      <c r="OM317" s="175"/>
      <c r="ON317" s="175"/>
      <c r="OO317" s="175"/>
      <c r="OP317" s="175"/>
      <c r="OQ317" s="175"/>
      <c r="OR317" s="175"/>
      <c r="OS317" s="175"/>
      <c r="OT317" s="175"/>
      <c r="OU317" s="175"/>
      <c r="OV317" s="175"/>
      <c r="OW317" s="175"/>
      <c r="OX317" s="175"/>
      <c r="OY317" s="175"/>
      <c r="OZ317" s="175"/>
      <c r="PA317" s="175"/>
      <c r="PB317" s="175"/>
      <c r="PC317" s="175"/>
      <c r="PD317" s="175"/>
      <c r="PE317" s="175"/>
      <c r="PF317" s="175"/>
      <c r="PG317" s="175"/>
      <c r="PH317" s="175"/>
      <c r="PI317" s="175"/>
      <c r="PJ317" s="175"/>
      <c r="PK317" s="175"/>
      <c r="PL317" s="175"/>
      <c r="PM317" s="175"/>
      <c r="PN317" s="175"/>
      <c r="PO317" s="175"/>
      <c r="PP317" s="175"/>
      <c r="PQ317" s="175"/>
      <c r="PR317" s="175"/>
      <c r="PS317" s="175"/>
      <c r="PT317" s="175"/>
      <c r="PU317" s="175"/>
      <c r="PV317" s="175"/>
      <c r="PW317" s="175"/>
      <c r="PX317" s="175"/>
      <c r="PY317" s="175"/>
      <c r="PZ317" s="175"/>
      <c r="QA317" s="175"/>
      <c r="QB317" s="175"/>
      <c r="QC317" s="175"/>
      <c r="QD317" s="175"/>
      <c r="QE317" s="175"/>
      <c r="QF317" s="175"/>
      <c r="QG317" s="175"/>
      <c r="QH317" s="175"/>
      <c r="QI317" s="175"/>
      <c r="QJ317" s="175"/>
      <c r="QK317" s="175"/>
      <c r="QL317" s="175"/>
      <c r="QM317" s="175"/>
      <c r="QN317" s="175"/>
      <c r="QO317" s="175"/>
    </row>
    <row r="318" spans="122:457">
      <c r="DR318" s="175"/>
      <c r="DS318" s="175"/>
      <c r="DT318" s="175"/>
      <c r="DU318" s="175"/>
      <c r="DV318" s="175"/>
      <c r="DW318" s="175"/>
      <c r="DX318" s="175"/>
      <c r="DY318" s="175"/>
      <c r="DZ318" s="175"/>
      <c r="EA318" s="175"/>
      <c r="EB318" s="175"/>
      <c r="EC318" s="175"/>
      <c r="ED318" s="175"/>
      <c r="EE318" s="175"/>
      <c r="EF318" s="175"/>
      <c r="EG318" s="175"/>
      <c r="EH318" s="175"/>
      <c r="EI318" s="175"/>
      <c r="EJ318" s="175"/>
      <c r="EK318" s="175"/>
      <c r="EL318" s="175"/>
      <c r="EM318" s="175"/>
      <c r="EN318" s="175"/>
      <c r="EO318" s="175"/>
      <c r="EP318" s="175"/>
      <c r="EQ318" s="175"/>
      <c r="ER318" s="175"/>
      <c r="ES318" s="175"/>
      <c r="ET318" s="175"/>
      <c r="EU318" s="175"/>
      <c r="EV318" s="175"/>
      <c r="EW318" s="175"/>
      <c r="EX318" s="175"/>
      <c r="EY318" s="175"/>
      <c r="EZ318" s="175"/>
      <c r="FA318" s="175"/>
      <c r="FB318" s="175"/>
      <c r="FC318" s="175"/>
      <c r="FD318" s="175"/>
      <c r="FE318" s="175"/>
      <c r="FF318" s="175"/>
      <c r="FG318" s="175"/>
      <c r="FH318" s="175"/>
      <c r="FI318" s="175"/>
      <c r="FJ318" s="175"/>
      <c r="FK318" s="175"/>
      <c r="FL318" s="175"/>
      <c r="FM318" s="175"/>
      <c r="FN318" s="175"/>
      <c r="FO318" s="175"/>
      <c r="FP318" s="175"/>
      <c r="FQ318" s="175"/>
      <c r="FR318" s="175"/>
      <c r="FS318" s="175"/>
      <c r="FT318" s="175"/>
      <c r="FU318" s="175"/>
      <c r="FV318" s="175"/>
      <c r="FW318" s="175"/>
      <c r="FX318" s="175"/>
      <c r="FY318" s="175"/>
      <c r="FZ318" s="175"/>
      <c r="GA318" s="175"/>
      <c r="GB318" s="175"/>
      <c r="GC318" s="175"/>
      <c r="GD318" s="175"/>
      <c r="GE318" s="175"/>
      <c r="GF318" s="175"/>
      <c r="GG318" s="175"/>
      <c r="GH318" s="175"/>
      <c r="GI318" s="175"/>
      <c r="GJ318" s="175"/>
      <c r="GK318" s="175"/>
      <c r="GL318" s="175"/>
      <c r="GM318" s="175"/>
      <c r="GN318" s="175"/>
      <c r="GO318" s="175"/>
      <c r="GP318" s="175"/>
      <c r="GQ318" s="175"/>
      <c r="GR318" s="175"/>
      <c r="GS318" s="175"/>
      <c r="GT318" s="175"/>
      <c r="GU318" s="175"/>
      <c r="GV318" s="175"/>
      <c r="GW318" s="175"/>
      <c r="GX318" s="175"/>
      <c r="GY318" s="175"/>
      <c r="GZ318" s="175"/>
      <c r="HA318" s="175"/>
      <c r="HB318" s="175"/>
      <c r="HC318" s="175"/>
      <c r="HD318" s="175"/>
      <c r="HE318" s="175"/>
      <c r="HF318" s="175"/>
      <c r="HG318" s="175"/>
      <c r="HH318" s="175"/>
      <c r="HI318" s="175"/>
      <c r="HJ318" s="175"/>
      <c r="HK318" s="175"/>
      <c r="HL318" s="175"/>
      <c r="HM318" s="175"/>
      <c r="HN318" s="175"/>
      <c r="HO318" s="175"/>
      <c r="HP318" s="175"/>
      <c r="HQ318" s="175"/>
      <c r="HR318" s="175"/>
      <c r="HS318" s="175"/>
      <c r="HT318" s="175"/>
      <c r="HU318" s="175"/>
      <c r="HV318" s="175"/>
      <c r="HW318" s="175"/>
      <c r="HX318" s="175"/>
      <c r="HY318" s="175"/>
      <c r="HZ318" s="175"/>
      <c r="IA318" s="175"/>
      <c r="IB318" s="175"/>
      <c r="IC318" s="175"/>
      <c r="ID318" s="175"/>
      <c r="IE318" s="175"/>
      <c r="IF318" s="175"/>
      <c r="IG318" s="175"/>
      <c r="IH318" s="175"/>
      <c r="II318" s="175"/>
      <c r="IJ318" s="175"/>
      <c r="IK318" s="175"/>
      <c r="IL318" s="175"/>
      <c r="IM318" s="175"/>
      <c r="IN318" s="175"/>
      <c r="IO318" s="175"/>
      <c r="IP318" s="175"/>
      <c r="IQ318" s="175"/>
      <c r="IR318" s="175"/>
      <c r="IS318" s="175"/>
      <c r="IT318" s="175"/>
      <c r="IU318" s="175"/>
      <c r="IV318" s="175"/>
      <c r="IW318" s="175"/>
      <c r="IX318" s="175"/>
      <c r="IY318" s="175"/>
      <c r="IZ318" s="175"/>
      <c r="JA318" s="175"/>
      <c r="JB318" s="175"/>
      <c r="JC318" s="175"/>
      <c r="JD318" s="175"/>
      <c r="JE318" s="175"/>
      <c r="JF318" s="175"/>
      <c r="JG318" s="175"/>
      <c r="JH318" s="175"/>
      <c r="JI318" s="175"/>
      <c r="JJ318" s="175"/>
      <c r="JK318" s="175"/>
      <c r="JL318" s="175"/>
      <c r="JM318" s="175"/>
      <c r="JN318" s="175"/>
      <c r="JO318" s="175"/>
      <c r="JP318" s="175"/>
      <c r="JQ318" s="175"/>
      <c r="JR318" s="175"/>
      <c r="JS318" s="175"/>
      <c r="JT318" s="175"/>
      <c r="JU318" s="175"/>
      <c r="JV318" s="175"/>
      <c r="JW318" s="175"/>
      <c r="JX318" s="175"/>
      <c r="JY318" s="175"/>
      <c r="JZ318" s="175"/>
      <c r="KA318" s="175"/>
      <c r="KB318" s="175"/>
      <c r="KC318" s="175"/>
      <c r="KD318" s="175"/>
      <c r="KE318" s="175"/>
      <c r="KF318" s="175"/>
      <c r="KG318" s="175"/>
      <c r="KH318" s="175"/>
      <c r="KI318" s="175"/>
      <c r="KJ318" s="175"/>
      <c r="KK318" s="175"/>
      <c r="KL318" s="175"/>
      <c r="KM318" s="175"/>
      <c r="KN318" s="175"/>
      <c r="KO318" s="175"/>
      <c r="KP318" s="175"/>
      <c r="KQ318" s="175"/>
      <c r="KR318" s="175"/>
      <c r="KS318" s="175"/>
      <c r="KT318" s="175"/>
      <c r="KU318" s="175"/>
      <c r="KV318" s="175"/>
      <c r="KW318" s="175"/>
      <c r="KX318" s="175"/>
      <c r="KY318" s="175"/>
      <c r="KZ318" s="175"/>
      <c r="LA318" s="175"/>
      <c r="LB318" s="175"/>
      <c r="LC318" s="175"/>
      <c r="LD318" s="175"/>
      <c r="LE318" s="175"/>
      <c r="LF318" s="175"/>
      <c r="LG318" s="175"/>
      <c r="LH318" s="175"/>
      <c r="LI318" s="175"/>
      <c r="LJ318" s="175"/>
      <c r="LK318" s="175"/>
      <c r="LL318" s="175"/>
      <c r="LM318" s="175"/>
      <c r="LN318" s="175"/>
      <c r="LO318" s="175"/>
      <c r="LP318" s="175"/>
      <c r="LQ318" s="175"/>
      <c r="LR318" s="175"/>
      <c r="LS318" s="175"/>
      <c r="LT318" s="175"/>
      <c r="LU318" s="175"/>
      <c r="LV318" s="175"/>
      <c r="LW318" s="175"/>
      <c r="LX318" s="175"/>
      <c r="LY318" s="175"/>
      <c r="LZ318" s="175"/>
      <c r="MA318" s="175"/>
      <c r="MB318" s="175"/>
      <c r="MC318" s="175"/>
      <c r="MD318" s="175"/>
      <c r="ME318" s="175"/>
      <c r="MF318" s="175"/>
      <c r="MG318" s="175"/>
      <c r="MH318" s="175"/>
      <c r="MI318" s="175"/>
      <c r="MJ318" s="175"/>
      <c r="MK318" s="175"/>
      <c r="ML318" s="175"/>
      <c r="MM318" s="175"/>
      <c r="MN318" s="175"/>
      <c r="MO318" s="175"/>
      <c r="MP318" s="175"/>
      <c r="MQ318" s="175"/>
      <c r="MR318" s="175"/>
      <c r="MS318" s="175"/>
      <c r="MT318" s="175"/>
      <c r="MU318" s="175"/>
      <c r="MV318" s="175"/>
      <c r="MW318" s="175"/>
      <c r="MX318" s="175"/>
      <c r="MY318" s="175"/>
      <c r="MZ318" s="175"/>
      <c r="NA318" s="175"/>
      <c r="NB318" s="175"/>
      <c r="NC318" s="175"/>
      <c r="ND318" s="175"/>
      <c r="NE318" s="175"/>
      <c r="NF318" s="175"/>
      <c r="NG318" s="175"/>
      <c r="NH318" s="175"/>
      <c r="NI318" s="175"/>
      <c r="NJ318" s="175"/>
      <c r="NK318" s="175"/>
      <c r="NL318" s="175"/>
      <c r="NM318" s="175"/>
      <c r="NN318" s="175"/>
      <c r="NO318" s="175"/>
      <c r="NP318" s="175"/>
      <c r="NQ318" s="175"/>
      <c r="NR318" s="175"/>
      <c r="NS318" s="175"/>
      <c r="NT318" s="175"/>
      <c r="NU318" s="175"/>
      <c r="NV318" s="175"/>
      <c r="NW318" s="175"/>
      <c r="NX318" s="175"/>
      <c r="NY318" s="175"/>
      <c r="NZ318" s="175"/>
      <c r="OA318" s="175"/>
      <c r="OB318" s="175"/>
      <c r="OC318" s="175"/>
      <c r="OD318" s="175"/>
      <c r="OE318" s="175"/>
      <c r="OF318" s="175"/>
      <c r="OG318" s="175"/>
      <c r="OH318" s="175"/>
      <c r="OI318" s="175"/>
      <c r="OJ318" s="175"/>
      <c r="OK318" s="175"/>
      <c r="OL318" s="175"/>
      <c r="OM318" s="175"/>
      <c r="ON318" s="175"/>
      <c r="OO318" s="175"/>
      <c r="OP318" s="175"/>
      <c r="OQ318" s="175"/>
      <c r="OR318" s="175"/>
      <c r="OS318" s="175"/>
      <c r="OT318" s="175"/>
      <c r="OU318" s="175"/>
      <c r="OV318" s="175"/>
      <c r="OW318" s="175"/>
      <c r="OX318" s="175"/>
      <c r="OY318" s="175"/>
      <c r="OZ318" s="175"/>
      <c r="PA318" s="175"/>
      <c r="PB318" s="175"/>
      <c r="PC318" s="175"/>
      <c r="PD318" s="175"/>
      <c r="PE318" s="175"/>
      <c r="PF318" s="175"/>
      <c r="PG318" s="175"/>
      <c r="PH318" s="175"/>
      <c r="PI318" s="175"/>
      <c r="PJ318" s="175"/>
      <c r="PK318" s="175"/>
      <c r="PL318" s="175"/>
      <c r="PM318" s="175"/>
      <c r="PN318" s="175"/>
      <c r="PO318" s="175"/>
      <c r="PP318" s="175"/>
      <c r="PQ318" s="175"/>
      <c r="PR318" s="175"/>
      <c r="PS318" s="175"/>
      <c r="PT318" s="175"/>
      <c r="PU318" s="175"/>
      <c r="PV318" s="175"/>
      <c r="PW318" s="175"/>
      <c r="PX318" s="175"/>
      <c r="PY318" s="175"/>
      <c r="PZ318" s="175"/>
      <c r="QA318" s="175"/>
      <c r="QB318" s="175"/>
      <c r="QC318" s="175"/>
      <c r="QD318" s="175"/>
      <c r="QE318" s="175"/>
      <c r="QF318" s="175"/>
      <c r="QG318" s="175"/>
      <c r="QH318" s="175"/>
      <c r="QI318" s="175"/>
      <c r="QJ318" s="175"/>
      <c r="QK318" s="175"/>
      <c r="QL318" s="175"/>
      <c r="QM318" s="175"/>
      <c r="QN318" s="175"/>
      <c r="QO318" s="175"/>
    </row>
    <row r="319" spans="122:457">
      <c r="DR319" s="175"/>
      <c r="DS319" s="175"/>
      <c r="DT319" s="175"/>
      <c r="DU319" s="175"/>
      <c r="DV319" s="175"/>
      <c r="DW319" s="175"/>
      <c r="DX319" s="175"/>
      <c r="DY319" s="175"/>
      <c r="DZ319" s="175"/>
      <c r="EA319" s="175"/>
      <c r="EB319" s="175"/>
      <c r="EC319" s="175"/>
      <c r="ED319" s="175"/>
      <c r="EE319" s="175"/>
      <c r="EF319" s="175"/>
      <c r="EG319" s="175"/>
      <c r="EH319" s="175"/>
      <c r="EI319" s="175"/>
      <c r="EJ319" s="175"/>
      <c r="EK319" s="175"/>
      <c r="EL319" s="175"/>
      <c r="EM319" s="175"/>
      <c r="EN319" s="175"/>
      <c r="EO319" s="175"/>
      <c r="EP319" s="175"/>
      <c r="EQ319" s="175"/>
      <c r="ER319" s="175"/>
      <c r="ES319" s="175"/>
      <c r="ET319" s="175"/>
      <c r="EU319" s="175"/>
      <c r="EV319" s="175"/>
      <c r="EW319" s="175"/>
      <c r="EX319" s="175"/>
      <c r="EY319" s="175"/>
      <c r="EZ319" s="175"/>
      <c r="FA319" s="175"/>
      <c r="FB319" s="175"/>
      <c r="FC319" s="175"/>
      <c r="FD319" s="175"/>
      <c r="FE319" s="175"/>
      <c r="FF319" s="175"/>
      <c r="FG319" s="175"/>
      <c r="FH319" s="175"/>
      <c r="FI319" s="175"/>
      <c r="FJ319" s="175"/>
      <c r="FK319" s="175"/>
      <c r="FL319" s="175"/>
      <c r="FM319" s="175"/>
      <c r="FN319" s="175"/>
      <c r="FO319" s="175"/>
      <c r="FP319" s="175"/>
      <c r="FQ319" s="175"/>
      <c r="FR319" s="175"/>
      <c r="FS319" s="175"/>
      <c r="FT319" s="175"/>
      <c r="FU319" s="175"/>
      <c r="FV319" s="175"/>
      <c r="FW319" s="175"/>
      <c r="FX319" s="175"/>
      <c r="FY319" s="175"/>
      <c r="FZ319" s="175"/>
      <c r="GA319" s="175"/>
      <c r="GB319" s="175"/>
      <c r="GC319" s="175"/>
      <c r="GD319" s="175"/>
      <c r="GE319" s="175"/>
      <c r="GF319" s="175"/>
      <c r="GG319" s="175"/>
      <c r="GH319" s="175"/>
      <c r="GI319" s="175"/>
      <c r="GJ319" s="175"/>
      <c r="GK319" s="175"/>
      <c r="GL319" s="175"/>
      <c r="GM319" s="175"/>
      <c r="GN319" s="175"/>
      <c r="GO319" s="175"/>
      <c r="GP319" s="175"/>
      <c r="GQ319" s="175"/>
      <c r="GR319" s="175"/>
      <c r="GS319" s="175"/>
      <c r="GT319" s="175"/>
      <c r="GU319" s="175"/>
      <c r="GV319" s="175"/>
      <c r="GW319" s="175"/>
      <c r="GX319" s="175"/>
      <c r="GY319" s="175"/>
      <c r="GZ319" s="175"/>
      <c r="HA319" s="175"/>
      <c r="HB319" s="175"/>
      <c r="HC319" s="175"/>
      <c r="HD319" s="175"/>
      <c r="HE319" s="175"/>
      <c r="HF319" s="175"/>
      <c r="HG319" s="175"/>
      <c r="HH319" s="175"/>
      <c r="HI319" s="175"/>
      <c r="HJ319" s="175"/>
      <c r="HK319" s="175"/>
      <c r="HL319" s="175"/>
      <c r="HM319" s="175"/>
      <c r="HN319" s="175"/>
      <c r="HO319" s="175"/>
      <c r="HP319" s="175"/>
      <c r="HQ319" s="175"/>
      <c r="HR319" s="175"/>
      <c r="HS319" s="175"/>
      <c r="HT319" s="175"/>
      <c r="HU319" s="175"/>
      <c r="HV319" s="175"/>
      <c r="HW319" s="175"/>
      <c r="HX319" s="175"/>
      <c r="HY319" s="175"/>
      <c r="HZ319" s="175"/>
      <c r="IA319" s="175"/>
      <c r="IB319" s="175"/>
      <c r="IC319" s="175"/>
      <c r="ID319" s="175"/>
      <c r="IE319" s="175"/>
      <c r="IF319" s="175"/>
      <c r="IG319" s="175"/>
      <c r="IH319" s="175"/>
      <c r="II319" s="175"/>
      <c r="IJ319" s="175"/>
      <c r="IK319" s="175"/>
      <c r="IL319" s="175"/>
      <c r="IM319" s="175"/>
      <c r="IN319" s="175"/>
      <c r="IO319" s="175"/>
      <c r="IP319" s="175"/>
      <c r="IQ319" s="175"/>
      <c r="IR319" s="175"/>
      <c r="IS319" s="175"/>
      <c r="IT319" s="175"/>
      <c r="IU319" s="175"/>
      <c r="IV319" s="175"/>
      <c r="IW319" s="175"/>
      <c r="IX319" s="175"/>
      <c r="IY319" s="175"/>
      <c r="IZ319" s="175"/>
      <c r="JA319" s="175"/>
      <c r="JB319" s="175"/>
      <c r="JC319" s="175"/>
      <c r="JD319" s="175"/>
      <c r="JE319" s="175"/>
      <c r="JF319" s="175"/>
      <c r="JG319" s="175"/>
      <c r="JH319" s="175"/>
      <c r="JI319" s="175"/>
      <c r="JJ319" s="175"/>
      <c r="JK319" s="175"/>
      <c r="JL319" s="175"/>
      <c r="JM319" s="175"/>
      <c r="JN319" s="175"/>
      <c r="JO319" s="175"/>
      <c r="JP319" s="175"/>
      <c r="JQ319" s="175"/>
      <c r="JR319" s="175"/>
      <c r="JS319" s="175"/>
      <c r="JT319" s="175"/>
      <c r="JU319" s="175"/>
      <c r="JV319" s="175"/>
      <c r="JW319" s="175"/>
      <c r="JX319" s="175"/>
      <c r="JY319" s="175"/>
      <c r="JZ319" s="175"/>
      <c r="KA319" s="175"/>
      <c r="KB319" s="175"/>
      <c r="KC319" s="175"/>
      <c r="KD319" s="175"/>
      <c r="KE319" s="175"/>
      <c r="KF319" s="175"/>
      <c r="KG319" s="175"/>
      <c r="KH319" s="175"/>
      <c r="KI319" s="175"/>
      <c r="KJ319" s="175"/>
      <c r="KK319" s="175"/>
      <c r="KL319" s="175"/>
      <c r="KM319" s="175"/>
      <c r="KN319" s="175"/>
      <c r="KO319" s="175"/>
      <c r="KP319" s="175"/>
      <c r="KQ319" s="175"/>
      <c r="KR319" s="175"/>
      <c r="KS319" s="175"/>
      <c r="KT319" s="175"/>
      <c r="KU319" s="175"/>
      <c r="KV319" s="175"/>
      <c r="KW319" s="175"/>
      <c r="KX319" s="175"/>
      <c r="KY319" s="175"/>
      <c r="KZ319" s="175"/>
      <c r="LA319" s="175"/>
      <c r="LB319" s="175"/>
      <c r="LC319" s="175"/>
      <c r="LD319" s="175"/>
      <c r="LE319" s="175"/>
      <c r="LF319" s="175"/>
      <c r="LG319" s="175"/>
      <c r="LH319" s="175"/>
      <c r="LI319" s="175"/>
      <c r="LJ319" s="175"/>
      <c r="LK319" s="175"/>
      <c r="LL319" s="175"/>
      <c r="LM319" s="175"/>
      <c r="LN319" s="175"/>
      <c r="LO319" s="175"/>
      <c r="LP319" s="175"/>
      <c r="LQ319" s="175"/>
      <c r="LR319" s="175"/>
      <c r="LS319" s="175"/>
      <c r="LT319" s="175"/>
      <c r="LU319" s="175"/>
      <c r="LV319" s="175"/>
      <c r="LW319" s="175"/>
      <c r="LX319" s="175"/>
      <c r="LY319" s="175"/>
      <c r="LZ319" s="175"/>
      <c r="MA319" s="175"/>
      <c r="MB319" s="175"/>
      <c r="MC319" s="175"/>
      <c r="MD319" s="175"/>
      <c r="ME319" s="175"/>
      <c r="MF319" s="175"/>
      <c r="MG319" s="175"/>
      <c r="MH319" s="175"/>
      <c r="MI319" s="175"/>
      <c r="MJ319" s="175"/>
      <c r="MK319" s="175"/>
      <c r="ML319" s="175"/>
      <c r="MM319" s="175"/>
      <c r="MN319" s="175"/>
      <c r="MO319" s="175"/>
      <c r="MP319" s="175"/>
      <c r="MQ319" s="175"/>
      <c r="MR319" s="175"/>
      <c r="MS319" s="175"/>
      <c r="MT319" s="175"/>
      <c r="MU319" s="175"/>
      <c r="MV319" s="175"/>
      <c r="MW319" s="175"/>
      <c r="MX319" s="175"/>
      <c r="MY319" s="175"/>
      <c r="MZ319" s="175"/>
      <c r="NA319" s="175"/>
      <c r="NB319" s="175"/>
      <c r="NC319" s="175"/>
      <c r="ND319" s="175"/>
      <c r="NE319" s="175"/>
      <c r="NF319" s="175"/>
      <c r="NG319" s="175"/>
      <c r="NH319" s="175"/>
      <c r="NI319" s="175"/>
      <c r="NJ319" s="175"/>
      <c r="NK319" s="175"/>
      <c r="NL319" s="175"/>
      <c r="NM319" s="175"/>
      <c r="NN319" s="175"/>
      <c r="NO319" s="175"/>
      <c r="NP319" s="175"/>
      <c r="NQ319" s="175"/>
      <c r="NR319" s="175"/>
      <c r="NS319" s="175"/>
      <c r="NT319" s="175"/>
      <c r="NU319" s="175"/>
      <c r="NV319" s="175"/>
      <c r="NW319" s="175"/>
      <c r="NX319" s="175"/>
      <c r="NY319" s="175"/>
      <c r="NZ319" s="175"/>
      <c r="OA319" s="175"/>
      <c r="OB319" s="175"/>
      <c r="OC319" s="175"/>
      <c r="OD319" s="175"/>
      <c r="OE319" s="175"/>
      <c r="OF319" s="175"/>
      <c r="OG319" s="175"/>
      <c r="OH319" s="175"/>
      <c r="OI319" s="175"/>
      <c r="OJ319" s="175"/>
      <c r="OK319" s="175"/>
      <c r="OL319" s="175"/>
      <c r="OM319" s="175"/>
      <c r="ON319" s="175"/>
      <c r="OO319" s="175"/>
      <c r="OP319" s="175"/>
      <c r="OQ319" s="175"/>
      <c r="OR319" s="175"/>
      <c r="OS319" s="175"/>
      <c r="OT319" s="175"/>
      <c r="OU319" s="175"/>
      <c r="OV319" s="175"/>
      <c r="OW319" s="175"/>
      <c r="OX319" s="175"/>
      <c r="OY319" s="175"/>
      <c r="OZ319" s="175"/>
      <c r="PA319" s="175"/>
      <c r="PB319" s="175"/>
      <c r="PC319" s="175"/>
      <c r="PD319" s="175"/>
      <c r="PE319" s="175"/>
      <c r="PF319" s="175"/>
      <c r="PG319" s="175"/>
      <c r="PH319" s="175"/>
      <c r="PI319" s="175"/>
      <c r="PJ319" s="175"/>
      <c r="PK319" s="175"/>
      <c r="PL319" s="175"/>
      <c r="PM319" s="175"/>
      <c r="PN319" s="175"/>
      <c r="PO319" s="175"/>
      <c r="PP319" s="175"/>
      <c r="PQ319" s="175"/>
      <c r="PR319" s="175"/>
      <c r="PS319" s="175"/>
      <c r="PT319" s="175"/>
      <c r="PU319" s="175"/>
      <c r="PV319" s="175"/>
      <c r="PW319" s="175"/>
      <c r="PX319" s="175"/>
      <c r="PY319" s="175"/>
      <c r="PZ319" s="175"/>
      <c r="QA319" s="175"/>
      <c r="QB319" s="175"/>
      <c r="QC319" s="175"/>
      <c r="QD319" s="175"/>
      <c r="QE319" s="175"/>
      <c r="QF319" s="175"/>
      <c r="QG319" s="175"/>
      <c r="QH319" s="175"/>
      <c r="QI319" s="175"/>
      <c r="QJ319" s="175"/>
      <c r="QK319" s="175"/>
      <c r="QL319" s="175"/>
      <c r="QM319" s="175"/>
      <c r="QN319" s="175"/>
      <c r="QO319" s="175"/>
    </row>
    <row r="320" spans="122:457">
      <c r="DR320" s="175"/>
      <c r="DS320" s="175"/>
      <c r="DT320" s="175"/>
      <c r="DU320" s="175"/>
      <c r="DV320" s="175"/>
      <c r="DW320" s="175"/>
      <c r="DX320" s="175"/>
      <c r="DY320" s="175"/>
      <c r="DZ320" s="175"/>
      <c r="EA320" s="175"/>
      <c r="EB320" s="175"/>
      <c r="EC320" s="175"/>
      <c r="ED320" s="175"/>
      <c r="EE320" s="175"/>
      <c r="EF320" s="175"/>
      <c r="EG320" s="175"/>
      <c r="EH320" s="175"/>
      <c r="EI320" s="175"/>
      <c r="EJ320" s="175"/>
      <c r="EK320" s="175"/>
      <c r="EL320" s="175"/>
      <c r="EM320" s="175"/>
      <c r="EN320" s="175"/>
      <c r="EO320" s="175"/>
      <c r="EP320" s="175"/>
      <c r="EQ320" s="175"/>
      <c r="ER320" s="175"/>
      <c r="ES320" s="175"/>
      <c r="ET320" s="175"/>
      <c r="EU320" s="175"/>
      <c r="EV320" s="175"/>
      <c r="EW320" s="175"/>
      <c r="EX320" s="175"/>
      <c r="EY320" s="175"/>
      <c r="EZ320" s="175"/>
      <c r="FA320" s="175"/>
      <c r="FB320" s="175"/>
      <c r="FC320" s="175"/>
      <c r="FD320" s="175"/>
      <c r="FE320" s="175"/>
      <c r="FF320" s="175"/>
      <c r="FG320" s="175"/>
      <c r="FH320" s="175"/>
      <c r="FI320" s="175"/>
      <c r="FJ320" s="175"/>
      <c r="FK320" s="175"/>
      <c r="FL320" s="175"/>
      <c r="FM320" s="175"/>
      <c r="FN320" s="175"/>
      <c r="FO320" s="175"/>
      <c r="FP320" s="175"/>
      <c r="FQ320" s="175"/>
      <c r="FR320" s="175"/>
      <c r="FS320" s="175"/>
      <c r="FT320" s="175"/>
      <c r="FU320" s="175"/>
      <c r="FV320" s="175"/>
      <c r="FW320" s="175"/>
      <c r="FX320" s="175"/>
      <c r="FY320" s="175"/>
      <c r="FZ320" s="175"/>
      <c r="GA320" s="175"/>
      <c r="GB320" s="175"/>
      <c r="GC320" s="175"/>
      <c r="GD320" s="175"/>
      <c r="GE320" s="175"/>
      <c r="GF320" s="175"/>
      <c r="GG320" s="175"/>
      <c r="GH320" s="175"/>
      <c r="GI320" s="175"/>
      <c r="GJ320" s="175"/>
      <c r="GK320" s="175"/>
      <c r="GL320" s="175"/>
      <c r="GM320" s="175"/>
      <c r="GN320" s="175"/>
      <c r="GO320" s="175"/>
      <c r="GP320" s="175"/>
      <c r="GQ320" s="175"/>
      <c r="GR320" s="175"/>
      <c r="GS320" s="175"/>
      <c r="GT320" s="175"/>
      <c r="GU320" s="175"/>
      <c r="GV320" s="175"/>
      <c r="GW320" s="175"/>
      <c r="GX320" s="175"/>
      <c r="GY320" s="175"/>
      <c r="GZ320" s="175"/>
      <c r="HA320" s="175"/>
      <c r="HB320" s="175"/>
      <c r="HC320" s="175"/>
      <c r="HD320" s="175"/>
      <c r="HE320" s="175"/>
      <c r="HF320" s="175"/>
      <c r="HG320" s="175"/>
      <c r="HH320" s="175"/>
      <c r="HI320" s="175"/>
      <c r="HJ320" s="175"/>
      <c r="HK320" s="175"/>
      <c r="HL320" s="175"/>
      <c r="HM320" s="175"/>
      <c r="HN320" s="175"/>
      <c r="HO320" s="175"/>
      <c r="HP320" s="175"/>
      <c r="HQ320" s="175"/>
      <c r="HR320" s="175"/>
      <c r="HS320" s="175"/>
      <c r="HT320" s="175"/>
      <c r="HU320" s="175"/>
      <c r="HV320" s="175"/>
      <c r="HW320" s="175"/>
      <c r="HX320" s="175"/>
      <c r="HY320" s="175"/>
      <c r="HZ320" s="175"/>
      <c r="IA320" s="175"/>
      <c r="IB320" s="175"/>
      <c r="IC320" s="175"/>
      <c r="ID320" s="175"/>
      <c r="IE320" s="175"/>
      <c r="IF320" s="175"/>
      <c r="IG320" s="175"/>
      <c r="IH320" s="175"/>
      <c r="II320" s="175"/>
      <c r="IJ320" s="175"/>
      <c r="IK320" s="175"/>
      <c r="IL320" s="175"/>
      <c r="IM320" s="175"/>
      <c r="IN320" s="175"/>
      <c r="IO320" s="175"/>
      <c r="IP320" s="175"/>
      <c r="IQ320" s="175"/>
      <c r="IR320" s="175"/>
      <c r="IS320" s="175"/>
      <c r="IT320" s="175"/>
      <c r="IU320" s="175"/>
      <c r="IV320" s="175"/>
      <c r="IW320" s="175"/>
      <c r="IX320" s="175"/>
      <c r="IY320" s="175"/>
      <c r="IZ320" s="175"/>
      <c r="JA320" s="175"/>
      <c r="JB320" s="175"/>
      <c r="JC320" s="175"/>
      <c r="JD320" s="175"/>
      <c r="JE320" s="175"/>
      <c r="JF320" s="175"/>
      <c r="JG320" s="175"/>
      <c r="JH320" s="175"/>
      <c r="JI320" s="175"/>
      <c r="JJ320" s="175"/>
      <c r="JK320" s="175"/>
      <c r="JL320" s="175"/>
      <c r="JM320" s="175"/>
      <c r="JN320" s="175"/>
      <c r="JO320" s="175"/>
      <c r="JP320" s="175"/>
      <c r="JQ320" s="175"/>
      <c r="JR320" s="175"/>
      <c r="JS320" s="175"/>
      <c r="JT320" s="175"/>
      <c r="JU320" s="175"/>
      <c r="JV320" s="175"/>
      <c r="JW320" s="175"/>
      <c r="JX320" s="175"/>
      <c r="JY320" s="175"/>
      <c r="JZ320" s="175"/>
      <c r="KA320" s="175"/>
      <c r="KB320" s="175"/>
      <c r="KC320" s="175"/>
      <c r="KD320" s="175"/>
      <c r="KE320" s="175"/>
      <c r="KF320" s="175"/>
      <c r="KG320" s="175"/>
      <c r="KH320" s="175"/>
      <c r="KI320" s="175"/>
      <c r="KJ320" s="175"/>
      <c r="KK320" s="175"/>
      <c r="KL320" s="175"/>
      <c r="KM320" s="175"/>
      <c r="KN320" s="175"/>
      <c r="KO320" s="175"/>
      <c r="KP320" s="175"/>
      <c r="KQ320" s="175"/>
      <c r="KR320" s="175"/>
      <c r="KS320" s="175"/>
      <c r="KT320" s="175"/>
      <c r="KU320" s="175"/>
      <c r="KV320" s="175"/>
      <c r="KW320" s="175"/>
      <c r="KX320" s="175"/>
      <c r="KY320" s="175"/>
      <c r="KZ320" s="175"/>
      <c r="LA320" s="175"/>
      <c r="LB320" s="175"/>
      <c r="LC320" s="175"/>
      <c r="LD320" s="175"/>
      <c r="LE320" s="175"/>
      <c r="LF320" s="175"/>
      <c r="LG320" s="175"/>
      <c r="LH320" s="175"/>
      <c r="LI320" s="175"/>
      <c r="LJ320" s="175"/>
      <c r="LK320" s="175"/>
      <c r="LL320" s="175"/>
      <c r="LM320" s="175"/>
      <c r="LN320" s="175"/>
      <c r="LO320" s="175"/>
      <c r="LP320" s="175"/>
      <c r="LQ320" s="175"/>
      <c r="LR320" s="175"/>
      <c r="LS320" s="175"/>
      <c r="LT320" s="175"/>
      <c r="LU320" s="175"/>
      <c r="LV320" s="175"/>
      <c r="LW320" s="175"/>
      <c r="LX320" s="175"/>
      <c r="LY320" s="175"/>
      <c r="LZ320" s="175"/>
      <c r="MA320" s="175"/>
      <c r="MB320" s="175"/>
      <c r="MC320" s="175"/>
      <c r="MD320" s="175"/>
      <c r="ME320" s="175"/>
      <c r="MF320" s="175"/>
      <c r="MG320" s="175"/>
      <c r="MH320" s="175"/>
      <c r="MI320" s="175"/>
      <c r="MJ320" s="175"/>
      <c r="MK320" s="175"/>
      <c r="ML320" s="175"/>
      <c r="MM320" s="175"/>
      <c r="MN320" s="175"/>
      <c r="MO320" s="175"/>
      <c r="MP320" s="175"/>
      <c r="MQ320" s="175"/>
      <c r="MR320" s="175"/>
      <c r="MS320" s="175"/>
      <c r="MT320" s="175"/>
      <c r="MU320" s="175"/>
      <c r="MV320" s="175"/>
      <c r="MW320" s="175"/>
      <c r="MX320" s="175"/>
      <c r="MY320" s="175"/>
      <c r="MZ320" s="175"/>
      <c r="NA320" s="175"/>
      <c r="NB320" s="175"/>
      <c r="NC320" s="175"/>
      <c r="ND320" s="175"/>
      <c r="NE320" s="175"/>
      <c r="NF320" s="175"/>
      <c r="NG320" s="175"/>
      <c r="NH320" s="175"/>
      <c r="NI320" s="175"/>
      <c r="NJ320" s="175"/>
      <c r="NK320" s="175"/>
      <c r="NL320" s="175"/>
      <c r="NM320" s="175"/>
      <c r="NN320" s="175"/>
      <c r="NO320" s="175"/>
      <c r="NP320" s="175"/>
      <c r="NQ320" s="175"/>
      <c r="NR320" s="175"/>
      <c r="NS320" s="175"/>
      <c r="NT320" s="175"/>
      <c r="NU320" s="175"/>
      <c r="NV320" s="175"/>
      <c r="NW320" s="175"/>
      <c r="NX320" s="175"/>
      <c r="NY320" s="175"/>
      <c r="NZ320" s="175"/>
      <c r="OA320" s="175"/>
      <c r="OB320" s="175"/>
      <c r="OC320" s="175"/>
      <c r="OD320" s="175"/>
      <c r="OE320" s="175"/>
      <c r="OF320" s="175"/>
      <c r="OG320" s="175"/>
      <c r="OH320" s="175"/>
      <c r="OI320" s="175"/>
      <c r="OJ320" s="175"/>
      <c r="OK320" s="175"/>
      <c r="OL320" s="175"/>
      <c r="OM320" s="175"/>
      <c r="ON320" s="175"/>
      <c r="OO320" s="175"/>
      <c r="OP320" s="175"/>
      <c r="OQ320" s="175"/>
      <c r="OR320" s="175"/>
      <c r="OS320" s="175"/>
      <c r="OT320" s="175"/>
      <c r="OU320" s="175"/>
      <c r="OV320" s="175"/>
      <c r="OW320" s="175"/>
      <c r="OX320" s="175"/>
      <c r="OY320" s="175"/>
      <c r="OZ320" s="175"/>
      <c r="PA320" s="175"/>
      <c r="PB320" s="175"/>
      <c r="PC320" s="175"/>
      <c r="PD320" s="175"/>
      <c r="PE320" s="175"/>
      <c r="PF320" s="175"/>
      <c r="PG320" s="175"/>
      <c r="PH320" s="175"/>
      <c r="PI320" s="175"/>
      <c r="PJ320" s="175"/>
      <c r="PK320" s="175"/>
      <c r="PL320" s="175"/>
      <c r="PM320" s="175"/>
      <c r="PN320" s="175"/>
      <c r="PO320" s="175"/>
      <c r="PP320" s="175"/>
      <c r="PQ320" s="175"/>
      <c r="PR320" s="175"/>
      <c r="PS320" s="175"/>
      <c r="PT320" s="175"/>
      <c r="PU320" s="175"/>
      <c r="PV320" s="175"/>
      <c r="PW320" s="175"/>
      <c r="PX320" s="175"/>
      <c r="PY320" s="175"/>
      <c r="PZ320" s="175"/>
      <c r="QA320" s="175"/>
      <c r="QB320" s="175"/>
      <c r="QC320" s="175"/>
      <c r="QD320" s="175"/>
      <c r="QE320" s="175"/>
      <c r="QF320" s="175"/>
      <c r="QG320" s="175"/>
      <c r="QH320" s="175"/>
      <c r="QI320" s="175"/>
      <c r="QJ320" s="175"/>
      <c r="QK320" s="175"/>
      <c r="QL320" s="175"/>
      <c r="QM320" s="175"/>
      <c r="QN320" s="175"/>
      <c r="QO320" s="175"/>
    </row>
    <row r="321" spans="122:457">
      <c r="DR321" s="175"/>
      <c r="DS321" s="175"/>
      <c r="DT321" s="175"/>
      <c r="DU321" s="175"/>
      <c r="DV321" s="175"/>
      <c r="DW321" s="175"/>
      <c r="DX321" s="175"/>
      <c r="DY321" s="175"/>
      <c r="DZ321" s="175"/>
      <c r="EA321" s="175"/>
      <c r="EB321" s="175"/>
      <c r="EC321" s="175"/>
      <c r="ED321" s="175"/>
      <c r="EE321" s="175"/>
      <c r="EF321" s="175"/>
      <c r="EG321" s="175"/>
      <c r="EH321" s="175"/>
      <c r="EI321" s="175"/>
      <c r="EJ321" s="175"/>
      <c r="EK321" s="175"/>
      <c r="EL321" s="175"/>
      <c r="EM321" s="175"/>
      <c r="EN321" s="175"/>
      <c r="EO321" s="175"/>
      <c r="EP321" s="175"/>
      <c r="EQ321" s="175"/>
      <c r="ER321" s="175"/>
      <c r="ES321" s="175"/>
      <c r="ET321" s="175"/>
      <c r="EU321" s="175"/>
      <c r="EV321" s="175"/>
      <c r="EW321" s="175"/>
      <c r="EX321" s="175"/>
      <c r="EY321" s="175"/>
      <c r="EZ321" s="175"/>
      <c r="FA321" s="175"/>
      <c r="FB321" s="175"/>
      <c r="FC321" s="175"/>
      <c r="FD321" s="175"/>
      <c r="FE321" s="175"/>
      <c r="FF321" s="175"/>
      <c r="FG321" s="175"/>
      <c r="FH321" s="175"/>
      <c r="FI321" s="175"/>
      <c r="FJ321" s="175"/>
      <c r="FK321" s="175"/>
      <c r="FL321" s="175"/>
      <c r="FM321" s="175"/>
      <c r="FN321" s="175"/>
      <c r="FO321" s="175"/>
      <c r="FP321" s="175"/>
      <c r="FQ321" s="175"/>
      <c r="FR321" s="175"/>
      <c r="FS321" s="175"/>
      <c r="FT321" s="175"/>
      <c r="FU321" s="175"/>
      <c r="FV321" s="175"/>
      <c r="FW321" s="175"/>
      <c r="FX321" s="175"/>
      <c r="FY321" s="175"/>
      <c r="FZ321" s="175"/>
      <c r="GA321" s="175"/>
      <c r="GB321" s="175"/>
      <c r="GC321" s="175"/>
      <c r="GD321" s="175"/>
      <c r="GE321" s="175"/>
      <c r="GF321" s="175"/>
      <c r="GG321" s="175"/>
      <c r="GH321" s="175"/>
      <c r="GI321" s="175"/>
      <c r="GJ321" s="175"/>
      <c r="GK321" s="175"/>
      <c r="GL321" s="175"/>
      <c r="GM321" s="175"/>
      <c r="GN321" s="175"/>
      <c r="GO321" s="175"/>
      <c r="GP321" s="175"/>
      <c r="GQ321" s="175"/>
      <c r="GR321" s="175"/>
      <c r="GS321" s="175"/>
      <c r="GT321" s="175"/>
      <c r="GU321" s="175"/>
      <c r="GV321" s="175"/>
      <c r="GW321" s="175"/>
      <c r="GX321" s="175"/>
      <c r="GY321" s="175"/>
      <c r="GZ321" s="175"/>
      <c r="HA321" s="175"/>
      <c r="HB321" s="175"/>
      <c r="HC321" s="175"/>
      <c r="HD321" s="175"/>
      <c r="HE321" s="175"/>
      <c r="HF321" s="175"/>
      <c r="HG321" s="175"/>
      <c r="HH321" s="175"/>
      <c r="HI321" s="175"/>
      <c r="HJ321" s="175"/>
      <c r="HK321" s="175"/>
      <c r="HL321" s="175"/>
      <c r="HM321" s="175"/>
      <c r="HN321" s="175"/>
      <c r="HO321" s="175"/>
      <c r="HP321" s="175"/>
      <c r="HQ321" s="175"/>
      <c r="HR321" s="175"/>
      <c r="HS321" s="175"/>
      <c r="HT321" s="175"/>
      <c r="HU321" s="175"/>
      <c r="HV321" s="175"/>
      <c r="HW321" s="175"/>
      <c r="HX321" s="175"/>
      <c r="HY321" s="175"/>
      <c r="HZ321" s="175"/>
      <c r="IA321" s="175"/>
      <c r="IB321" s="175"/>
      <c r="IC321" s="175"/>
      <c r="ID321" s="175"/>
      <c r="IE321" s="175"/>
      <c r="IF321" s="175"/>
      <c r="IG321" s="175"/>
      <c r="IH321" s="175"/>
      <c r="II321" s="175"/>
      <c r="IJ321" s="175"/>
      <c r="IK321" s="175"/>
      <c r="IL321" s="175"/>
      <c r="IM321" s="175"/>
      <c r="IN321" s="175"/>
      <c r="IO321" s="175"/>
      <c r="IP321" s="175"/>
      <c r="IQ321" s="175"/>
      <c r="IR321" s="175"/>
      <c r="IS321" s="175"/>
      <c r="IT321" s="175"/>
      <c r="IU321" s="175"/>
      <c r="IV321" s="175"/>
      <c r="IW321" s="175"/>
      <c r="IX321" s="175"/>
      <c r="IY321" s="175"/>
      <c r="IZ321" s="175"/>
      <c r="JA321" s="175"/>
      <c r="JB321" s="175"/>
      <c r="JC321" s="175"/>
      <c r="JD321" s="175"/>
      <c r="JE321" s="175"/>
      <c r="JF321" s="175"/>
      <c r="JG321" s="175"/>
      <c r="JH321" s="175"/>
      <c r="JI321" s="175"/>
      <c r="JJ321" s="175"/>
      <c r="JK321" s="175"/>
      <c r="JL321" s="175"/>
      <c r="JM321" s="175"/>
      <c r="JN321" s="175"/>
      <c r="JO321" s="175"/>
      <c r="JP321" s="175"/>
      <c r="JQ321" s="175"/>
      <c r="JR321" s="175"/>
      <c r="JS321" s="175"/>
      <c r="JT321" s="175"/>
      <c r="JU321" s="175"/>
      <c r="JV321" s="175"/>
      <c r="JW321" s="175"/>
      <c r="JX321" s="175"/>
      <c r="JY321" s="175"/>
      <c r="JZ321" s="175"/>
      <c r="KA321" s="175"/>
      <c r="KB321" s="175"/>
      <c r="KC321" s="175"/>
      <c r="KD321" s="175"/>
      <c r="KE321" s="175"/>
      <c r="KF321" s="175"/>
      <c r="KG321" s="175"/>
      <c r="KH321" s="175"/>
      <c r="KI321" s="175"/>
      <c r="KJ321" s="175"/>
      <c r="KK321" s="175"/>
      <c r="KL321" s="175"/>
      <c r="KM321" s="175"/>
      <c r="KN321" s="175"/>
      <c r="KO321" s="175"/>
      <c r="KP321" s="175"/>
      <c r="KQ321" s="175"/>
      <c r="KR321" s="175"/>
      <c r="KS321" s="175"/>
      <c r="KT321" s="175"/>
      <c r="KU321" s="175"/>
      <c r="KV321" s="175"/>
      <c r="KW321" s="175"/>
      <c r="KX321" s="175"/>
      <c r="KY321" s="175"/>
      <c r="KZ321" s="175"/>
      <c r="LA321" s="175"/>
      <c r="LB321" s="175"/>
      <c r="LC321" s="175"/>
      <c r="LD321" s="175"/>
      <c r="LE321" s="175"/>
      <c r="LF321" s="175"/>
      <c r="LG321" s="175"/>
      <c r="LH321" s="175"/>
      <c r="LI321" s="175"/>
      <c r="LJ321" s="175"/>
      <c r="LK321" s="175"/>
      <c r="LL321" s="175"/>
      <c r="LM321" s="175"/>
      <c r="LN321" s="175"/>
      <c r="LO321" s="175"/>
      <c r="LP321" s="175"/>
      <c r="LQ321" s="175"/>
      <c r="LR321" s="175"/>
      <c r="LS321" s="175"/>
      <c r="LT321" s="175"/>
      <c r="LU321" s="175"/>
      <c r="LV321" s="175"/>
      <c r="LW321" s="175"/>
      <c r="LX321" s="175"/>
      <c r="LY321" s="175"/>
      <c r="LZ321" s="175"/>
      <c r="MA321" s="175"/>
      <c r="MB321" s="175"/>
      <c r="MC321" s="175"/>
      <c r="MD321" s="175"/>
      <c r="ME321" s="175"/>
      <c r="MF321" s="175"/>
      <c r="MG321" s="175"/>
      <c r="MH321" s="175"/>
      <c r="MI321" s="175"/>
      <c r="MJ321" s="175"/>
      <c r="MK321" s="175"/>
      <c r="ML321" s="175"/>
      <c r="MM321" s="175"/>
      <c r="MN321" s="175"/>
      <c r="MO321" s="175"/>
      <c r="MP321" s="175"/>
      <c r="MQ321" s="175"/>
      <c r="MR321" s="175"/>
      <c r="MS321" s="175"/>
      <c r="MT321" s="175"/>
      <c r="MU321" s="175"/>
      <c r="MV321" s="175"/>
      <c r="MW321" s="175"/>
      <c r="MX321" s="175"/>
      <c r="MY321" s="175"/>
      <c r="MZ321" s="175"/>
      <c r="NA321" s="175"/>
      <c r="NB321" s="175"/>
      <c r="NC321" s="175"/>
      <c r="ND321" s="175"/>
      <c r="NE321" s="175"/>
      <c r="NF321" s="175"/>
      <c r="NG321" s="175"/>
      <c r="NH321" s="175"/>
      <c r="NI321" s="175"/>
      <c r="NJ321" s="175"/>
      <c r="NK321" s="175"/>
      <c r="NL321" s="175"/>
      <c r="NM321" s="175"/>
      <c r="NN321" s="175"/>
      <c r="NO321" s="175"/>
      <c r="NP321" s="175"/>
      <c r="NQ321" s="175"/>
      <c r="NR321" s="175"/>
      <c r="NS321" s="175"/>
      <c r="NT321" s="175"/>
      <c r="NU321" s="175"/>
      <c r="NV321" s="175"/>
      <c r="NW321" s="175"/>
      <c r="NX321" s="175"/>
      <c r="NY321" s="175"/>
      <c r="NZ321" s="175"/>
      <c r="OA321" s="175"/>
      <c r="OB321" s="175"/>
      <c r="OC321" s="175"/>
      <c r="OD321" s="175"/>
      <c r="OE321" s="175"/>
      <c r="OF321" s="175"/>
      <c r="OG321" s="175"/>
      <c r="OH321" s="175"/>
      <c r="OI321" s="175"/>
      <c r="OJ321" s="175"/>
      <c r="OK321" s="175"/>
      <c r="OL321" s="175"/>
      <c r="OM321" s="175"/>
      <c r="ON321" s="175"/>
      <c r="OO321" s="175"/>
      <c r="OP321" s="175"/>
      <c r="OQ321" s="175"/>
      <c r="OR321" s="175"/>
      <c r="OS321" s="175"/>
      <c r="OT321" s="175"/>
      <c r="OU321" s="175"/>
      <c r="OV321" s="175"/>
      <c r="OW321" s="175"/>
      <c r="OX321" s="175"/>
      <c r="OY321" s="175"/>
      <c r="OZ321" s="175"/>
      <c r="PA321" s="175"/>
      <c r="PB321" s="175"/>
      <c r="PC321" s="175"/>
      <c r="PD321" s="175"/>
      <c r="PE321" s="175"/>
      <c r="PF321" s="175"/>
      <c r="PG321" s="175"/>
      <c r="PH321" s="175"/>
      <c r="PI321" s="175"/>
      <c r="PJ321" s="175"/>
      <c r="PK321" s="175"/>
      <c r="PL321" s="175"/>
      <c r="PM321" s="175"/>
      <c r="PN321" s="175"/>
      <c r="PO321" s="175"/>
      <c r="PP321" s="175"/>
      <c r="PQ321" s="175"/>
      <c r="PR321" s="175"/>
      <c r="PS321" s="175"/>
      <c r="PT321" s="175"/>
      <c r="PU321" s="175"/>
      <c r="PV321" s="175"/>
      <c r="PW321" s="175"/>
      <c r="PX321" s="175"/>
      <c r="PY321" s="175"/>
      <c r="PZ321" s="175"/>
      <c r="QA321" s="175"/>
      <c r="QB321" s="175"/>
      <c r="QC321" s="175"/>
      <c r="QD321" s="175"/>
      <c r="QE321" s="175"/>
      <c r="QF321" s="175"/>
      <c r="QG321" s="175"/>
      <c r="QH321" s="175"/>
      <c r="QI321" s="175"/>
      <c r="QJ321" s="175"/>
      <c r="QK321" s="175"/>
      <c r="QL321" s="175"/>
      <c r="QM321" s="175"/>
      <c r="QN321" s="175"/>
      <c r="QO321" s="175"/>
    </row>
    <row r="322" spans="122:457">
      <c r="DR322" s="175"/>
      <c r="DS322" s="175"/>
      <c r="DT322" s="175"/>
      <c r="DU322" s="175"/>
      <c r="DV322" s="175"/>
      <c r="DW322" s="175"/>
      <c r="DX322" s="175"/>
      <c r="DY322" s="175"/>
      <c r="DZ322" s="175"/>
      <c r="EA322" s="175"/>
      <c r="EB322" s="175"/>
      <c r="EC322" s="175"/>
      <c r="ED322" s="175"/>
      <c r="EE322" s="175"/>
      <c r="EF322" s="175"/>
      <c r="EG322" s="175"/>
      <c r="EH322" s="175"/>
      <c r="EI322" s="175"/>
      <c r="EJ322" s="175"/>
      <c r="EK322" s="175"/>
      <c r="EL322" s="175"/>
      <c r="EM322" s="175"/>
      <c r="EN322" s="175"/>
      <c r="EO322" s="175"/>
      <c r="EP322" s="175"/>
      <c r="EQ322" s="175"/>
      <c r="ER322" s="175"/>
      <c r="ES322" s="175"/>
      <c r="ET322" s="175"/>
      <c r="EU322" s="175"/>
      <c r="EV322" s="175"/>
      <c r="EW322" s="175"/>
      <c r="EX322" s="175"/>
      <c r="EY322" s="175"/>
      <c r="EZ322" s="175"/>
      <c r="FA322" s="175"/>
      <c r="FB322" s="175"/>
      <c r="FC322" s="175"/>
      <c r="FD322" s="175"/>
      <c r="FE322" s="175"/>
      <c r="FF322" s="175"/>
      <c r="FG322" s="175"/>
      <c r="FH322" s="175"/>
      <c r="FI322" s="175"/>
      <c r="FJ322" s="175"/>
      <c r="FK322" s="175"/>
      <c r="FL322" s="175"/>
      <c r="FM322" s="175"/>
      <c r="FN322" s="175"/>
      <c r="FO322" s="175"/>
      <c r="FP322" s="175"/>
      <c r="FQ322" s="175"/>
      <c r="FR322" s="175"/>
      <c r="FS322" s="175"/>
      <c r="FT322" s="175"/>
      <c r="FU322" s="175"/>
      <c r="FV322" s="175"/>
      <c r="FW322" s="175"/>
      <c r="FX322" s="175"/>
      <c r="FY322" s="175"/>
      <c r="FZ322" s="175"/>
      <c r="GA322" s="175"/>
      <c r="GB322" s="175"/>
      <c r="GC322" s="175"/>
      <c r="GD322" s="175"/>
      <c r="GE322" s="175"/>
      <c r="GF322" s="175"/>
      <c r="GG322" s="175"/>
      <c r="GH322" s="175"/>
      <c r="GI322" s="175"/>
      <c r="GJ322" s="175"/>
      <c r="GK322" s="175"/>
      <c r="GL322" s="175"/>
      <c r="GM322" s="175"/>
      <c r="GN322" s="175"/>
      <c r="GO322" s="175"/>
      <c r="GP322" s="175"/>
      <c r="GQ322" s="175"/>
      <c r="GR322" s="175"/>
      <c r="GS322" s="175"/>
      <c r="GT322" s="175"/>
      <c r="GU322" s="175"/>
      <c r="GV322" s="175"/>
      <c r="GW322" s="175"/>
      <c r="GX322" s="175"/>
      <c r="GY322" s="175"/>
      <c r="GZ322" s="175"/>
      <c r="HA322" s="175"/>
      <c r="HB322" s="175"/>
      <c r="HC322" s="175"/>
      <c r="HD322" s="175"/>
      <c r="HE322" s="175"/>
      <c r="HF322" s="175"/>
      <c r="HG322" s="175"/>
      <c r="HH322" s="175"/>
      <c r="HI322" s="175"/>
      <c r="HJ322" s="175"/>
      <c r="HK322" s="175"/>
      <c r="HL322" s="175"/>
      <c r="HM322" s="175"/>
      <c r="HN322" s="175"/>
      <c r="HO322" s="175"/>
      <c r="HP322" s="175"/>
      <c r="HQ322" s="175"/>
      <c r="HR322" s="175"/>
      <c r="HS322" s="175"/>
      <c r="HT322" s="175"/>
      <c r="HU322" s="175"/>
      <c r="HV322" s="175"/>
      <c r="HW322" s="175"/>
      <c r="HX322" s="175"/>
      <c r="HY322" s="175"/>
      <c r="HZ322" s="175"/>
      <c r="IA322" s="175"/>
      <c r="IB322" s="175"/>
      <c r="IC322" s="175"/>
      <c r="ID322" s="175"/>
      <c r="IE322" s="175"/>
      <c r="IF322" s="175"/>
      <c r="IG322" s="175"/>
      <c r="IH322" s="175"/>
      <c r="II322" s="175"/>
      <c r="IJ322" s="175"/>
      <c r="IK322" s="175"/>
      <c r="IL322" s="175"/>
      <c r="IM322" s="175"/>
      <c r="IN322" s="175"/>
      <c r="IO322" s="175"/>
      <c r="IP322" s="175"/>
      <c r="IQ322" s="175"/>
      <c r="IR322" s="175"/>
      <c r="IS322" s="175"/>
      <c r="IT322" s="175"/>
      <c r="IU322" s="175"/>
      <c r="IV322" s="175"/>
      <c r="IW322" s="175"/>
      <c r="IX322" s="175"/>
      <c r="IY322" s="175"/>
      <c r="IZ322" s="175"/>
      <c r="JA322" s="175"/>
      <c r="JB322" s="175"/>
      <c r="JC322" s="175"/>
      <c r="JD322" s="175"/>
      <c r="JE322" s="175"/>
      <c r="JF322" s="175"/>
      <c r="JG322" s="175"/>
      <c r="JH322" s="175"/>
      <c r="JI322" s="175"/>
      <c r="JJ322" s="175"/>
      <c r="JK322" s="175"/>
      <c r="JL322" s="175"/>
      <c r="JM322" s="175"/>
      <c r="JN322" s="175"/>
      <c r="JO322" s="175"/>
      <c r="JP322" s="175"/>
      <c r="JQ322" s="175"/>
      <c r="JR322" s="175"/>
      <c r="JS322" s="175"/>
      <c r="JT322" s="175"/>
      <c r="JU322" s="175"/>
      <c r="JV322" s="175"/>
      <c r="JW322" s="175"/>
      <c r="JX322" s="175"/>
      <c r="JY322" s="175"/>
      <c r="JZ322" s="175"/>
      <c r="KA322" s="175"/>
      <c r="KB322" s="175"/>
      <c r="KC322" s="175"/>
      <c r="KD322" s="175"/>
      <c r="KE322" s="175"/>
      <c r="KF322" s="175"/>
      <c r="KG322" s="175"/>
      <c r="KH322" s="175"/>
      <c r="KI322" s="175"/>
      <c r="KJ322" s="175"/>
      <c r="KK322" s="175"/>
      <c r="KL322" s="175"/>
      <c r="KM322" s="175"/>
      <c r="KN322" s="175"/>
      <c r="KO322" s="175"/>
      <c r="KP322" s="175"/>
      <c r="KQ322" s="175"/>
      <c r="KR322" s="175"/>
      <c r="KS322" s="175"/>
      <c r="KT322" s="175"/>
      <c r="KU322" s="175"/>
      <c r="KV322" s="175"/>
      <c r="KW322" s="175"/>
      <c r="KX322" s="175"/>
      <c r="KY322" s="175"/>
      <c r="KZ322" s="175"/>
      <c r="LA322" s="175"/>
      <c r="LB322" s="175"/>
      <c r="LC322" s="175"/>
      <c r="LD322" s="175"/>
      <c r="LE322" s="175"/>
      <c r="LF322" s="175"/>
      <c r="LG322" s="175"/>
      <c r="LH322" s="175"/>
      <c r="LI322" s="175"/>
      <c r="LJ322" s="175"/>
      <c r="LK322" s="175"/>
      <c r="LL322" s="175"/>
      <c r="LM322" s="175"/>
      <c r="LN322" s="175"/>
      <c r="LO322" s="175"/>
      <c r="LP322" s="175"/>
      <c r="LQ322" s="175"/>
      <c r="LR322" s="175"/>
      <c r="LS322" s="175"/>
      <c r="LT322" s="175"/>
      <c r="LU322" s="175"/>
      <c r="LV322" s="175"/>
      <c r="LW322" s="175"/>
      <c r="LX322" s="175"/>
      <c r="LY322" s="175"/>
      <c r="LZ322" s="175"/>
      <c r="MA322" s="175"/>
      <c r="MB322" s="175"/>
      <c r="MC322" s="175"/>
      <c r="MD322" s="175"/>
      <c r="ME322" s="175"/>
      <c r="MF322" s="175"/>
      <c r="MG322" s="175"/>
      <c r="MH322" s="175"/>
      <c r="MI322" s="175"/>
      <c r="MJ322" s="175"/>
      <c r="MK322" s="175"/>
      <c r="ML322" s="175"/>
      <c r="MM322" s="175"/>
      <c r="MN322" s="175"/>
      <c r="MO322" s="175"/>
      <c r="MP322" s="175"/>
      <c r="MQ322" s="175"/>
      <c r="MR322" s="175"/>
      <c r="MS322" s="175"/>
      <c r="MT322" s="175"/>
      <c r="MU322" s="175"/>
      <c r="MV322" s="175"/>
      <c r="MW322" s="175"/>
      <c r="MX322" s="175"/>
      <c r="MY322" s="175"/>
      <c r="MZ322" s="175"/>
      <c r="NA322" s="175"/>
      <c r="NB322" s="175"/>
      <c r="NC322" s="175"/>
      <c r="ND322" s="175"/>
      <c r="NE322" s="175"/>
      <c r="NF322" s="175"/>
      <c r="NG322" s="175"/>
      <c r="NH322" s="175"/>
      <c r="NI322" s="175"/>
      <c r="NJ322" s="175"/>
      <c r="NK322" s="175"/>
      <c r="NL322" s="175"/>
      <c r="NM322" s="175"/>
      <c r="NN322" s="175"/>
      <c r="NO322" s="175"/>
      <c r="NP322" s="175"/>
      <c r="NQ322" s="175"/>
      <c r="NR322" s="175"/>
      <c r="NS322" s="175"/>
      <c r="NT322" s="175"/>
      <c r="NU322" s="175"/>
      <c r="NV322" s="175"/>
      <c r="NW322" s="175"/>
      <c r="NX322" s="175"/>
      <c r="NY322" s="175"/>
      <c r="NZ322" s="175"/>
      <c r="OA322" s="175"/>
      <c r="OB322" s="175"/>
      <c r="OC322" s="175"/>
      <c r="OD322" s="175"/>
      <c r="OE322" s="175"/>
      <c r="OF322" s="175"/>
      <c r="OG322" s="175"/>
      <c r="OH322" s="175"/>
      <c r="OI322" s="175"/>
      <c r="OJ322" s="175"/>
      <c r="OK322" s="175"/>
      <c r="OL322" s="175"/>
      <c r="OM322" s="175"/>
      <c r="ON322" s="175"/>
      <c r="OO322" s="175"/>
      <c r="OP322" s="175"/>
      <c r="OQ322" s="175"/>
      <c r="OR322" s="175"/>
      <c r="OS322" s="175"/>
      <c r="OT322" s="175"/>
      <c r="OU322" s="175"/>
      <c r="OV322" s="175"/>
      <c r="OW322" s="175"/>
      <c r="OX322" s="175"/>
      <c r="OY322" s="175"/>
      <c r="OZ322" s="175"/>
      <c r="PA322" s="175"/>
      <c r="PB322" s="175"/>
      <c r="PC322" s="175"/>
      <c r="PD322" s="175"/>
      <c r="PE322" s="175"/>
      <c r="PF322" s="175"/>
      <c r="PG322" s="175"/>
      <c r="PH322" s="175"/>
      <c r="PI322" s="175"/>
      <c r="PJ322" s="175"/>
      <c r="PK322" s="175"/>
      <c r="PL322" s="175"/>
      <c r="PM322" s="175"/>
      <c r="PN322" s="175"/>
      <c r="PO322" s="175"/>
      <c r="PP322" s="175"/>
      <c r="PQ322" s="175"/>
      <c r="PR322" s="175"/>
      <c r="PS322" s="175"/>
      <c r="PT322" s="175"/>
      <c r="PU322" s="175"/>
      <c r="PV322" s="175"/>
      <c r="PW322" s="175"/>
      <c r="PX322" s="175"/>
      <c r="PY322" s="175"/>
      <c r="PZ322" s="175"/>
      <c r="QA322" s="175"/>
      <c r="QB322" s="175"/>
      <c r="QC322" s="175"/>
      <c r="QD322" s="175"/>
      <c r="QE322" s="175"/>
      <c r="QF322" s="175"/>
      <c r="QG322" s="175"/>
      <c r="QH322" s="175"/>
      <c r="QI322" s="175"/>
      <c r="QJ322" s="175"/>
      <c r="QK322" s="175"/>
      <c r="QL322" s="175"/>
      <c r="QM322" s="175"/>
      <c r="QN322" s="175"/>
      <c r="QO322" s="175"/>
    </row>
    <row r="323" spans="122:457">
      <c r="DR323" s="175"/>
      <c r="DS323" s="175"/>
      <c r="DT323" s="175"/>
      <c r="DU323" s="175"/>
      <c r="DV323" s="175"/>
      <c r="DW323" s="175"/>
      <c r="DX323" s="175"/>
      <c r="DY323" s="175"/>
      <c r="DZ323" s="175"/>
      <c r="EA323" s="175"/>
      <c r="EB323" s="175"/>
      <c r="EC323" s="175"/>
      <c r="ED323" s="175"/>
      <c r="EE323" s="175"/>
      <c r="EF323" s="175"/>
      <c r="EG323" s="175"/>
      <c r="EH323" s="175"/>
      <c r="EI323" s="175"/>
      <c r="EJ323" s="175"/>
      <c r="EK323" s="175"/>
      <c r="EL323" s="175"/>
      <c r="EM323" s="175"/>
      <c r="EN323" s="175"/>
      <c r="EO323" s="175"/>
      <c r="EP323" s="175"/>
      <c r="EQ323" s="175"/>
      <c r="ER323" s="175"/>
      <c r="ES323" s="175"/>
      <c r="ET323" s="175"/>
      <c r="EU323" s="175"/>
      <c r="EV323" s="175"/>
      <c r="EW323" s="175"/>
      <c r="EX323" s="175"/>
      <c r="EY323" s="175"/>
      <c r="EZ323" s="175"/>
      <c r="FA323" s="175"/>
      <c r="FB323" s="175"/>
      <c r="FC323" s="175"/>
      <c r="FD323" s="175"/>
      <c r="FE323" s="175"/>
      <c r="FF323" s="175"/>
      <c r="FG323" s="175"/>
      <c r="FH323" s="175"/>
      <c r="FI323" s="175"/>
      <c r="FJ323" s="175"/>
      <c r="FK323" s="175"/>
      <c r="FL323" s="175"/>
      <c r="FM323" s="175"/>
      <c r="FN323" s="175"/>
      <c r="FO323" s="175"/>
      <c r="FP323" s="175"/>
      <c r="FQ323" s="175"/>
      <c r="FR323" s="175"/>
      <c r="FS323" s="175"/>
      <c r="FT323" s="175"/>
      <c r="FU323" s="175"/>
      <c r="FV323" s="175"/>
      <c r="FW323" s="175"/>
      <c r="FX323" s="175"/>
      <c r="FY323" s="175"/>
      <c r="FZ323" s="175"/>
      <c r="GA323" s="175"/>
      <c r="GB323" s="175"/>
      <c r="GC323" s="175"/>
      <c r="GD323" s="175"/>
      <c r="GE323" s="175"/>
      <c r="GF323" s="175"/>
      <c r="GG323" s="175"/>
      <c r="GH323" s="175"/>
      <c r="GI323" s="175"/>
      <c r="GJ323" s="175"/>
      <c r="GK323" s="175"/>
      <c r="GL323" s="175"/>
      <c r="GM323" s="175"/>
      <c r="GN323" s="175"/>
      <c r="GO323" s="175"/>
      <c r="GP323" s="175"/>
      <c r="GQ323" s="175"/>
      <c r="GR323" s="175"/>
      <c r="GS323" s="175"/>
      <c r="GT323" s="175"/>
      <c r="GU323" s="175"/>
      <c r="GV323" s="175"/>
      <c r="GW323" s="175"/>
      <c r="GX323" s="175"/>
      <c r="GY323" s="175"/>
      <c r="GZ323" s="175"/>
      <c r="HA323" s="175"/>
      <c r="HB323" s="175"/>
      <c r="HC323" s="175"/>
      <c r="HD323" s="175"/>
      <c r="HE323" s="175"/>
      <c r="HF323" s="175"/>
      <c r="HG323" s="175"/>
      <c r="HH323" s="175"/>
      <c r="HI323" s="175"/>
      <c r="HJ323" s="175"/>
      <c r="HK323" s="175"/>
      <c r="HL323" s="175"/>
      <c r="HM323" s="175"/>
      <c r="HN323" s="175"/>
      <c r="HO323" s="175"/>
      <c r="HP323" s="175"/>
      <c r="HQ323" s="175"/>
      <c r="HR323" s="175"/>
      <c r="HS323" s="175"/>
      <c r="HT323" s="175"/>
      <c r="HU323" s="175"/>
      <c r="HV323" s="175"/>
      <c r="HW323" s="175"/>
      <c r="HX323" s="175"/>
      <c r="HY323" s="175"/>
      <c r="HZ323" s="175"/>
      <c r="IA323" s="175"/>
      <c r="IB323" s="175"/>
      <c r="IC323" s="175"/>
      <c r="ID323" s="175"/>
      <c r="IE323" s="175"/>
      <c r="IF323" s="175"/>
      <c r="IG323" s="175"/>
      <c r="IH323" s="175"/>
      <c r="II323" s="175"/>
      <c r="IJ323" s="175"/>
      <c r="IK323" s="175"/>
      <c r="IL323" s="175"/>
      <c r="IM323" s="175"/>
      <c r="IN323" s="175"/>
      <c r="IO323" s="175"/>
      <c r="IP323" s="175"/>
      <c r="IQ323" s="175"/>
      <c r="IR323" s="175"/>
      <c r="IS323" s="175"/>
      <c r="IT323" s="175"/>
      <c r="IU323" s="175"/>
      <c r="IV323" s="175"/>
      <c r="IW323" s="175"/>
      <c r="IX323" s="175"/>
      <c r="IY323" s="175"/>
      <c r="IZ323" s="175"/>
      <c r="JA323" s="175"/>
      <c r="JB323" s="175"/>
      <c r="JC323" s="175"/>
      <c r="JD323" s="175"/>
      <c r="JE323" s="175"/>
      <c r="JF323" s="175"/>
      <c r="JG323" s="175"/>
      <c r="JH323" s="175"/>
      <c r="JI323" s="175"/>
      <c r="JJ323" s="175"/>
      <c r="JK323" s="175"/>
      <c r="JL323" s="175"/>
      <c r="JM323" s="175"/>
      <c r="JN323" s="175"/>
      <c r="JO323" s="175"/>
      <c r="JP323" s="175"/>
      <c r="JQ323" s="175"/>
      <c r="JR323" s="175"/>
      <c r="JS323" s="175"/>
      <c r="JT323" s="175"/>
      <c r="JU323" s="175"/>
      <c r="JV323" s="175"/>
      <c r="JW323" s="175"/>
      <c r="JX323" s="175"/>
      <c r="JY323" s="175"/>
      <c r="JZ323" s="175"/>
      <c r="KA323" s="175"/>
      <c r="KB323" s="175"/>
      <c r="KC323" s="175"/>
      <c r="KD323" s="175"/>
      <c r="KE323" s="175"/>
      <c r="KF323" s="175"/>
      <c r="KG323" s="175"/>
      <c r="KH323" s="175"/>
      <c r="KI323" s="175"/>
      <c r="KJ323" s="175"/>
      <c r="KK323" s="175"/>
      <c r="KL323" s="175"/>
      <c r="KM323" s="175"/>
      <c r="KN323" s="175"/>
      <c r="KO323" s="175"/>
      <c r="KP323" s="175"/>
      <c r="KQ323" s="175"/>
      <c r="KR323" s="175"/>
      <c r="KS323" s="175"/>
      <c r="KT323" s="175"/>
      <c r="KU323" s="175"/>
      <c r="KV323" s="175"/>
      <c r="KW323" s="175"/>
      <c r="KX323" s="175"/>
      <c r="KY323" s="175"/>
      <c r="KZ323" s="175"/>
      <c r="LA323" s="175"/>
      <c r="LB323" s="175"/>
      <c r="LC323" s="175"/>
      <c r="LD323" s="175"/>
      <c r="LE323" s="175"/>
      <c r="LF323" s="175"/>
      <c r="LG323" s="175"/>
      <c r="LH323" s="175"/>
      <c r="LI323" s="175"/>
      <c r="LJ323" s="175"/>
      <c r="LK323" s="175"/>
      <c r="LL323" s="175"/>
      <c r="LM323" s="175"/>
      <c r="LN323" s="175"/>
      <c r="LO323" s="175"/>
      <c r="LP323" s="175"/>
      <c r="LQ323" s="175"/>
      <c r="LR323" s="175"/>
      <c r="LS323" s="175"/>
      <c r="LT323" s="175"/>
      <c r="LU323" s="175"/>
      <c r="LV323" s="175"/>
      <c r="LW323" s="175"/>
      <c r="LX323" s="175"/>
      <c r="LY323" s="175"/>
      <c r="LZ323" s="175"/>
      <c r="MA323" s="175"/>
      <c r="MB323" s="175"/>
      <c r="MC323" s="175"/>
      <c r="MD323" s="175"/>
      <c r="ME323" s="175"/>
      <c r="MF323" s="175"/>
      <c r="MG323" s="175"/>
      <c r="MH323" s="175"/>
      <c r="MI323" s="175"/>
      <c r="MJ323" s="175"/>
      <c r="MK323" s="175"/>
      <c r="ML323" s="175"/>
      <c r="MM323" s="175"/>
      <c r="MN323" s="175"/>
      <c r="MO323" s="175"/>
      <c r="MP323" s="175"/>
      <c r="MQ323" s="175"/>
      <c r="MR323" s="175"/>
      <c r="MS323" s="175"/>
      <c r="MT323" s="175"/>
      <c r="MU323" s="175"/>
      <c r="MV323" s="175"/>
      <c r="MW323" s="175"/>
      <c r="MX323" s="175"/>
      <c r="MY323" s="175"/>
      <c r="MZ323" s="175"/>
      <c r="NA323" s="175"/>
      <c r="NB323" s="175"/>
      <c r="NC323" s="175"/>
      <c r="ND323" s="175"/>
      <c r="NE323" s="175"/>
      <c r="NF323" s="175"/>
      <c r="NG323" s="175"/>
      <c r="NH323" s="175"/>
      <c r="NI323" s="175"/>
      <c r="NJ323" s="175"/>
      <c r="NK323" s="175"/>
      <c r="NL323" s="175"/>
      <c r="NM323" s="175"/>
      <c r="NN323" s="175"/>
      <c r="NO323" s="175"/>
      <c r="NP323" s="175"/>
      <c r="NQ323" s="175"/>
      <c r="NR323" s="175"/>
      <c r="NS323" s="175"/>
      <c r="NT323" s="175"/>
      <c r="NU323" s="175"/>
      <c r="NV323" s="175"/>
      <c r="NW323" s="175"/>
      <c r="NX323" s="175"/>
      <c r="NY323" s="175"/>
      <c r="NZ323" s="175"/>
      <c r="OA323" s="175"/>
      <c r="OB323" s="175"/>
      <c r="OC323" s="175"/>
      <c r="OD323" s="175"/>
      <c r="OE323" s="175"/>
      <c r="OF323" s="175"/>
      <c r="OG323" s="175"/>
      <c r="OH323" s="175"/>
      <c r="OI323" s="175"/>
      <c r="OJ323" s="175"/>
      <c r="OK323" s="175"/>
      <c r="OL323" s="175"/>
      <c r="OM323" s="175"/>
      <c r="ON323" s="175"/>
      <c r="OO323" s="175"/>
      <c r="OP323" s="175"/>
      <c r="OQ323" s="175"/>
      <c r="OR323" s="175"/>
      <c r="OS323" s="175"/>
      <c r="OT323" s="175"/>
      <c r="OU323" s="175"/>
      <c r="OV323" s="175"/>
      <c r="OW323" s="175"/>
      <c r="OX323" s="175"/>
      <c r="OY323" s="175"/>
      <c r="OZ323" s="175"/>
      <c r="PA323" s="175"/>
      <c r="PB323" s="175"/>
      <c r="PC323" s="175"/>
      <c r="PD323" s="175"/>
      <c r="PE323" s="175"/>
      <c r="PF323" s="175"/>
      <c r="PG323" s="175"/>
      <c r="PH323" s="175"/>
      <c r="PI323" s="175"/>
      <c r="PJ323" s="175"/>
      <c r="PK323" s="175"/>
      <c r="PL323" s="175"/>
      <c r="PM323" s="175"/>
      <c r="PN323" s="175"/>
      <c r="PO323" s="175"/>
      <c r="PP323" s="175"/>
      <c r="PQ323" s="175"/>
      <c r="PR323" s="175"/>
      <c r="PS323" s="175"/>
      <c r="PT323" s="175"/>
      <c r="PU323" s="175"/>
      <c r="PV323" s="175"/>
      <c r="PW323" s="175"/>
      <c r="PX323" s="175"/>
      <c r="PY323" s="175"/>
      <c r="PZ323" s="175"/>
      <c r="QA323" s="175"/>
      <c r="QB323" s="175"/>
      <c r="QC323" s="175"/>
      <c r="QD323" s="175"/>
      <c r="QE323" s="175"/>
      <c r="QF323" s="175"/>
      <c r="QG323" s="175"/>
      <c r="QH323" s="175"/>
      <c r="QI323" s="175"/>
      <c r="QJ323" s="175"/>
      <c r="QK323" s="175"/>
      <c r="QL323" s="175"/>
      <c r="QM323" s="175"/>
      <c r="QN323" s="175"/>
      <c r="QO323" s="175"/>
    </row>
    <row r="324" spans="122:457">
      <c r="DR324" s="175"/>
      <c r="DS324" s="175"/>
      <c r="DT324" s="175"/>
      <c r="DU324" s="175"/>
      <c r="DV324" s="175"/>
      <c r="DW324" s="175"/>
      <c r="DX324" s="175"/>
      <c r="DY324" s="175"/>
      <c r="DZ324" s="175"/>
      <c r="EA324" s="175"/>
      <c r="EB324" s="175"/>
      <c r="EC324" s="175"/>
      <c r="ED324" s="175"/>
      <c r="EE324" s="175"/>
      <c r="EF324" s="175"/>
      <c r="EG324" s="175"/>
      <c r="EH324" s="175"/>
      <c r="EI324" s="175"/>
      <c r="EJ324" s="175"/>
      <c r="EK324" s="175"/>
      <c r="EL324" s="175"/>
      <c r="EM324" s="175"/>
      <c r="EN324" s="175"/>
      <c r="EO324" s="175"/>
      <c r="EP324" s="175"/>
      <c r="EQ324" s="175"/>
      <c r="ER324" s="175"/>
      <c r="ES324" s="175"/>
      <c r="ET324" s="175"/>
      <c r="EU324" s="175"/>
      <c r="EV324" s="175"/>
      <c r="EW324" s="175"/>
      <c r="EX324" s="175"/>
      <c r="EY324" s="175"/>
      <c r="EZ324" s="175"/>
      <c r="FA324" s="175"/>
      <c r="FB324" s="175"/>
      <c r="FC324" s="175"/>
      <c r="FD324" s="175"/>
      <c r="FE324" s="175"/>
      <c r="FF324" s="175"/>
      <c r="FG324" s="175"/>
      <c r="FH324" s="175"/>
      <c r="FI324" s="175"/>
      <c r="FJ324" s="175"/>
      <c r="FK324" s="175"/>
      <c r="FL324" s="175"/>
      <c r="FM324" s="175"/>
      <c r="FN324" s="175"/>
      <c r="FO324" s="175"/>
      <c r="FP324" s="175"/>
      <c r="FQ324" s="175"/>
      <c r="FR324" s="175"/>
      <c r="FS324" s="175"/>
      <c r="FT324" s="175"/>
      <c r="FU324" s="175"/>
      <c r="FV324" s="175"/>
      <c r="FW324" s="175"/>
      <c r="FX324" s="175"/>
      <c r="FY324" s="175"/>
      <c r="FZ324" s="175"/>
      <c r="GA324" s="175"/>
      <c r="GB324" s="175"/>
      <c r="GC324" s="175"/>
      <c r="GD324" s="175"/>
      <c r="GE324" s="175"/>
      <c r="GF324" s="175"/>
      <c r="GG324" s="175"/>
      <c r="GH324" s="175"/>
      <c r="GI324" s="175"/>
      <c r="GJ324" s="175"/>
      <c r="GK324" s="175"/>
      <c r="GL324" s="175"/>
      <c r="GM324" s="175"/>
      <c r="GN324" s="175"/>
      <c r="GO324" s="175"/>
      <c r="GP324" s="175"/>
      <c r="GQ324" s="175"/>
      <c r="GR324" s="175"/>
      <c r="GS324" s="175"/>
      <c r="GT324" s="175"/>
      <c r="GU324" s="175"/>
      <c r="GV324" s="175"/>
      <c r="GW324" s="175"/>
      <c r="GX324" s="175"/>
      <c r="GY324" s="175"/>
      <c r="GZ324" s="175"/>
      <c r="HA324" s="175"/>
      <c r="HB324" s="175"/>
      <c r="HC324" s="175"/>
      <c r="HD324" s="175"/>
      <c r="HE324" s="175"/>
      <c r="HF324" s="175"/>
      <c r="HG324" s="175"/>
      <c r="HH324" s="175"/>
      <c r="HI324" s="175"/>
      <c r="HJ324" s="175"/>
      <c r="HK324" s="175"/>
      <c r="HL324" s="175"/>
      <c r="HM324" s="175"/>
      <c r="HN324" s="175"/>
      <c r="HO324" s="175"/>
      <c r="HP324" s="175"/>
      <c r="HQ324" s="175"/>
      <c r="HR324" s="175"/>
      <c r="HS324" s="175"/>
      <c r="HT324" s="175"/>
      <c r="HU324" s="175"/>
      <c r="HV324" s="175"/>
      <c r="HW324" s="175"/>
      <c r="HX324" s="175"/>
      <c r="HY324" s="175"/>
      <c r="HZ324" s="175"/>
      <c r="IA324" s="175"/>
      <c r="IB324" s="175"/>
      <c r="IC324" s="175"/>
      <c r="ID324" s="175"/>
      <c r="IE324" s="175"/>
      <c r="IF324" s="175"/>
      <c r="IG324" s="175"/>
      <c r="IH324" s="175"/>
      <c r="II324" s="175"/>
      <c r="IJ324" s="175"/>
      <c r="IK324" s="175"/>
      <c r="IL324" s="175"/>
      <c r="IM324" s="175"/>
      <c r="IN324" s="175"/>
      <c r="IO324" s="175"/>
      <c r="IP324" s="175"/>
      <c r="IQ324" s="175"/>
      <c r="IR324" s="175"/>
      <c r="IS324" s="175"/>
      <c r="IT324" s="175"/>
      <c r="IU324" s="175"/>
      <c r="IV324" s="175"/>
      <c r="IW324" s="175"/>
      <c r="IX324" s="175"/>
      <c r="IY324" s="175"/>
      <c r="IZ324" s="175"/>
      <c r="JA324" s="175"/>
      <c r="JB324" s="175"/>
      <c r="JC324" s="175"/>
      <c r="JD324" s="175"/>
      <c r="JE324" s="175"/>
      <c r="JF324" s="175"/>
      <c r="JG324" s="175"/>
      <c r="JH324" s="175"/>
      <c r="JI324" s="175"/>
      <c r="JJ324" s="175"/>
      <c r="JK324" s="175"/>
      <c r="JL324" s="175"/>
      <c r="JM324" s="175"/>
      <c r="JN324" s="175"/>
      <c r="JO324" s="175"/>
      <c r="JP324" s="175"/>
      <c r="JQ324" s="175"/>
      <c r="JR324" s="175"/>
      <c r="JS324" s="175"/>
      <c r="JT324" s="175"/>
      <c r="JU324" s="175"/>
      <c r="JV324" s="175"/>
      <c r="JW324" s="175"/>
      <c r="JX324" s="175"/>
      <c r="JY324" s="175"/>
      <c r="JZ324" s="175"/>
      <c r="KA324" s="175"/>
      <c r="KB324" s="175"/>
      <c r="KC324" s="175"/>
      <c r="KD324" s="175"/>
      <c r="KE324" s="175"/>
      <c r="KF324" s="175"/>
      <c r="KG324" s="175"/>
      <c r="KH324" s="175"/>
      <c r="KI324" s="175"/>
      <c r="KJ324" s="175"/>
      <c r="KK324" s="175"/>
      <c r="KL324" s="175"/>
      <c r="KM324" s="175"/>
      <c r="KN324" s="175"/>
      <c r="KO324" s="175"/>
      <c r="KP324" s="175"/>
      <c r="KQ324" s="175"/>
      <c r="KR324" s="175"/>
      <c r="KS324" s="175"/>
      <c r="KT324" s="175"/>
      <c r="KU324" s="175"/>
      <c r="KV324" s="175"/>
      <c r="KW324" s="175"/>
      <c r="KX324" s="175"/>
      <c r="KY324" s="175"/>
      <c r="KZ324" s="175"/>
      <c r="LA324" s="175"/>
      <c r="LB324" s="175"/>
      <c r="LC324" s="175"/>
      <c r="LD324" s="175"/>
      <c r="LE324" s="175"/>
      <c r="LF324" s="175"/>
      <c r="LG324" s="175"/>
      <c r="LH324" s="175"/>
      <c r="LI324" s="175"/>
      <c r="LJ324" s="175"/>
      <c r="LK324" s="175"/>
      <c r="LL324" s="175"/>
      <c r="LM324" s="175"/>
      <c r="LN324" s="175"/>
      <c r="LO324" s="175"/>
      <c r="LP324" s="175"/>
      <c r="LQ324" s="175"/>
      <c r="LR324" s="175"/>
      <c r="LS324" s="175"/>
      <c r="LT324" s="175"/>
      <c r="LU324" s="175"/>
      <c r="LV324" s="175"/>
      <c r="LW324" s="175"/>
      <c r="LX324" s="175"/>
      <c r="LY324" s="175"/>
      <c r="LZ324" s="175"/>
      <c r="MA324" s="175"/>
      <c r="MB324" s="175"/>
      <c r="MC324" s="175"/>
      <c r="MD324" s="175"/>
      <c r="ME324" s="175"/>
      <c r="MF324" s="175"/>
      <c r="MG324" s="175"/>
      <c r="MH324" s="175"/>
      <c r="MI324" s="175"/>
      <c r="MJ324" s="175"/>
      <c r="MK324" s="175"/>
      <c r="ML324" s="175"/>
      <c r="MM324" s="175"/>
      <c r="MN324" s="175"/>
      <c r="MO324" s="175"/>
      <c r="MP324" s="175"/>
      <c r="MQ324" s="175"/>
      <c r="MR324" s="175"/>
      <c r="MS324" s="175"/>
      <c r="MT324" s="175"/>
      <c r="MU324" s="175"/>
      <c r="MV324" s="175"/>
      <c r="MW324" s="175"/>
      <c r="MX324" s="175"/>
      <c r="MY324" s="175"/>
      <c r="MZ324" s="175"/>
      <c r="NA324" s="175"/>
      <c r="NB324" s="175"/>
      <c r="NC324" s="175"/>
      <c r="ND324" s="175"/>
      <c r="NE324" s="175"/>
      <c r="NF324" s="175"/>
      <c r="NG324" s="175"/>
      <c r="NH324" s="175"/>
      <c r="NI324" s="175"/>
      <c r="NJ324" s="175"/>
      <c r="NK324" s="175"/>
      <c r="NL324" s="175"/>
      <c r="NM324" s="175"/>
      <c r="NN324" s="175"/>
      <c r="NO324" s="175"/>
      <c r="NP324" s="175"/>
      <c r="NQ324" s="175"/>
      <c r="NR324" s="175"/>
      <c r="NS324" s="175"/>
      <c r="NT324" s="175"/>
      <c r="NU324" s="175"/>
      <c r="NV324" s="175"/>
      <c r="NW324" s="175"/>
      <c r="NX324" s="175"/>
      <c r="NY324" s="175"/>
      <c r="NZ324" s="175"/>
      <c r="OA324" s="175"/>
      <c r="OB324" s="175"/>
      <c r="OC324" s="175"/>
      <c r="OD324" s="175"/>
      <c r="OE324" s="175"/>
      <c r="OF324" s="175"/>
      <c r="OG324" s="175"/>
      <c r="OH324" s="175"/>
      <c r="OI324" s="175"/>
      <c r="OJ324" s="175"/>
      <c r="OK324" s="175"/>
      <c r="OL324" s="175"/>
      <c r="OM324" s="175"/>
      <c r="ON324" s="175"/>
      <c r="OO324" s="175"/>
      <c r="OP324" s="175"/>
      <c r="OQ324" s="175"/>
      <c r="OR324" s="175"/>
      <c r="OS324" s="175"/>
      <c r="OT324" s="175"/>
      <c r="OU324" s="175"/>
      <c r="OV324" s="175"/>
      <c r="OW324" s="175"/>
      <c r="OX324" s="175"/>
      <c r="OY324" s="175"/>
      <c r="OZ324" s="175"/>
      <c r="PA324" s="175"/>
      <c r="PB324" s="175"/>
      <c r="PC324" s="175"/>
      <c r="PD324" s="175"/>
      <c r="PE324" s="175"/>
      <c r="PF324" s="175"/>
      <c r="PG324" s="175"/>
      <c r="PH324" s="175"/>
      <c r="PI324" s="175"/>
      <c r="PJ324" s="175"/>
      <c r="PK324" s="175"/>
      <c r="PL324" s="175"/>
      <c r="PM324" s="175"/>
      <c r="PN324" s="175"/>
      <c r="PO324" s="175"/>
      <c r="PP324" s="175"/>
      <c r="PQ324" s="175"/>
      <c r="PR324" s="175"/>
      <c r="PS324" s="175"/>
      <c r="PT324" s="175"/>
      <c r="PU324" s="175"/>
      <c r="PV324" s="175"/>
      <c r="PW324" s="175"/>
      <c r="PX324" s="175"/>
      <c r="PY324" s="175"/>
      <c r="PZ324" s="175"/>
      <c r="QA324" s="175"/>
      <c r="QB324" s="175"/>
      <c r="QC324" s="175"/>
      <c r="QD324" s="175"/>
      <c r="QE324" s="175"/>
      <c r="QF324" s="175"/>
      <c r="QG324" s="175"/>
      <c r="QH324" s="175"/>
      <c r="QI324" s="175"/>
      <c r="QJ324" s="175"/>
      <c r="QK324" s="175"/>
      <c r="QL324" s="175"/>
      <c r="QM324" s="175"/>
      <c r="QN324" s="175"/>
      <c r="QO324" s="175"/>
    </row>
    <row r="325" spans="122:457">
      <c r="DR325" s="175"/>
      <c r="DS325" s="175"/>
      <c r="DT325" s="175"/>
      <c r="DU325" s="175"/>
      <c r="DV325" s="175"/>
      <c r="DW325" s="175"/>
      <c r="DX325" s="175"/>
      <c r="DY325" s="175"/>
      <c r="DZ325" s="175"/>
      <c r="EA325" s="175"/>
      <c r="EB325" s="175"/>
      <c r="EC325" s="175"/>
      <c r="ED325" s="175"/>
      <c r="EE325" s="175"/>
      <c r="EF325" s="175"/>
      <c r="EG325" s="175"/>
      <c r="EH325" s="175"/>
      <c r="EI325" s="175"/>
      <c r="EJ325" s="175"/>
      <c r="EK325" s="175"/>
      <c r="EL325" s="175"/>
      <c r="EM325" s="175"/>
      <c r="EN325" s="175"/>
      <c r="EO325" s="175"/>
      <c r="EP325" s="175"/>
      <c r="EQ325" s="175"/>
      <c r="ER325" s="175"/>
      <c r="ES325" s="175"/>
      <c r="ET325" s="175"/>
      <c r="EU325" s="175"/>
      <c r="EV325" s="175"/>
      <c r="EW325" s="175"/>
      <c r="EX325" s="175"/>
      <c r="EY325" s="175"/>
      <c r="EZ325" s="175"/>
      <c r="FA325" s="175"/>
      <c r="FB325" s="175"/>
      <c r="FC325" s="175"/>
      <c r="FD325" s="175"/>
      <c r="FE325" s="175"/>
      <c r="FF325" s="175"/>
      <c r="FG325" s="175"/>
      <c r="FH325" s="175"/>
      <c r="FI325" s="175"/>
      <c r="FJ325" s="175"/>
      <c r="FK325" s="175"/>
      <c r="FL325" s="175"/>
      <c r="FM325" s="175"/>
      <c r="FN325" s="175"/>
      <c r="FO325" s="175"/>
      <c r="FP325" s="175"/>
      <c r="FQ325" s="175"/>
      <c r="FR325" s="175"/>
      <c r="FS325" s="175"/>
      <c r="FT325" s="175"/>
      <c r="FU325" s="175"/>
      <c r="FV325" s="175"/>
      <c r="FW325" s="175"/>
      <c r="FX325" s="175"/>
      <c r="FY325" s="175"/>
      <c r="FZ325" s="175"/>
      <c r="GA325" s="175"/>
      <c r="GB325" s="175"/>
      <c r="GC325" s="175"/>
      <c r="GD325" s="175"/>
      <c r="GE325" s="175"/>
      <c r="GF325" s="175"/>
      <c r="GG325" s="175"/>
      <c r="GH325" s="175"/>
      <c r="GI325" s="175"/>
      <c r="GJ325" s="175"/>
      <c r="GK325" s="175"/>
      <c r="GL325" s="175"/>
      <c r="GM325" s="175"/>
      <c r="GN325" s="175"/>
      <c r="GO325" s="175"/>
      <c r="GP325" s="175"/>
      <c r="GQ325" s="175"/>
      <c r="GR325" s="175"/>
      <c r="GS325" s="175"/>
      <c r="GT325" s="175"/>
      <c r="GU325" s="175"/>
      <c r="GV325" s="175"/>
      <c r="GW325" s="175"/>
      <c r="GX325" s="175"/>
      <c r="GY325" s="175"/>
      <c r="GZ325" s="175"/>
      <c r="HA325" s="175"/>
      <c r="HB325" s="175"/>
      <c r="HC325" s="175"/>
      <c r="HD325" s="175"/>
      <c r="HE325" s="175"/>
      <c r="HF325" s="175"/>
      <c r="HG325" s="175"/>
      <c r="HH325" s="175"/>
      <c r="HI325" s="175"/>
      <c r="HJ325" s="175"/>
      <c r="HK325" s="175"/>
      <c r="HL325" s="175"/>
      <c r="HM325" s="175"/>
      <c r="HN325" s="175"/>
      <c r="HO325" s="175"/>
      <c r="HP325" s="175"/>
      <c r="HQ325" s="175"/>
      <c r="HR325" s="175"/>
      <c r="HS325" s="175"/>
      <c r="HT325" s="175"/>
      <c r="HU325" s="175"/>
      <c r="HV325" s="175"/>
      <c r="HW325" s="175"/>
      <c r="HX325" s="175"/>
      <c r="HY325" s="175"/>
      <c r="HZ325" s="175"/>
      <c r="IA325" s="175"/>
      <c r="IB325" s="175"/>
      <c r="IC325" s="175"/>
      <c r="ID325" s="175"/>
      <c r="IE325" s="175"/>
      <c r="IF325" s="175"/>
      <c r="IG325" s="175"/>
      <c r="IH325" s="175"/>
      <c r="II325" s="175"/>
      <c r="IJ325" s="175"/>
      <c r="IK325" s="175"/>
      <c r="IL325" s="175"/>
      <c r="IM325" s="175"/>
      <c r="IN325" s="175"/>
      <c r="IO325" s="175"/>
      <c r="IP325" s="175"/>
      <c r="IQ325" s="175"/>
      <c r="IR325" s="175"/>
      <c r="IS325" s="175"/>
      <c r="IT325" s="175"/>
      <c r="IU325" s="175"/>
      <c r="IV325" s="175"/>
      <c r="IW325" s="175"/>
      <c r="IX325" s="175"/>
      <c r="IY325" s="175"/>
      <c r="IZ325" s="175"/>
      <c r="JA325" s="175"/>
      <c r="JB325" s="175"/>
      <c r="JC325" s="175"/>
      <c r="JD325" s="175"/>
      <c r="JE325" s="175"/>
      <c r="JF325" s="175"/>
      <c r="JG325" s="175"/>
      <c r="JH325" s="175"/>
      <c r="JI325" s="175"/>
      <c r="JJ325" s="175"/>
      <c r="JK325" s="175"/>
      <c r="JL325" s="175"/>
      <c r="JM325" s="175"/>
      <c r="JN325" s="175"/>
      <c r="JO325" s="175"/>
      <c r="JP325" s="175"/>
      <c r="JQ325" s="175"/>
      <c r="JR325" s="175"/>
      <c r="JS325" s="175"/>
      <c r="JT325" s="175"/>
      <c r="JU325" s="175"/>
      <c r="JV325" s="175"/>
      <c r="JW325" s="175"/>
      <c r="JX325" s="175"/>
      <c r="JY325" s="175"/>
      <c r="JZ325" s="175"/>
      <c r="KA325" s="175"/>
      <c r="KB325" s="175"/>
      <c r="KC325" s="175"/>
      <c r="KD325" s="175"/>
      <c r="KE325" s="175"/>
      <c r="KF325" s="175"/>
      <c r="KG325" s="175"/>
      <c r="KH325" s="175"/>
      <c r="KI325" s="175"/>
      <c r="KJ325" s="175"/>
      <c r="KK325" s="175"/>
      <c r="KL325" s="175"/>
      <c r="KM325" s="175"/>
      <c r="KN325" s="175"/>
      <c r="KO325" s="175"/>
      <c r="KP325" s="175"/>
      <c r="KQ325" s="175"/>
      <c r="KR325" s="175"/>
      <c r="KS325" s="175"/>
      <c r="KT325" s="175"/>
      <c r="KU325" s="175"/>
      <c r="KV325" s="175"/>
      <c r="KW325" s="175"/>
      <c r="KX325" s="175"/>
      <c r="KY325" s="175"/>
      <c r="KZ325" s="175"/>
      <c r="LA325" s="175"/>
      <c r="LB325" s="175"/>
      <c r="LC325" s="175"/>
      <c r="LD325" s="175"/>
      <c r="LE325" s="175"/>
      <c r="LF325" s="175"/>
      <c r="LG325" s="175"/>
      <c r="LH325" s="175"/>
      <c r="LI325" s="175"/>
      <c r="LJ325" s="175"/>
      <c r="LK325" s="175"/>
      <c r="LL325" s="175"/>
      <c r="LM325" s="175"/>
      <c r="LN325" s="175"/>
      <c r="LO325" s="175"/>
      <c r="LP325" s="175"/>
      <c r="LQ325" s="175"/>
      <c r="LR325" s="175"/>
      <c r="LS325" s="175"/>
      <c r="LT325" s="175"/>
      <c r="LU325" s="175"/>
      <c r="LV325" s="175"/>
      <c r="LW325" s="175"/>
      <c r="LX325" s="175"/>
      <c r="LY325" s="175"/>
      <c r="LZ325" s="175"/>
      <c r="MA325" s="175"/>
      <c r="MB325" s="175"/>
      <c r="MC325" s="175"/>
      <c r="MD325" s="175"/>
      <c r="ME325" s="175"/>
      <c r="MF325" s="175"/>
      <c r="MG325" s="175"/>
      <c r="MH325" s="175"/>
      <c r="MI325" s="175"/>
      <c r="MJ325" s="175"/>
      <c r="MK325" s="175"/>
      <c r="ML325" s="175"/>
      <c r="MM325" s="175"/>
      <c r="MN325" s="175"/>
      <c r="MO325" s="175"/>
      <c r="MP325" s="175"/>
      <c r="MQ325" s="175"/>
      <c r="MR325" s="175"/>
      <c r="MS325" s="175"/>
      <c r="MT325" s="175"/>
      <c r="MU325" s="175"/>
      <c r="MV325" s="175"/>
      <c r="MW325" s="175"/>
      <c r="MX325" s="175"/>
      <c r="MY325" s="175"/>
      <c r="MZ325" s="175"/>
      <c r="NA325" s="175"/>
      <c r="NB325" s="175"/>
      <c r="NC325" s="175"/>
      <c r="ND325" s="175"/>
      <c r="NE325" s="175"/>
      <c r="NF325" s="175"/>
      <c r="NG325" s="175"/>
      <c r="NH325" s="175"/>
      <c r="NI325" s="175"/>
      <c r="NJ325" s="175"/>
      <c r="NK325" s="175"/>
      <c r="NL325" s="175"/>
      <c r="NM325" s="175"/>
      <c r="NN325" s="175"/>
      <c r="NO325" s="175"/>
      <c r="NP325" s="175"/>
      <c r="NQ325" s="175"/>
      <c r="NR325" s="175"/>
      <c r="NS325" s="175"/>
      <c r="NT325" s="175"/>
      <c r="NU325" s="175"/>
      <c r="NV325" s="175"/>
      <c r="NW325" s="175"/>
      <c r="NX325" s="175"/>
      <c r="NY325" s="175"/>
      <c r="NZ325" s="175"/>
      <c r="OA325" s="175"/>
      <c r="OB325" s="175"/>
      <c r="OC325" s="175"/>
      <c r="OD325" s="175"/>
      <c r="OE325" s="175"/>
      <c r="OF325" s="175"/>
      <c r="OG325" s="175"/>
      <c r="OH325" s="175"/>
      <c r="OI325" s="175"/>
      <c r="OJ325" s="175"/>
      <c r="OK325" s="175"/>
      <c r="OL325" s="175"/>
      <c r="OM325" s="175"/>
      <c r="ON325" s="175"/>
      <c r="OO325" s="175"/>
      <c r="OP325" s="175"/>
      <c r="OQ325" s="175"/>
      <c r="OR325" s="175"/>
      <c r="OS325" s="175"/>
      <c r="OT325" s="175"/>
      <c r="OU325" s="175"/>
      <c r="OV325" s="175"/>
      <c r="OW325" s="175"/>
      <c r="OX325" s="175"/>
      <c r="OY325" s="175"/>
      <c r="OZ325" s="175"/>
      <c r="PA325" s="175"/>
      <c r="PB325" s="175"/>
      <c r="PC325" s="175"/>
      <c r="PD325" s="175"/>
      <c r="PE325" s="175"/>
      <c r="PF325" s="175"/>
      <c r="PG325" s="175"/>
      <c r="PH325" s="175"/>
      <c r="PI325" s="175"/>
      <c r="PJ325" s="175"/>
      <c r="PK325" s="175"/>
      <c r="PL325" s="175"/>
      <c r="PM325" s="175"/>
      <c r="PN325" s="175"/>
      <c r="PO325" s="175"/>
      <c r="PP325" s="175"/>
      <c r="PQ325" s="175"/>
      <c r="PR325" s="175"/>
      <c r="PS325" s="175"/>
      <c r="PT325" s="175"/>
      <c r="PU325" s="175"/>
      <c r="PV325" s="175"/>
      <c r="PW325" s="175"/>
      <c r="PX325" s="175"/>
      <c r="PY325" s="175"/>
      <c r="PZ325" s="175"/>
      <c r="QA325" s="175"/>
      <c r="QB325" s="175"/>
      <c r="QC325" s="175"/>
      <c r="QD325" s="175"/>
      <c r="QE325" s="175"/>
      <c r="QF325" s="175"/>
      <c r="QG325" s="175"/>
      <c r="QH325" s="175"/>
      <c r="QI325" s="175"/>
      <c r="QJ325" s="175"/>
      <c r="QK325" s="175"/>
      <c r="QL325" s="175"/>
      <c r="QM325" s="175"/>
      <c r="QN325" s="175"/>
      <c r="QO325" s="175"/>
    </row>
    <row r="326" spans="122:457">
      <c r="DR326" s="175"/>
      <c r="DS326" s="175"/>
      <c r="DT326" s="175"/>
      <c r="DU326" s="175"/>
      <c r="DV326" s="175"/>
      <c r="DW326" s="175"/>
      <c r="DX326" s="175"/>
      <c r="DY326" s="175"/>
      <c r="DZ326" s="175"/>
      <c r="EA326" s="175"/>
      <c r="EB326" s="175"/>
      <c r="EC326" s="175"/>
      <c r="ED326" s="175"/>
      <c r="EE326" s="175"/>
      <c r="EF326" s="175"/>
      <c r="EG326" s="175"/>
      <c r="EH326" s="175"/>
      <c r="EI326" s="175"/>
      <c r="EJ326" s="175"/>
      <c r="EK326" s="175"/>
      <c r="EL326" s="175"/>
      <c r="EM326" s="175"/>
      <c r="EN326" s="175"/>
      <c r="EO326" s="175"/>
      <c r="EP326" s="175"/>
      <c r="EQ326" s="175"/>
      <c r="ER326" s="175"/>
      <c r="ES326" s="175"/>
      <c r="ET326" s="175"/>
      <c r="EU326" s="175"/>
      <c r="EV326" s="175"/>
      <c r="EW326" s="175"/>
      <c r="EX326" s="175"/>
      <c r="EY326" s="175"/>
      <c r="EZ326" s="175"/>
      <c r="FA326" s="175"/>
      <c r="FB326" s="175"/>
      <c r="FC326" s="175"/>
      <c r="FD326" s="175"/>
      <c r="FE326" s="175"/>
      <c r="FF326" s="175"/>
      <c r="FG326" s="175"/>
      <c r="FH326" s="175"/>
      <c r="FI326" s="175"/>
      <c r="FJ326" s="175"/>
      <c r="FK326" s="175"/>
      <c r="FL326" s="175"/>
      <c r="FM326" s="175"/>
      <c r="FN326" s="175"/>
      <c r="FO326" s="175"/>
      <c r="FP326" s="175"/>
      <c r="FQ326" s="175"/>
      <c r="FR326" s="175"/>
      <c r="FS326" s="175"/>
      <c r="FT326" s="175"/>
      <c r="FU326" s="175"/>
      <c r="FV326" s="175"/>
      <c r="FW326" s="175"/>
      <c r="FX326" s="175"/>
      <c r="FY326" s="175"/>
      <c r="FZ326" s="175"/>
      <c r="GA326" s="175"/>
      <c r="GB326" s="175"/>
      <c r="GC326" s="175"/>
      <c r="GD326" s="175"/>
      <c r="GE326" s="175"/>
      <c r="GF326" s="175"/>
      <c r="GG326" s="175"/>
      <c r="GH326" s="175"/>
      <c r="GI326" s="175"/>
      <c r="GJ326" s="175"/>
      <c r="GK326" s="175"/>
      <c r="GL326" s="175"/>
      <c r="GM326" s="175"/>
      <c r="GN326" s="175"/>
      <c r="GO326" s="175"/>
      <c r="GP326" s="175"/>
      <c r="GQ326" s="175"/>
      <c r="GR326" s="175"/>
      <c r="GS326" s="175"/>
      <c r="GT326" s="175"/>
      <c r="GU326" s="175"/>
      <c r="GV326" s="175"/>
      <c r="GW326" s="175"/>
      <c r="GX326" s="175"/>
      <c r="GY326" s="175"/>
      <c r="GZ326" s="175"/>
      <c r="HA326" s="175"/>
      <c r="HB326" s="175"/>
      <c r="HC326" s="175"/>
      <c r="HD326" s="175"/>
      <c r="HE326" s="175"/>
      <c r="HF326" s="175"/>
      <c r="HG326" s="175"/>
      <c r="HH326" s="175"/>
      <c r="HI326" s="175"/>
      <c r="HJ326" s="175"/>
      <c r="HK326" s="175"/>
      <c r="HL326" s="175"/>
      <c r="HM326" s="175"/>
      <c r="HN326" s="175"/>
      <c r="HO326" s="175"/>
      <c r="HP326" s="175"/>
      <c r="HQ326" s="175"/>
      <c r="HR326" s="175"/>
      <c r="HS326" s="175"/>
      <c r="HT326" s="175"/>
      <c r="HU326" s="175"/>
      <c r="HV326" s="175"/>
      <c r="HW326" s="175"/>
      <c r="HX326" s="175"/>
      <c r="HY326" s="175"/>
      <c r="HZ326" s="175"/>
      <c r="IA326" s="175"/>
      <c r="IB326" s="175"/>
      <c r="IC326" s="175"/>
      <c r="ID326" s="175"/>
      <c r="IE326" s="175"/>
      <c r="IF326" s="175"/>
      <c r="IG326" s="175"/>
      <c r="IH326" s="175"/>
      <c r="II326" s="175"/>
      <c r="IJ326" s="175"/>
      <c r="IK326" s="175"/>
      <c r="IL326" s="175"/>
      <c r="IM326" s="175"/>
      <c r="IN326" s="175"/>
      <c r="IO326" s="175"/>
      <c r="IP326" s="175"/>
      <c r="IQ326" s="175"/>
      <c r="IR326" s="175"/>
      <c r="IS326" s="175"/>
      <c r="IT326" s="175"/>
      <c r="IU326" s="175"/>
      <c r="IV326" s="175"/>
      <c r="IW326" s="175"/>
      <c r="IX326" s="175"/>
      <c r="IY326" s="175"/>
      <c r="IZ326" s="175"/>
      <c r="JA326" s="175"/>
      <c r="JB326" s="175"/>
      <c r="JC326" s="175"/>
      <c r="JD326" s="175"/>
      <c r="JE326" s="175"/>
      <c r="JF326" s="175"/>
      <c r="JG326" s="175"/>
      <c r="JH326" s="175"/>
      <c r="JI326" s="175"/>
      <c r="JJ326" s="175"/>
      <c r="JK326" s="175"/>
      <c r="JL326" s="175"/>
      <c r="JM326" s="175"/>
      <c r="JN326" s="175"/>
      <c r="JO326" s="175"/>
      <c r="JP326" s="175"/>
      <c r="JQ326" s="175"/>
      <c r="JR326" s="175"/>
      <c r="JS326" s="175"/>
      <c r="JT326" s="175"/>
      <c r="JU326" s="175"/>
      <c r="JV326" s="175"/>
      <c r="JW326" s="175"/>
      <c r="JX326" s="175"/>
      <c r="JY326" s="175"/>
      <c r="JZ326" s="175"/>
      <c r="KA326" s="175"/>
      <c r="KB326" s="175"/>
      <c r="KC326" s="175"/>
      <c r="KD326" s="175"/>
      <c r="KE326" s="175"/>
      <c r="KF326" s="175"/>
      <c r="KG326" s="175"/>
      <c r="KH326" s="175"/>
      <c r="KI326" s="175"/>
      <c r="KJ326" s="175"/>
      <c r="KK326" s="175"/>
      <c r="KL326" s="175"/>
      <c r="KM326" s="175"/>
      <c r="KN326" s="175"/>
      <c r="KO326" s="175"/>
      <c r="KP326" s="175"/>
      <c r="KQ326" s="175"/>
      <c r="KR326" s="175"/>
      <c r="KS326" s="175"/>
      <c r="KT326" s="175"/>
      <c r="KU326" s="175"/>
      <c r="KV326" s="175"/>
      <c r="KW326" s="175"/>
      <c r="KX326" s="175"/>
      <c r="KY326" s="175"/>
      <c r="KZ326" s="175"/>
      <c r="LA326" s="175"/>
      <c r="LB326" s="175"/>
      <c r="LC326" s="175"/>
      <c r="LD326" s="175"/>
      <c r="LE326" s="175"/>
      <c r="LF326" s="175"/>
      <c r="LG326" s="175"/>
      <c r="LH326" s="175"/>
      <c r="LI326" s="175"/>
      <c r="LJ326" s="175"/>
      <c r="LK326" s="175"/>
      <c r="LL326" s="175"/>
      <c r="LM326" s="175"/>
      <c r="LN326" s="175"/>
      <c r="LO326" s="175"/>
      <c r="LP326" s="175"/>
      <c r="LQ326" s="175"/>
      <c r="LR326" s="175"/>
      <c r="LS326" s="175"/>
      <c r="LT326" s="175"/>
      <c r="LU326" s="175"/>
      <c r="LV326" s="175"/>
      <c r="LW326" s="175"/>
      <c r="LX326" s="175"/>
      <c r="LY326" s="175"/>
      <c r="LZ326" s="175"/>
      <c r="MA326" s="175"/>
      <c r="MB326" s="175"/>
      <c r="MC326" s="175"/>
      <c r="MD326" s="175"/>
      <c r="ME326" s="175"/>
      <c r="MF326" s="175"/>
      <c r="MG326" s="175"/>
      <c r="MH326" s="175"/>
      <c r="MI326" s="175"/>
      <c r="MJ326" s="175"/>
      <c r="MK326" s="175"/>
      <c r="ML326" s="175"/>
      <c r="MM326" s="175"/>
      <c r="MN326" s="175"/>
      <c r="MO326" s="175"/>
      <c r="MP326" s="175"/>
      <c r="MQ326" s="175"/>
      <c r="MR326" s="175"/>
      <c r="MS326" s="175"/>
      <c r="MT326" s="175"/>
      <c r="MU326" s="175"/>
      <c r="MV326" s="175"/>
      <c r="MW326" s="175"/>
      <c r="MX326" s="175"/>
      <c r="MY326" s="175"/>
      <c r="MZ326" s="175"/>
      <c r="NA326" s="175"/>
      <c r="NB326" s="175"/>
      <c r="NC326" s="175"/>
      <c r="ND326" s="175"/>
      <c r="NE326" s="175"/>
      <c r="NF326" s="175"/>
      <c r="NG326" s="175"/>
      <c r="NH326" s="175"/>
      <c r="NI326" s="175"/>
      <c r="NJ326" s="175"/>
      <c r="NK326" s="175"/>
      <c r="NL326" s="175"/>
      <c r="NM326" s="175"/>
      <c r="NN326" s="175"/>
      <c r="NO326" s="175"/>
      <c r="NP326" s="175"/>
      <c r="NQ326" s="175"/>
      <c r="NR326" s="175"/>
      <c r="NS326" s="175"/>
      <c r="NT326" s="175"/>
      <c r="NU326" s="175"/>
      <c r="NV326" s="175"/>
      <c r="NW326" s="175"/>
      <c r="NX326" s="175"/>
      <c r="NY326" s="175"/>
      <c r="NZ326" s="175"/>
      <c r="OA326" s="175"/>
      <c r="OB326" s="175"/>
      <c r="OC326" s="175"/>
      <c r="OD326" s="175"/>
      <c r="OE326" s="175"/>
      <c r="OF326" s="175"/>
      <c r="OG326" s="175"/>
      <c r="OH326" s="175"/>
      <c r="OI326" s="175"/>
      <c r="OJ326" s="175"/>
      <c r="OK326" s="175"/>
      <c r="OL326" s="175"/>
      <c r="OM326" s="175"/>
      <c r="ON326" s="175"/>
      <c r="OO326" s="175"/>
      <c r="OP326" s="175"/>
      <c r="OQ326" s="175"/>
      <c r="OR326" s="175"/>
      <c r="OS326" s="175"/>
      <c r="OT326" s="175"/>
      <c r="OU326" s="175"/>
      <c r="OV326" s="175"/>
      <c r="OW326" s="175"/>
      <c r="OX326" s="175"/>
      <c r="OY326" s="175"/>
      <c r="OZ326" s="175"/>
      <c r="PA326" s="175"/>
      <c r="PB326" s="175"/>
      <c r="PC326" s="175"/>
      <c r="PD326" s="175"/>
      <c r="PE326" s="175"/>
      <c r="PF326" s="175"/>
      <c r="PG326" s="175"/>
      <c r="PH326" s="175"/>
      <c r="PI326" s="175"/>
      <c r="PJ326" s="175"/>
      <c r="PK326" s="175"/>
      <c r="PL326" s="175"/>
      <c r="PM326" s="175"/>
      <c r="PN326" s="175"/>
      <c r="PO326" s="175"/>
      <c r="PP326" s="175"/>
      <c r="PQ326" s="175"/>
      <c r="PR326" s="175"/>
      <c r="PS326" s="175"/>
      <c r="PT326" s="175"/>
      <c r="PU326" s="175"/>
      <c r="PV326" s="175"/>
      <c r="PW326" s="175"/>
      <c r="PX326" s="175"/>
      <c r="PY326" s="175"/>
      <c r="PZ326" s="175"/>
      <c r="QA326" s="175"/>
      <c r="QB326" s="175"/>
      <c r="QC326" s="175"/>
      <c r="QD326" s="175"/>
      <c r="QE326" s="175"/>
      <c r="QF326" s="175"/>
      <c r="QG326" s="175"/>
      <c r="QH326" s="175"/>
      <c r="QI326" s="175"/>
      <c r="QJ326" s="175"/>
      <c r="QK326" s="175"/>
      <c r="QL326" s="175"/>
      <c r="QM326" s="175"/>
      <c r="QN326" s="175"/>
      <c r="QO326" s="175"/>
    </row>
    <row r="327" spans="122:457">
      <c r="DR327" s="175"/>
      <c r="DS327" s="175"/>
      <c r="DT327" s="175"/>
      <c r="DU327" s="175"/>
      <c r="DV327" s="175"/>
      <c r="DW327" s="175"/>
      <c r="DX327" s="175"/>
      <c r="DY327" s="175"/>
      <c r="DZ327" s="175"/>
      <c r="EA327" s="175"/>
      <c r="EB327" s="175"/>
      <c r="EC327" s="175"/>
      <c r="ED327" s="175"/>
      <c r="EE327" s="175"/>
      <c r="EF327" s="175"/>
      <c r="EG327" s="175"/>
      <c r="EH327" s="175"/>
      <c r="EI327" s="175"/>
      <c r="EJ327" s="175"/>
      <c r="EK327" s="175"/>
      <c r="EL327" s="175"/>
      <c r="EM327" s="175"/>
      <c r="EN327" s="175"/>
      <c r="EO327" s="175"/>
      <c r="EP327" s="175"/>
      <c r="EQ327" s="175"/>
      <c r="ER327" s="175"/>
      <c r="ES327" s="175"/>
      <c r="ET327" s="175"/>
      <c r="EU327" s="175"/>
      <c r="EV327" s="175"/>
      <c r="EW327" s="175"/>
      <c r="EX327" s="175"/>
      <c r="EY327" s="175"/>
      <c r="EZ327" s="175"/>
      <c r="FA327" s="175"/>
      <c r="FB327" s="175"/>
      <c r="FC327" s="175"/>
      <c r="FD327" s="175"/>
      <c r="FE327" s="175"/>
      <c r="FF327" s="175"/>
      <c r="FG327" s="175"/>
      <c r="FH327" s="175"/>
      <c r="FI327" s="175"/>
      <c r="FJ327" s="175"/>
      <c r="FK327" s="175"/>
      <c r="FL327" s="175"/>
      <c r="FM327" s="175"/>
      <c r="FN327" s="175"/>
      <c r="FO327" s="175"/>
      <c r="FP327" s="175"/>
      <c r="FQ327" s="175"/>
      <c r="FR327" s="175"/>
      <c r="FS327" s="175"/>
      <c r="FT327" s="175"/>
      <c r="FU327" s="175"/>
      <c r="FV327" s="175"/>
      <c r="FW327" s="175"/>
      <c r="FX327" s="175"/>
      <c r="FY327" s="175"/>
      <c r="FZ327" s="175"/>
      <c r="GA327" s="175"/>
      <c r="GB327" s="175"/>
      <c r="GC327" s="175"/>
      <c r="GD327" s="175"/>
      <c r="GE327" s="175"/>
      <c r="GF327" s="175"/>
      <c r="GG327" s="175"/>
      <c r="GH327" s="175"/>
      <c r="GI327" s="175"/>
      <c r="GJ327" s="175"/>
      <c r="GK327" s="175"/>
      <c r="GL327" s="175"/>
      <c r="GM327" s="175"/>
      <c r="GN327" s="175"/>
      <c r="GO327" s="175"/>
      <c r="GP327" s="175"/>
      <c r="GQ327" s="175"/>
      <c r="GR327" s="175"/>
      <c r="GS327" s="175"/>
      <c r="GT327" s="175"/>
      <c r="GU327" s="175"/>
      <c r="GV327" s="175"/>
      <c r="GW327" s="175"/>
      <c r="GX327" s="175"/>
      <c r="GY327" s="175"/>
      <c r="GZ327" s="175"/>
      <c r="HA327" s="175"/>
      <c r="HB327" s="175"/>
      <c r="HC327" s="175"/>
      <c r="HD327" s="175"/>
      <c r="HE327" s="175"/>
      <c r="HF327" s="175"/>
      <c r="HG327" s="175"/>
      <c r="HH327" s="175"/>
      <c r="HI327" s="175"/>
      <c r="HJ327" s="175"/>
      <c r="HK327" s="175"/>
      <c r="HL327" s="175"/>
      <c r="HM327" s="175"/>
      <c r="HN327" s="175"/>
      <c r="HO327" s="175"/>
      <c r="HP327" s="175"/>
      <c r="HQ327" s="175"/>
      <c r="HR327" s="175"/>
      <c r="HS327" s="175"/>
      <c r="HT327" s="175"/>
      <c r="HU327" s="175"/>
      <c r="HV327" s="175"/>
      <c r="HW327" s="175"/>
      <c r="HX327" s="175"/>
      <c r="HY327" s="175"/>
      <c r="HZ327" s="175"/>
      <c r="IA327" s="175"/>
      <c r="IB327" s="175"/>
      <c r="IC327" s="175"/>
      <c r="ID327" s="175"/>
      <c r="IE327" s="175"/>
      <c r="IF327" s="175"/>
      <c r="IG327" s="175"/>
      <c r="IH327" s="175"/>
      <c r="II327" s="175"/>
      <c r="IJ327" s="175"/>
      <c r="IK327" s="175"/>
      <c r="IL327" s="175"/>
      <c r="IM327" s="175"/>
      <c r="IN327" s="175"/>
      <c r="IO327" s="175"/>
      <c r="IP327" s="175"/>
      <c r="IQ327" s="175"/>
      <c r="IR327" s="175"/>
      <c r="IS327" s="175"/>
      <c r="IT327" s="175"/>
      <c r="IU327" s="175"/>
      <c r="IV327" s="175"/>
      <c r="IW327" s="175"/>
      <c r="IX327" s="175"/>
      <c r="IY327" s="175"/>
      <c r="IZ327" s="175"/>
      <c r="JA327" s="175"/>
      <c r="JB327" s="175"/>
      <c r="JC327" s="175"/>
      <c r="JD327" s="175"/>
      <c r="JE327" s="175"/>
      <c r="JF327" s="175"/>
      <c r="JG327" s="175"/>
      <c r="JH327" s="175"/>
      <c r="JI327" s="175"/>
      <c r="JJ327" s="175"/>
      <c r="JK327" s="175"/>
      <c r="JL327" s="175"/>
      <c r="JM327" s="175"/>
      <c r="JN327" s="175"/>
      <c r="JO327" s="175"/>
      <c r="JP327" s="175"/>
      <c r="JQ327" s="175"/>
      <c r="JR327" s="175"/>
      <c r="JS327" s="175"/>
      <c r="JT327" s="175"/>
      <c r="JU327" s="175"/>
      <c r="JV327" s="175"/>
      <c r="JW327" s="175"/>
      <c r="JX327" s="175"/>
      <c r="JY327" s="175"/>
      <c r="JZ327" s="175"/>
      <c r="KA327" s="175"/>
      <c r="KB327" s="175"/>
      <c r="KC327" s="175"/>
      <c r="KD327" s="175"/>
      <c r="KE327" s="175"/>
      <c r="KF327" s="175"/>
      <c r="KG327" s="175"/>
      <c r="KH327" s="175"/>
      <c r="KI327" s="175"/>
      <c r="KJ327" s="175"/>
      <c r="KK327" s="175"/>
      <c r="KL327" s="175"/>
      <c r="KM327" s="175"/>
      <c r="KN327" s="175"/>
      <c r="KO327" s="175"/>
      <c r="KP327" s="175"/>
      <c r="KQ327" s="175"/>
      <c r="KR327" s="175"/>
      <c r="KS327" s="175"/>
      <c r="KT327" s="175"/>
      <c r="KU327" s="175"/>
      <c r="KV327" s="175"/>
      <c r="KW327" s="175"/>
      <c r="KX327" s="175"/>
      <c r="KY327" s="175"/>
      <c r="KZ327" s="175"/>
      <c r="LA327" s="175"/>
      <c r="LB327" s="175"/>
      <c r="LC327" s="175"/>
      <c r="LD327" s="175"/>
      <c r="LE327" s="175"/>
      <c r="LF327" s="175"/>
      <c r="LG327" s="175"/>
      <c r="LH327" s="175"/>
      <c r="LI327" s="175"/>
      <c r="LJ327" s="175"/>
      <c r="LK327" s="175"/>
      <c r="LL327" s="175"/>
      <c r="LM327" s="175"/>
      <c r="LN327" s="175"/>
      <c r="LO327" s="175"/>
      <c r="LP327" s="175"/>
      <c r="LQ327" s="175"/>
      <c r="LR327" s="175"/>
      <c r="LS327" s="175"/>
      <c r="LT327" s="175"/>
      <c r="LU327" s="175"/>
      <c r="LV327" s="175"/>
      <c r="LW327" s="175"/>
      <c r="LX327" s="175"/>
      <c r="LY327" s="175"/>
      <c r="LZ327" s="175"/>
      <c r="MA327" s="175"/>
      <c r="MB327" s="175"/>
      <c r="MC327" s="175"/>
      <c r="MD327" s="175"/>
      <c r="ME327" s="175"/>
      <c r="MF327" s="175"/>
      <c r="MG327" s="175"/>
      <c r="MH327" s="175"/>
      <c r="MI327" s="175"/>
      <c r="MJ327" s="175"/>
      <c r="MK327" s="175"/>
      <c r="ML327" s="175"/>
      <c r="MM327" s="175"/>
      <c r="MN327" s="175"/>
      <c r="MO327" s="175"/>
      <c r="MP327" s="175"/>
      <c r="MQ327" s="175"/>
      <c r="MR327" s="175"/>
      <c r="MS327" s="175"/>
      <c r="MT327" s="175"/>
      <c r="MU327" s="175"/>
      <c r="MV327" s="175"/>
      <c r="MW327" s="175"/>
      <c r="MX327" s="175"/>
      <c r="MY327" s="175"/>
      <c r="MZ327" s="175"/>
      <c r="NA327" s="175"/>
      <c r="NB327" s="175"/>
      <c r="NC327" s="175"/>
      <c r="ND327" s="175"/>
      <c r="NE327" s="175"/>
      <c r="NF327" s="175"/>
      <c r="NG327" s="175"/>
      <c r="NH327" s="175"/>
      <c r="NI327" s="175"/>
      <c r="NJ327" s="175"/>
      <c r="NK327" s="175"/>
      <c r="NL327" s="175"/>
      <c r="NM327" s="175"/>
      <c r="NN327" s="175"/>
      <c r="NO327" s="175"/>
      <c r="NP327" s="175"/>
      <c r="NQ327" s="175"/>
      <c r="NR327" s="175"/>
      <c r="NS327" s="175"/>
      <c r="NT327" s="175"/>
      <c r="NU327" s="175"/>
      <c r="NV327" s="175"/>
      <c r="NW327" s="175"/>
      <c r="NX327" s="175"/>
      <c r="NY327" s="175"/>
      <c r="NZ327" s="175"/>
      <c r="OA327" s="175"/>
      <c r="OB327" s="175"/>
      <c r="OC327" s="175"/>
      <c r="OD327" s="175"/>
      <c r="OE327" s="175"/>
      <c r="OF327" s="175"/>
      <c r="OG327" s="175"/>
      <c r="OH327" s="175"/>
      <c r="OI327" s="175"/>
      <c r="OJ327" s="175"/>
      <c r="OK327" s="175"/>
      <c r="OL327" s="175"/>
      <c r="OM327" s="175"/>
      <c r="ON327" s="175"/>
      <c r="OO327" s="175"/>
      <c r="OP327" s="175"/>
      <c r="OQ327" s="175"/>
      <c r="OR327" s="175"/>
      <c r="OS327" s="175"/>
      <c r="OT327" s="175"/>
      <c r="OU327" s="175"/>
      <c r="OV327" s="175"/>
      <c r="OW327" s="175"/>
      <c r="OX327" s="175"/>
      <c r="OY327" s="175"/>
      <c r="OZ327" s="175"/>
      <c r="PA327" s="175"/>
      <c r="PB327" s="175"/>
      <c r="PC327" s="175"/>
      <c r="PD327" s="175"/>
      <c r="PE327" s="175"/>
      <c r="PF327" s="175"/>
      <c r="PG327" s="175"/>
      <c r="PH327" s="175"/>
      <c r="PI327" s="175"/>
      <c r="PJ327" s="175"/>
      <c r="PK327" s="175"/>
      <c r="PL327" s="175"/>
      <c r="PM327" s="175"/>
      <c r="PN327" s="175"/>
      <c r="PO327" s="175"/>
      <c r="PP327" s="175"/>
      <c r="PQ327" s="175"/>
      <c r="PR327" s="175"/>
      <c r="PS327" s="175"/>
      <c r="PT327" s="175"/>
      <c r="PU327" s="175"/>
      <c r="PV327" s="175"/>
      <c r="PW327" s="175"/>
      <c r="PX327" s="175"/>
      <c r="PY327" s="175"/>
      <c r="PZ327" s="175"/>
      <c r="QA327" s="175"/>
      <c r="QB327" s="175"/>
      <c r="QC327" s="175"/>
      <c r="QD327" s="175"/>
      <c r="QE327" s="175"/>
      <c r="QF327" s="175"/>
      <c r="QG327" s="175"/>
      <c r="QH327" s="175"/>
      <c r="QI327" s="175"/>
      <c r="QJ327" s="175"/>
      <c r="QK327" s="175"/>
      <c r="QL327" s="175"/>
      <c r="QM327" s="175"/>
      <c r="QN327" s="175"/>
      <c r="QO327" s="175"/>
    </row>
    <row r="328" spans="122:457">
      <c r="DR328" s="175"/>
      <c r="DS328" s="175"/>
      <c r="DT328" s="175"/>
      <c r="DU328" s="175"/>
      <c r="DV328" s="175"/>
      <c r="DW328" s="175"/>
      <c r="DX328" s="175"/>
      <c r="DY328" s="175"/>
      <c r="DZ328" s="175"/>
      <c r="EA328" s="175"/>
      <c r="EB328" s="175"/>
      <c r="EC328" s="175"/>
      <c r="ED328" s="175"/>
      <c r="EE328" s="175"/>
      <c r="EF328" s="175"/>
      <c r="EG328" s="175"/>
      <c r="EH328" s="175"/>
      <c r="EI328" s="175"/>
      <c r="EJ328" s="175"/>
      <c r="EK328" s="175"/>
      <c r="EL328" s="175"/>
      <c r="EM328" s="175"/>
      <c r="EN328" s="175"/>
      <c r="EO328" s="175"/>
      <c r="EP328" s="175"/>
      <c r="EQ328" s="175"/>
      <c r="ER328" s="175"/>
      <c r="ES328" s="175"/>
      <c r="ET328" s="175"/>
      <c r="EU328" s="175"/>
      <c r="EV328" s="175"/>
      <c r="EW328" s="175"/>
      <c r="EX328" s="175"/>
      <c r="EY328" s="175"/>
      <c r="EZ328" s="175"/>
      <c r="FA328" s="175"/>
      <c r="FB328" s="175"/>
      <c r="FC328" s="175"/>
      <c r="FD328" s="175"/>
      <c r="FE328" s="175"/>
      <c r="FF328" s="175"/>
      <c r="FG328" s="175"/>
      <c r="FH328" s="175"/>
      <c r="FI328" s="175"/>
      <c r="FJ328" s="175"/>
      <c r="FK328" s="175"/>
      <c r="FL328" s="175"/>
      <c r="FM328" s="175"/>
      <c r="FN328" s="175"/>
      <c r="FO328" s="175"/>
      <c r="FP328" s="175"/>
      <c r="FQ328" s="175"/>
      <c r="FR328" s="175"/>
      <c r="FS328" s="175"/>
      <c r="FT328" s="175"/>
      <c r="FU328" s="175"/>
      <c r="FV328" s="175"/>
      <c r="FW328" s="175"/>
      <c r="FX328" s="175"/>
      <c r="FY328" s="175"/>
      <c r="FZ328" s="175"/>
      <c r="GA328" s="175"/>
      <c r="GB328" s="175"/>
      <c r="GC328" s="175"/>
      <c r="GD328" s="175"/>
      <c r="GE328" s="175"/>
      <c r="GF328" s="175"/>
      <c r="GG328" s="175"/>
      <c r="GH328" s="175"/>
      <c r="GI328" s="175"/>
      <c r="GJ328" s="175"/>
      <c r="GK328" s="175"/>
      <c r="GL328" s="175"/>
      <c r="GM328" s="175"/>
      <c r="GN328" s="175"/>
      <c r="GO328" s="175"/>
      <c r="GP328" s="175"/>
      <c r="GQ328" s="175"/>
      <c r="GR328" s="175"/>
      <c r="GS328" s="175"/>
      <c r="GT328" s="175"/>
      <c r="GU328" s="175"/>
      <c r="GV328" s="175"/>
      <c r="GW328" s="175"/>
      <c r="GX328" s="175"/>
      <c r="GY328" s="175"/>
      <c r="GZ328" s="175"/>
      <c r="HA328" s="175"/>
      <c r="HB328" s="175"/>
      <c r="HC328" s="175"/>
      <c r="HD328" s="175"/>
      <c r="HE328" s="175"/>
      <c r="HF328" s="175"/>
      <c r="HG328" s="175"/>
      <c r="HH328" s="175"/>
      <c r="HI328" s="175"/>
      <c r="HJ328" s="175"/>
      <c r="HK328" s="175"/>
      <c r="HL328" s="175"/>
      <c r="HM328" s="175"/>
      <c r="HN328" s="175"/>
      <c r="HO328" s="175"/>
      <c r="HP328" s="175"/>
      <c r="HQ328" s="175"/>
      <c r="HR328" s="175"/>
      <c r="HS328" s="175"/>
      <c r="HT328" s="175"/>
      <c r="HU328" s="175"/>
      <c r="HV328" s="175"/>
      <c r="HW328" s="175"/>
      <c r="HX328" s="175"/>
      <c r="HY328" s="175"/>
      <c r="HZ328" s="175"/>
      <c r="IA328" s="175"/>
      <c r="IB328" s="175"/>
      <c r="IC328" s="175"/>
      <c r="ID328" s="175"/>
      <c r="IE328" s="175"/>
      <c r="IF328" s="175"/>
      <c r="IG328" s="175"/>
      <c r="IH328" s="175"/>
      <c r="II328" s="175"/>
      <c r="IJ328" s="175"/>
      <c r="IK328" s="175"/>
      <c r="IL328" s="175"/>
      <c r="IM328" s="175"/>
      <c r="IN328" s="175"/>
      <c r="IO328" s="175"/>
      <c r="IP328" s="175"/>
      <c r="IQ328" s="175"/>
      <c r="IR328" s="175"/>
      <c r="IS328" s="175"/>
      <c r="IT328" s="175"/>
      <c r="IU328" s="175"/>
      <c r="IV328" s="175"/>
      <c r="IW328" s="175"/>
      <c r="IX328" s="175"/>
      <c r="IY328" s="175"/>
      <c r="IZ328" s="175"/>
      <c r="JA328" s="175"/>
      <c r="JB328" s="175"/>
      <c r="JC328" s="175"/>
      <c r="JD328" s="175"/>
      <c r="JE328" s="175"/>
      <c r="JF328" s="175"/>
      <c r="JG328" s="175"/>
      <c r="JH328" s="175"/>
      <c r="JI328" s="175"/>
      <c r="JJ328" s="175"/>
      <c r="JK328" s="175"/>
      <c r="JL328" s="175"/>
      <c r="JM328" s="175"/>
      <c r="JN328" s="175"/>
      <c r="JO328" s="175"/>
      <c r="JP328" s="175"/>
      <c r="JQ328" s="175"/>
      <c r="JR328" s="175"/>
      <c r="JS328" s="175"/>
      <c r="JT328" s="175"/>
      <c r="JU328" s="175"/>
      <c r="JV328" s="175"/>
      <c r="JW328" s="175"/>
      <c r="JX328" s="175"/>
      <c r="JY328" s="175"/>
      <c r="JZ328" s="175"/>
      <c r="KA328" s="175"/>
      <c r="KB328" s="175"/>
      <c r="KC328" s="175"/>
      <c r="KD328" s="175"/>
      <c r="KE328" s="175"/>
      <c r="KF328" s="175"/>
      <c r="KG328" s="175"/>
      <c r="KH328" s="175"/>
      <c r="KI328" s="175"/>
      <c r="KJ328" s="175"/>
      <c r="KK328" s="175"/>
      <c r="KL328" s="175"/>
      <c r="KM328" s="175"/>
      <c r="KN328" s="175"/>
      <c r="KO328" s="175"/>
      <c r="KP328" s="175"/>
      <c r="KQ328" s="175"/>
      <c r="KR328" s="175"/>
      <c r="KS328" s="175"/>
      <c r="KT328" s="175"/>
      <c r="KU328" s="175"/>
      <c r="KV328" s="175"/>
      <c r="KW328" s="175"/>
      <c r="KX328" s="175"/>
      <c r="KY328" s="175"/>
      <c r="KZ328" s="175"/>
      <c r="LA328" s="175"/>
      <c r="LB328" s="175"/>
      <c r="LC328" s="175"/>
      <c r="LD328" s="175"/>
      <c r="LE328" s="175"/>
      <c r="LF328" s="175"/>
      <c r="LG328" s="175"/>
      <c r="LH328" s="175"/>
      <c r="LI328" s="175"/>
      <c r="LJ328" s="175"/>
      <c r="LK328" s="175"/>
      <c r="LL328" s="175"/>
      <c r="LM328" s="175"/>
      <c r="LN328" s="175"/>
      <c r="LO328" s="175"/>
      <c r="LP328" s="175"/>
      <c r="LQ328" s="175"/>
      <c r="LR328" s="175"/>
      <c r="LS328" s="175"/>
      <c r="LT328" s="175"/>
      <c r="LU328" s="175"/>
      <c r="LV328" s="175"/>
      <c r="LW328" s="175"/>
      <c r="LX328" s="175"/>
      <c r="LY328" s="175"/>
      <c r="LZ328" s="175"/>
      <c r="MA328" s="175"/>
      <c r="MB328" s="175"/>
      <c r="MC328" s="175"/>
      <c r="MD328" s="175"/>
      <c r="ME328" s="175"/>
      <c r="MF328" s="175"/>
      <c r="MG328" s="175"/>
      <c r="MH328" s="175"/>
      <c r="MI328" s="175"/>
      <c r="MJ328" s="175"/>
      <c r="MK328" s="175"/>
      <c r="ML328" s="175"/>
      <c r="MM328" s="175"/>
      <c r="MN328" s="175"/>
      <c r="MO328" s="175"/>
      <c r="MP328" s="175"/>
      <c r="MQ328" s="175"/>
      <c r="MR328" s="175"/>
      <c r="MS328" s="175"/>
      <c r="MT328" s="175"/>
      <c r="MU328" s="175"/>
      <c r="MV328" s="175"/>
      <c r="MW328" s="175"/>
      <c r="MX328" s="175"/>
      <c r="MY328" s="175"/>
      <c r="MZ328" s="175"/>
      <c r="NA328" s="175"/>
      <c r="NB328" s="175"/>
      <c r="NC328" s="175"/>
      <c r="ND328" s="175"/>
      <c r="NE328" s="175"/>
      <c r="NF328" s="175"/>
      <c r="NG328" s="175"/>
      <c r="NH328" s="175"/>
      <c r="NI328" s="175"/>
      <c r="NJ328" s="175"/>
      <c r="NK328" s="175"/>
      <c r="NL328" s="175"/>
      <c r="NM328" s="175"/>
      <c r="NN328" s="175"/>
      <c r="NO328" s="175"/>
      <c r="NP328" s="175"/>
      <c r="NQ328" s="175"/>
      <c r="NR328" s="175"/>
      <c r="NS328" s="175"/>
      <c r="NT328" s="175"/>
      <c r="NU328" s="175"/>
      <c r="NV328" s="175"/>
      <c r="NW328" s="175"/>
      <c r="NX328" s="175"/>
      <c r="NY328" s="175"/>
      <c r="NZ328" s="175"/>
      <c r="OA328" s="175"/>
      <c r="OB328" s="175"/>
      <c r="OC328" s="175"/>
      <c r="OD328" s="175"/>
      <c r="OE328" s="175"/>
      <c r="OF328" s="175"/>
      <c r="OG328" s="175"/>
      <c r="OH328" s="175"/>
      <c r="OI328" s="175"/>
      <c r="OJ328" s="175"/>
      <c r="OK328" s="175"/>
      <c r="OL328" s="175"/>
      <c r="OM328" s="175"/>
      <c r="ON328" s="175"/>
      <c r="OO328" s="175"/>
      <c r="OP328" s="175"/>
      <c r="OQ328" s="175"/>
      <c r="OR328" s="175"/>
      <c r="OS328" s="175"/>
      <c r="OT328" s="175"/>
      <c r="OU328" s="175"/>
      <c r="OV328" s="175"/>
      <c r="OW328" s="175"/>
      <c r="OX328" s="175"/>
      <c r="OY328" s="175"/>
      <c r="OZ328" s="175"/>
      <c r="PA328" s="175"/>
      <c r="PB328" s="175"/>
      <c r="PC328" s="175"/>
      <c r="PD328" s="175"/>
      <c r="PE328" s="175"/>
      <c r="PF328" s="175"/>
      <c r="PG328" s="175"/>
      <c r="PH328" s="175"/>
      <c r="PI328" s="175"/>
      <c r="PJ328" s="175"/>
      <c r="PK328" s="175"/>
      <c r="PL328" s="175"/>
      <c r="PM328" s="175"/>
      <c r="PN328" s="175"/>
      <c r="PO328" s="175"/>
      <c r="PP328" s="175"/>
      <c r="PQ328" s="175"/>
      <c r="PR328" s="175"/>
      <c r="PS328" s="175"/>
      <c r="PT328" s="175"/>
      <c r="PU328" s="175"/>
      <c r="PV328" s="175"/>
      <c r="PW328" s="175"/>
      <c r="PX328" s="175"/>
      <c r="PY328" s="175"/>
      <c r="PZ328" s="175"/>
      <c r="QA328" s="175"/>
      <c r="QB328" s="175"/>
      <c r="QC328" s="175"/>
      <c r="QD328" s="175"/>
      <c r="QE328" s="175"/>
      <c r="QF328" s="175"/>
      <c r="QG328" s="175"/>
      <c r="QH328" s="175"/>
      <c r="QI328" s="175"/>
      <c r="QJ328" s="175"/>
      <c r="QK328" s="175"/>
      <c r="QL328" s="175"/>
      <c r="QM328" s="175"/>
      <c r="QN328" s="175"/>
      <c r="QO328" s="175"/>
    </row>
    <row r="329" spans="122:457">
      <c r="DR329" s="175"/>
      <c r="DS329" s="175"/>
      <c r="DT329" s="175"/>
      <c r="DU329" s="175"/>
      <c r="DV329" s="175"/>
      <c r="DW329" s="175"/>
      <c r="DX329" s="175"/>
      <c r="DY329" s="175"/>
      <c r="DZ329" s="175"/>
      <c r="EA329" s="175"/>
      <c r="EB329" s="175"/>
      <c r="EC329" s="175"/>
      <c r="ED329" s="175"/>
      <c r="EE329" s="175"/>
      <c r="EF329" s="175"/>
      <c r="EG329" s="175"/>
      <c r="EH329" s="175"/>
      <c r="EI329" s="175"/>
      <c r="EJ329" s="175"/>
      <c r="EK329" s="175"/>
      <c r="EL329" s="175"/>
      <c r="EM329" s="175"/>
      <c r="EN329" s="175"/>
      <c r="EO329" s="175"/>
      <c r="EP329" s="175"/>
      <c r="EQ329" s="175"/>
      <c r="ER329" s="175"/>
      <c r="ES329" s="175"/>
      <c r="ET329" s="175"/>
      <c r="EU329" s="175"/>
      <c r="EV329" s="175"/>
      <c r="EW329" s="175"/>
      <c r="EX329" s="175"/>
      <c r="EY329" s="175"/>
      <c r="EZ329" s="175"/>
      <c r="FA329" s="175"/>
      <c r="FB329" s="175"/>
      <c r="FC329" s="175"/>
      <c r="FD329" s="175"/>
      <c r="FE329" s="175"/>
      <c r="FF329" s="175"/>
      <c r="FG329" s="175"/>
      <c r="FH329" s="175"/>
      <c r="FI329" s="175"/>
      <c r="FJ329" s="175"/>
      <c r="FK329" s="175"/>
      <c r="FL329" s="175"/>
      <c r="FM329" s="175"/>
      <c r="FN329" s="175"/>
      <c r="FO329" s="175"/>
      <c r="FP329" s="175"/>
      <c r="FQ329" s="175"/>
      <c r="FR329" s="175"/>
      <c r="FS329" s="175"/>
      <c r="FT329" s="175"/>
      <c r="FU329" s="175"/>
      <c r="FV329" s="175"/>
      <c r="FW329" s="175"/>
      <c r="FX329" s="175"/>
      <c r="FY329" s="175"/>
      <c r="FZ329" s="175"/>
      <c r="GA329" s="175"/>
      <c r="GB329" s="175"/>
      <c r="GC329" s="175"/>
      <c r="GD329" s="175"/>
      <c r="GE329" s="175"/>
      <c r="GF329" s="175"/>
      <c r="GG329" s="175"/>
      <c r="GH329" s="175"/>
      <c r="GI329" s="175"/>
      <c r="GJ329" s="175"/>
      <c r="GK329" s="175"/>
      <c r="GL329" s="175"/>
      <c r="GM329" s="175"/>
      <c r="GN329" s="175"/>
      <c r="GO329" s="175"/>
      <c r="GP329" s="175"/>
      <c r="GQ329" s="175"/>
      <c r="GR329" s="175"/>
      <c r="GS329" s="175"/>
      <c r="GT329" s="175"/>
      <c r="GU329" s="175"/>
      <c r="GV329" s="175"/>
      <c r="GW329" s="175"/>
      <c r="GX329" s="175"/>
      <c r="GY329" s="175"/>
      <c r="GZ329" s="175"/>
      <c r="HA329" s="175"/>
      <c r="HB329" s="175"/>
      <c r="HC329" s="175"/>
      <c r="HD329" s="175"/>
      <c r="HE329" s="175"/>
      <c r="HF329" s="175"/>
      <c r="HG329" s="175"/>
      <c r="HH329" s="175"/>
      <c r="HI329" s="175"/>
      <c r="HJ329" s="175"/>
      <c r="HK329" s="175"/>
      <c r="HL329" s="175"/>
      <c r="HM329" s="175"/>
      <c r="HN329" s="175"/>
      <c r="HO329" s="175"/>
      <c r="HP329" s="175"/>
      <c r="HQ329" s="175"/>
      <c r="HR329" s="175"/>
      <c r="HS329" s="175"/>
      <c r="HT329" s="175"/>
      <c r="HU329" s="175"/>
      <c r="HV329" s="175"/>
      <c r="HW329" s="175"/>
      <c r="HX329" s="175"/>
      <c r="HY329" s="175"/>
      <c r="HZ329" s="175"/>
      <c r="IA329" s="175"/>
      <c r="IB329" s="175"/>
      <c r="IC329" s="175"/>
      <c r="ID329" s="175"/>
      <c r="IE329" s="175"/>
      <c r="IF329" s="175"/>
      <c r="IG329" s="175"/>
      <c r="IH329" s="175"/>
      <c r="II329" s="175"/>
      <c r="IJ329" s="175"/>
      <c r="IK329" s="175"/>
      <c r="IL329" s="175"/>
      <c r="IM329" s="175"/>
      <c r="IN329" s="175"/>
      <c r="IO329" s="175"/>
      <c r="IP329" s="175"/>
      <c r="IQ329" s="175"/>
      <c r="IR329" s="175"/>
      <c r="IS329" s="175"/>
      <c r="IT329" s="175"/>
      <c r="IU329" s="175"/>
      <c r="IV329" s="175"/>
      <c r="IW329" s="175"/>
      <c r="IX329" s="175"/>
      <c r="IY329" s="175"/>
      <c r="IZ329" s="175"/>
      <c r="JA329" s="175"/>
      <c r="JB329" s="175"/>
      <c r="JC329" s="175"/>
      <c r="JD329" s="175"/>
      <c r="JE329" s="175"/>
      <c r="JF329" s="175"/>
      <c r="JG329" s="175"/>
      <c r="JH329" s="175"/>
      <c r="JI329" s="175"/>
      <c r="JJ329" s="175"/>
      <c r="JK329" s="175"/>
      <c r="JL329" s="175"/>
      <c r="JM329" s="175"/>
      <c r="JN329" s="175"/>
      <c r="JO329" s="175"/>
      <c r="JP329" s="175"/>
      <c r="JQ329" s="175"/>
      <c r="JR329" s="175"/>
      <c r="JS329" s="175"/>
      <c r="JT329" s="175"/>
      <c r="JU329" s="175"/>
      <c r="JV329" s="175"/>
      <c r="JW329" s="175"/>
      <c r="JX329" s="175"/>
      <c r="JY329" s="175"/>
      <c r="JZ329" s="175"/>
      <c r="KA329" s="175"/>
      <c r="KB329" s="175"/>
      <c r="KC329" s="175"/>
      <c r="KD329" s="175"/>
      <c r="KE329" s="175"/>
      <c r="KF329" s="175"/>
      <c r="KG329" s="175"/>
      <c r="KH329" s="175"/>
      <c r="KI329" s="175"/>
      <c r="KJ329" s="175"/>
      <c r="KK329" s="175"/>
      <c r="KL329" s="175"/>
      <c r="KM329" s="175"/>
      <c r="KN329" s="175"/>
      <c r="KO329" s="175"/>
      <c r="KP329" s="175"/>
      <c r="KQ329" s="175"/>
      <c r="KR329" s="175"/>
      <c r="KS329" s="175"/>
      <c r="KT329" s="175"/>
      <c r="KU329" s="175"/>
      <c r="KV329" s="175"/>
      <c r="KW329" s="175"/>
      <c r="KX329" s="175"/>
      <c r="KY329" s="175"/>
      <c r="KZ329" s="175"/>
      <c r="LA329" s="175"/>
      <c r="LB329" s="175"/>
      <c r="LC329" s="175"/>
      <c r="LD329" s="175"/>
      <c r="LE329" s="175"/>
      <c r="LF329" s="175"/>
      <c r="LG329" s="175"/>
      <c r="LH329" s="175"/>
      <c r="LI329" s="175"/>
      <c r="LJ329" s="175"/>
      <c r="LK329" s="175"/>
      <c r="LL329" s="175"/>
      <c r="LM329" s="175"/>
      <c r="LN329" s="175"/>
      <c r="LO329" s="175"/>
      <c r="LP329" s="175"/>
      <c r="LQ329" s="175"/>
      <c r="LR329" s="175"/>
      <c r="LS329" s="175"/>
      <c r="LT329" s="175"/>
      <c r="LU329" s="175"/>
      <c r="LV329" s="175"/>
      <c r="LW329" s="175"/>
      <c r="LX329" s="175"/>
      <c r="LY329" s="175"/>
      <c r="LZ329" s="175"/>
      <c r="MA329" s="175"/>
      <c r="MB329" s="175"/>
      <c r="MC329" s="175"/>
      <c r="MD329" s="175"/>
      <c r="ME329" s="175"/>
      <c r="MF329" s="175"/>
      <c r="MG329" s="175"/>
      <c r="MH329" s="175"/>
      <c r="MI329" s="175"/>
      <c r="MJ329" s="175"/>
      <c r="MK329" s="175"/>
      <c r="ML329" s="175"/>
      <c r="MM329" s="175"/>
      <c r="MN329" s="175"/>
      <c r="MO329" s="175"/>
      <c r="MP329" s="175"/>
      <c r="MQ329" s="175"/>
      <c r="MR329" s="175"/>
      <c r="MS329" s="175"/>
      <c r="MT329" s="175"/>
      <c r="MU329" s="175"/>
      <c r="MV329" s="175"/>
      <c r="MW329" s="175"/>
      <c r="MX329" s="175"/>
      <c r="MY329" s="175"/>
      <c r="MZ329" s="175"/>
      <c r="NA329" s="175"/>
      <c r="NB329" s="175"/>
      <c r="NC329" s="175"/>
      <c r="ND329" s="175"/>
      <c r="NE329" s="175"/>
      <c r="NF329" s="175"/>
      <c r="NG329" s="175"/>
      <c r="NH329" s="175"/>
      <c r="NI329" s="175"/>
      <c r="NJ329" s="175"/>
      <c r="NK329" s="175"/>
      <c r="NL329" s="175"/>
      <c r="NM329" s="175"/>
      <c r="NN329" s="175"/>
      <c r="NO329" s="175"/>
      <c r="NP329" s="175"/>
      <c r="NQ329" s="175"/>
      <c r="NR329" s="175"/>
      <c r="NS329" s="175"/>
      <c r="NT329" s="175"/>
      <c r="NU329" s="175"/>
      <c r="NV329" s="175"/>
      <c r="NW329" s="175"/>
      <c r="NX329" s="175"/>
      <c r="NY329" s="175"/>
      <c r="NZ329" s="175"/>
      <c r="OA329" s="175"/>
      <c r="OB329" s="175"/>
      <c r="OC329" s="175"/>
      <c r="OD329" s="175"/>
      <c r="OE329" s="175"/>
      <c r="OF329" s="175"/>
      <c r="OG329" s="175"/>
      <c r="OH329" s="175"/>
      <c r="OI329" s="175"/>
      <c r="OJ329" s="175"/>
      <c r="OK329" s="175"/>
      <c r="OL329" s="175"/>
      <c r="OM329" s="175"/>
      <c r="ON329" s="175"/>
      <c r="OO329" s="175"/>
      <c r="OP329" s="175"/>
      <c r="OQ329" s="175"/>
      <c r="OR329" s="175"/>
      <c r="OS329" s="175"/>
      <c r="OT329" s="175"/>
      <c r="OU329" s="175"/>
      <c r="OV329" s="175"/>
      <c r="OW329" s="175"/>
      <c r="OX329" s="175"/>
      <c r="OY329" s="175"/>
      <c r="OZ329" s="175"/>
      <c r="PA329" s="175"/>
      <c r="PB329" s="175"/>
      <c r="PC329" s="175"/>
      <c r="PD329" s="175"/>
      <c r="PE329" s="175"/>
      <c r="PF329" s="175"/>
      <c r="PG329" s="175"/>
      <c r="PH329" s="175"/>
      <c r="PI329" s="175"/>
      <c r="PJ329" s="175"/>
      <c r="PK329" s="175"/>
      <c r="PL329" s="175"/>
      <c r="PM329" s="175"/>
      <c r="PN329" s="175"/>
      <c r="PO329" s="175"/>
      <c r="PP329" s="175"/>
      <c r="PQ329" s="175"/>
      <c r="PR329" s="175"/>
      <c r="PS329" s="175"/>
      <c r="PT329" s="175"/>
      <c r="PU329" s="175"/>
      <c r="PV329" s="175"/>
      <c r="PW329" s="175"/>
      <c r="PX329" s="175"/>
      <c r="PY329" s="175"/>
      <c r="PZ329" s="175"/>
      <c r="QA329" s="175"/>
      <c r="QB329" s="175"/>
      <c r="QC329" s="175"/>
      <c r="QD329" s="175"/>
      <c r="QE329" s="175"/>
      <c r="QF329" s="175"/>
      <c r="QG329" s="175"/>
      <c r="QH329" s="175"/>
      <c r="QI329" s="175"/>
      <c r="QJ329" s="175"/>
      <c r="QK329" s="175"/>
      <c r="QL329" s="175"/>
      <c r="QM329" s="175"/>
      <c r="QN329" s="175"/>
      <c r="QO329" s="175"/>
    </row>
    <row r="330" spans="122:457">
      <c r="DR330" s="175"/>
      <c r="DS330" s="175"/>
      <c r="DT330" s="175"/>
      <c r="DU330" s="175"/>
      <c r="DV330" s="175"/>
      <c r="DW330" s="175"/>
      <c r="DX330" s="175"/>
      <c r="DY330" s="175"/>
      <c r="DZ330" s="175"/>
      <c r="EA330" s="175"/>
      <c r="EB330" s="175"/>
      <c r="EC330" s="175"/>
      <c r="ED330" s="175"/>
      <c r="EE330" s="175"/>
      <c r="EF330" s="175"/>
      <c r="EG330" s="175"/>
      <c r="EH330" s="175"/>
      <c r="EI330" s="175"/>
      <c r="EJ330" s="175"/>
      <c r="EK330" s="175"/>
      <c r="EL330" s="175"/>
      <c r="EM330" s="175"/>
      <c r="EN330" s="175"/>
      <c r="EO330" s="175"/>
      <c r="EP330" s="175"/>
      <c r="EQ330" s="175"/>
      <c r="ER330" s="175"/>
      <c r="ES330" s="175"/>
      <c r="ET330" s="175"/>
      <c r="EU330" s="175"/>
      <c r="EV330" s="175"/>
      <c r="EW330" s="175"/>
      <c r="EX330" s="175"/>
      <c r="EY330" s="175"/>
      <c r="EZ330" s="175"/>
      <c r="FA330" s="175"/>
      <c r="FB330" s="175"/>
      <c r="FC330" s="175"/>
      <c r="FD330" s="175"/>
      <c r="FE330" s="175"/>
      <c r="FF330" s="175"/>
      <c r="FG330" s="175"/>
      <c r="FH330" s="175"/>
      <c r="FI330" s="175"/>
      <c r="FJ330" s="175"/>
      <c r="FK330" s="175"/>
      <c r="FL330" s="175"/>
      <c r="FM330" s="175"/>
      <c r="FN330" s="175"/>
      <c r="FO330" s="175"/>
      <c r="FP330" s="175"/>
      <c r="FQ330" s="175"/>
      <c r="FR330" s="175"/>
      <c r="FS330" s="175"/>
      <c r="FT330" s="175"/>
      <c r="FU330" s="175"/>
      <c r="FV330" s="175"/>
      <c r="FW330" s="175"/>
      <c r="FX330" s="175"/>
      <c r="FY330" s="175"/>
      <c r="FZ330" s="175"/>
      <c r="GA330" s="175"/>
      <c r="GB330" s="175"/>
      <c r="GC330" s="175"/>
      <c r="GD330" s="175"/>
      <c r="GE330" s="175"/>
      <c r="GF330" s="175"/>
      <c r="GG330" s="175"/>
      <c r="GH330" s="175"/>
      <c r="GI330" s="175"/>
      <c r="GJ330" s="175"/>
      <c r="GK330" s="175"/>
      <c r="GL330" s="175"/>
      <c r="GM330" s="175"/>
      <c r="GN330" s="175"/>
      <c r="GO330" s="175"/>
      <c r="GP330" s="175"/>
      <c r="GQ330" s="175"/>
      <c r="GR330" s="175"/>
      <c r="GS330" s="175"/>
      <c r="GT330" s="175"/>
      <c r="GU330" s="175"/>
      <c r="GV330" s="175"/>
      <c r="GW330" s="175"/>
      <c r="GX330" s="175"/>
      <c r="GY330" s="175"/>
      <c r="GZ330" s="175"/>
      <c r="HA330" s="175"/>
      <c r="HB330" s="175"/>
      <c r="HC330" s="175"/>
      <c r="HD330" s="175"/>
      <c r="HE330" s="175"/>
      <c r="HF330" s="175"/>
      <c r="HG330" s="175"/>
      <c r="HH330" s="175"/>
      <c r="HI330" s="175"/>
      <c r="HJ330" s="175"/>
      <c r="HK330" s="175"/>
      <c r="HL330" s="175"/>
      <c r="HM330" s="175"/>
      <c r="HN330" s="175"/>
      <c r="HO330" s="175"/>
      <c r="HP330" s="175"/>
      <c r="HQ330" s="175"/>
      <c r="HR330" s="175"/>
      <c r="HS330" s="175"/>
      <c r="HT330" s="175"/>
      <c r="HU330" s="175"/>
      <c r="HV330" s="175"/>
      <c r="HW330" s="175"/>
      <c r="HX330" s="175"/>
      <c r="HY330" s="175"/>
      <c r="HZ330" s="175"/>
      <c r="IA330" s="175"/>
      <c r="IB330" s="175"/>
      <c r="IC330" s="175"/>
      <c r="ID330" s="175"/>
      <c r="IE330" s="175"/>
      <c r="IF330" s="175"/>
      <c r="IG330" s="175"/>
      <c r="IH330" s="175"/>
      <c r="II330" s="175"/>
      <c r="IJ330" s="175"/>
      <c r="IK330" s="175"/>
      <c r="IL330" s="175"/>
      <c r="IM330" s="175"/>
      <c r="IN330" s="175"/>
      <c r="IO330" s="175"/>
      <c r="IP330" s="175"/>
      <c r="IQ330" s="175"/>
      <c r="IR330" s="175"/>
      <c r="IS330" s="175"/>
      <c r="IT330" s="175"/>
      <c r="IU330" s="175"/>
      <c r="IV330" s="175"/>
      <c r="IW330" s="175"/>
      <c r="IX330" s="175"/>
      <c r="IY330" s="175"/>
      <c r="IZ330" s="175"/>
      <c r="JA330" s="175"/>
      <c r="JB330" s="175"/>
      <c r="JC330" s="175"/>
      <c r="JD330" s="175"/>
      <c r="JE330" s="175"/>
      <c r="JF330" s="175"/>
      <c r="JG330" s="175"/>
      <c r="JH330" s="175"/>
      <c r="JI330" s="175"/>
      <c r="JJ330" s="175"/>
      <c r="JK330" s="175"/>
      <c r="JL330" s="175"/>
      <c r="JM330" s="175"/>
      <c r="JN330" s="175"/>
      <c r="JO330" s="175"/>
      <c r="JP330" s="175"/>
      <c r="JQ330" s="175"/>
      <c r="JR330" s="175"/>
      <c r="JS330" s="175"/>
      <c r="JT330" s="175"/>
      <c r="JU330" s="175"/>
      <c r="JV330" s="175"/>
      <c r="JW330" s="175"/>
      <c r="JX330" s="175"/>
      <c r="JY330" s="175"/>
      <c r="JZ330" s="175"/>
      <c r="KA330" s="175"/>
      <c r="KB330" s="175"/>
      <c r="KC330" s="175"/>
      <c r="KD330" s="175"/>
      <c r="KE330" s="175"/>
      <c r="KF330" s="175"/>
      <c r="KG330" s="175"/>
      <c r="KH330" s="175"/>
      <c r="KI330" s="175"/>
      <c r="KJ330" s="175"/>
      <c r="KK330" s="175"/>
      <c r="KL330" s="175"/>
      <c r="KM330" s="175"/>
      <c r="KN330" s="175"/>
      <c r="KO330" s="175"/>
      <c r="KP330" s="175"/>
      <c r="KQ330" s="175"/>
      <c r="KR330" s="175"/>
      <c r="KS330" s="175"/>
      <c r="KT330" s="175"/>
      <c r="KU330" s="175"/>
      <c r="KV330" s="175"/>
      <c r="KW330" s="175"/>
      <c r="KX330" s="175"/>
      <c r="KY330" s="175"/>
      <c r="KZ330" s="175"/>
      <c r="LA330" s="175"/>
      <c r="LB330" s="175"/>
      <c r="LC330" s="175"/>
      <c r="LD330" s="175"/>
      <c r="LE330" s="175"/>
      <c r="LF330" s="175"/>
      <c r="LG330" s="175"/>
      <c r="LH330" s="175"/>
      <c r="LI330" s="175"/>
      <c r="LJ330" s="175"/>
      <c r="LK330" s="175"/>
      <c r="LL330" s="175"/>
      <c r="LM330" s="175"/>
      <c r="LN330" s="175"/>
      <c r="LO330" s="175"/>
      <c r="LP330" s="175"/>
      <c r="LQ330" s="175"/>
      <c r="LR330" s="175"/>
      <c r="LS330" s="175"/>
      <c r="LT330" s="175"/>
      <c r="LU330" s="175"/>
      <c r="LV330" s="175"/>
      <c r="LW330" s="175"/>
      <c r="LX330" s="175"/>
      <c r="LY330" s="175"/>
      <c r="LZ330" s="175"/>
      <c r="MA330" s="175"/>
      <c r="MB330" s="175"/>
      <c r="MC330" s="175"/>
      <c r="MD330" s="175"/>
      <c r="ME330" s="175"/>
      <c r="MF330" s="175"/>
      <c r="MG330" s="175"/>
      <c r="MH330" s="175"/>
      <c r="MI330" s="175"/>
      <c r="MJ330" s="175"/>
      <c r="MK330" s="175"/>
      <c r="ML330" s="175"/>
      <c r="MM330" s="175"/>
      <c r="MN330" s="175"/>
      <c r="MO330" s="175"/>
      <c r="MP330" s="175"/>
      <c r="MQ330" s="175"/>
      <c r="MR330" s="175"/>
      <c r="MS330" s="175"/>
      <c r="MT330" s="175"/>
      <c r="MU330" s="175"/>
      <c r="MV330" s="175"/>
      <c r="MW330" s="175"/>
      <c r="MX330" s="175"/>
      <c r="MY330" s="175"/>
      <c r="MZ330" s="175"/>
      <c r="NA330" s="175"/>
      <c r="NB330" s="175"/>
      <c r="NC330" s="175"/>
      <c r="ND330" s="175"/>
      <c r="NE330" s="175"/>
      <c r="NF330" s="175"/>
      <c r="NG330" s="175"/>
      <c r="NH330" s="175"/>
      <c r="NI330" s="175"/>
      <c r="NJ330" s="175"/>
      <c r="NK330" s="175"/>
      <c r="NL330" s="175"/>
      <c r="NM330" s="175"/>
      <c r="NN330" s="175"/>
      <c r="NO330" s="175"/>
      <c r="NP330" s="175"/>
      <c r="NQ330" s="175"/>
      <c r="NR330" s="175"/>
      <c r="NS330" s="175"/>
      <c r="NT330" s="175"/>
      <c r="NU330" s="175"/>
      <c r="NV330" s="175"/>
      <c r="NW330" s="175"/>
      <c r="NX330" s="175"/>
      <c r="NY330" s="175"/>
      <c r="NZ330" s="175"/>
      <c r="OA330" s="175"/>
      <c r="OB330" s="175"/>
      <c r="OC330" s="175"/>
      <c r="OD330" s="175"/>
      <c r="OE330" s="175"/>
      <c r="OF330" s="175"/>
      <c r="OG330" s="175"/>
      <c r="OH330" s="175"/>
      <c r="OI330" s="175"/>
      <c r="OJ330" s="175"/>
      <c r="OK330" s="175"/>
      <c r="OL330" s="175"/>
      <c r="OM330" s="175"/>
      <c r="ON330" s="175"/>
      <c r="OO330" s="175"/>
      <c r="OP330" s="175"/>
      <c r="OQ330" s="175"/>
      <c r="OR330" s="175"/>
      <c r="OS330" s="175"/>
      <c r="OT330" s="175"/>
      <c r="OU330" s="175"/>
      <c r="OV330" s="175"/>
      <c r="OW330" s="175"/>
      <c r="OX330" s="175"/>
      <c r="OY330" s="175"/>
      <c r="OZ330" s="175"/>
      <c r="PA330" s="175"/>
      <c r="PB330" s="175"/>
      <c r="PC330" s="175"/>
      <c r="PD330" s="175"/>
      <c r="PE330" s="175"/>
      <c r="PF330" s="175"/>
      <c r="PG330" s="175"/>
      <c r="PH330" s="175"/>
      <c r="PI330" s="175"/>
      <c r="PJ330" s="175"/>
      <c r="PK330" s="175"/>
      <c r="PL330" s="175"/>
      <c r="PM330" s="175"/>
      <c r="PN330" s="175"/>
      <c r="PO330" s="175"/>
      <c r="PP330" s="175"/>
      <c r="PQ330" s="175"/>
      <c r="PR330" s="175"/>
      <c r="PS330" s="175"/>
      <c r="PT330" s="175"/>
      <c r="PU330" s="175"/>
      <c r="PV330" s="175"/>
      <c r="PW330" s="175"/>
      <c r="PX330" s="175"/>
      <c r="PY330" s="175"/>
      <c r="PZ330" s="175"/>
      <c r="QA330" s="175"/>
      <c r="QB330" s="175"/>
      <c r="QC330" s="175"/>
      <c r="QD330" s="175"/>
      <c r="QE330" s="175"/>
      <c r="QF330" s="175"/>
      <c r="QG330" s="175"/>
      <c r="QH330" s="175"/>
      <c r="QI330" s="175"/>
      <c r="QJ330" s="175"/>
      <c r="QK330" s="175"/>
      <c r="QL330" s="175"/>
      <c r="QM330" s="175"/>
      <c r="QN330" s="175"/>
      <c r="QO330" s="175"/>
    </row>
    <row r="331" spans="122:457">
      <c r="DR331" s="175"/>
      <c r="DS331" s="175"/>
      <c r="DT331" s="175"/>
      <c r="DU331" s="175"/>
      <c r="DV331" s="175"/>
      <c r="DW331" s="175"/>
      <c r="DX331" s="175"/>
      <c r="DY331" s="175"/>
      <c r="DZ331" s="175"/>
      <c r="EA331" s="175"/>
      <c r="EB331" s="175"/>
      <c r="EC331" s="175"/>
      <c r="ED331" s="175"/>
      <c r="EE331" s="175"/>
      <c r="EF331" s="175"/>
      <c r="EG331" s="175"/>
      <c r="EH331" s="175"/>
      <c r="EI331" s="175"/>
      <c r="EJ331" s="175"/>
      <c r="EK331" s="175"/>
      <c r="EL331" s="175"/>
      <c r="EM331" s="175"/>
      <c r="EN331" s="175"/>
      <c r="EO331" s="175"/>
      <c r="EP331" s="175"/>
      <c r="EQ331" s="175"/>
      <c r="ER331" s="175"/>
      <c r="ES331" s="175"/>
      <c r="ET331" s="175"/>
      <c r="EU331" s="175"/>
      <c r="EV331" s="175"/>
      <c r="EW331" s="175"/>
      <c r="EX331" s="175"/>
      <c r="EY331" s="175"/>
      <c r="EZ331" s="175"/>
      <c r="FA331" s="175"/>
      <c r="FB331" s="175"/>
      <c r="FC331" s="175"/>
      <c r="FD331" s="175"/>
      <c r="FE331" s="175"/>
      <c r="FF331" s="175"/>
      <c r="FG331" s="175"/>
      <c r="FH331" s="175"/>
      <c r="FI331" s="175"/>
      <c r="FJ331" s="175"/>
      <c r="FK331" s="175"/>
      <c r="FL331" s="175"/>
      <c r="FM331" s="175"/>
      <c r="FN331" s="175"/>
      <c r="FO331" s="175"/>
      <c r="FP331" s="175"/>
      <c r="FQ331" s="175"/>
      <c r="FR331" s="175"/>
      <c r="FS331" s="175"/>
      <c r="FT331" s="175"/>
      <c r="FU331" s="175"/>
      <c r="FV331" s="175"/>
      <c r="FW331" s="175"/>
      <c r="FX331" s="175"/>
      <c r="FY331" s="175"/>
      <c r="FZ331" s="175"/>
      <c r="GA331" s="175"/>
      <c r="GB331" s="175"/>
      <c r="GC331" s="175"/>
      <c r="GD331" s="175"/>
      <c r="GE331" s="175"/>
      <c r="GF331" s="175"/>
      <c r="GG331" s="175"/>
      <c r="GH331" s="175"/>
      <c r="GI331" s="175"/>
      <c r="GJ331" s="175"/>
      <c r="GK331" s="175"/>
      <c r="GL331" s="175"/>
      <c r="GM331" s="175"/>
      <c r="GN331" s="175"/>
      <c r="GO331" s="175"/>
      <c r="GP331" s="175"/>
      <c r="GQ331" s="175"/>
      <c r="GR331" s="175"/>
      <c r="GS331" s="175"/>
      <c r="GT331" s="175"/>
      <c r="GU331" s="175"/>
      <c r="GV331" s="175"/>
      <c r="GW331" s="175"/>
      <c r="GX331" s="175"/>
      <c r="GY331" s="175"/>
      <c r="GZ331" s="175"/>
      <c r="HA331" s="175"/>
      <c r="HB331" s="175"/>
      <c r="HC331" s="175"/>
      <c r="HD331" s="175"/>
      <c r="HE331" s="175"/>
      <c r="HF331" s="175"/>
      <c r="HG331" s="175"/>
      <c r="HH331" s="175"/>
      <c r="HI331" s="175"/>
      <c r="HJ331" s="175"/>
      <c r="HK331" s="175"/>
      <c r="HL331" s="175"/>
      <c r="HM331" s="175"/>
      <c r="HN331" s="175"/>
      <c r="HO331" s="175"/>
      <c r="HP331" s="175"/>
      <c r="HQ331" s="175"/>
      <c r="HR331" s="175"/>
      <c r="HS331" s="175"/>
      <c r="HT331" s="175"/>
      <c r="HU331" s="175"/>
      <c r="HV331" s="175"/>
      <c r="HW331" s="175"/>
      <c r="HX331" s="175"/>
      <c r="HY331" s="175"/>
      <c r="HZ331" s="175"/>
      <c r="IA331" s="175"/>
      <c r="IB331" s="175"/>
      <c r="IC331" s="175"/>
      <c r="ID331" s="175"/>
      <c r="IE331" s="175"/>
      <c r="IF331" s="175"/>
      <c r="IG331" s="175"/>
      <c r="IH331" s="175"/>
      <c r="II331" s="175"/>
      <c r="IJ331" s="175"/>
      <c r="IK331" s="175"/>
      <c r="IL331" s="175"/>
      <c r="IM331" s="175"/>
      <c r="IN331" s="175"/>
      <c r="IO331" s="175"/>
      <c r="IP331" s="175"/>
      <c r="IQ331" s="175"/>
      <c r="IR331" s="175"/>
      <c r="IS331" s="175"/>
      <c r="IT331" s="175"/>
      <c r="IU331" s="175"/>
      <c r="IV331" s="175"/>
      <c r="IW331" s="175"/>
      <c r="IX331" s="175"/>
      <c r="IY331" s="175"/>
      <c r="IZ331" s="175"/>
      <c r="JA331" s="175"/>
      <c r="JB331" s="175"/>
      <c r="JC331" s="175"/>
      <c r="JD331" s="175"/>
      <c r="JE331" s="175"/>
      <c r="JF331" s="175"/>
      <c r="JG331" s="175"/>
      <c r="JH331" s="175"/>
      <c r="JI331" s="175"/>
      <c r="JJ331" s="175"/>
      <c r="JK331" s="175"/>
      <c r="JL331" s="175"/>
      <c r="JM331" s="175"/>
      <c r="JN331" s="175"/>
      <c r="JO331" s="175"/>
      <c r="JP331" s="175"/>
      <c r="JQ331" s="175"/>
      <c r="JR331" s="175"/>
      <c r="JS331" s="175"/>
      <c r="JT331" s="175"/>
      <c r="JU331" s="175"/>
      <c r="JV331" s="175"/>
      <c r="JW331" s="175"/>
      <c r="JX331" s="175"/>
      <c r="JY331" s="175"/>
      <c r="JZ331" s="175"/>
      <c r="KA331" s="175"/>
      <c r="KB331" s="175"/>
      <c r="KC331" s="175"/>
      <c r="KD331" s="175"/>
      <c r="KE331" s="175"/>
      <c r="KF331" s="175"/>
      <c r="KG331" s="175"/>
      <c r="KH331" s="175"/>
      <c r="KI331" s="175"/>
      <c r="KJ331" s="175"/>
      <c r="KK331" s="175"/>
      <c r="KL331" s="175"/>
      <c r="KM331" s="175"/>
      <c r="KN331" s="175"/>
      <c r="KO331" s="175"/>
      <c r="KP331" s="175"/>
      <c r="KQ331" s="175"/>
      <c r="KR331" s="175"/>
      <c r="KS331" s="175"/>
      <c r="KT331" s="175"/>
      <c r="KU331" s="175"/>
      <c r="KV331" s="175"/>
      <c r="KW331" s="175"/>
      <c r="KX331" s="175"/>
      <c r="KY331" s="175"/>
      <c r="KZ331" s="175"/>
      <c r="LA331" s="175"/>
      <c r="LB331" s="175"/>
      <c r="LC331" s="175"/>
      <c r="LD331" s="175"/>
      <c r="LE331" s="175"/>
      <c r="LF331" s="175"/>
      <c r="LG331" s="175"/>
      <c r="LH331" s="175"/>
      <c r="LI331" s="175"/>
      <c r="LJ331" s="175"/>
      <c r="LK331" s="175"/>
      <c r="LL331" s="175"/>
      <c r="LM331" s="175"/>
      <c r="LN331" s="175"/>
      <c r="LO331" s="175"/>
      <c r="LP331" s="175"/>
      <c r="LQ331" s="175"/>
      <c r="LR331" s="175"/>
      <c r="LS331" s="175"/>
      <c r="LT331" s="175"/>
      <c r="LU331" s="175"/>
      <c r="LV331" s="175"/>
      <c r="LW331" s="175"/>
      <c r="LX331" s="175"/>
      <c r="LY331" s="175"/>
      <c r="LZ331" s="175"/>
      <c r="MA331" s="175"/>
      <c r="MB331" s="175"/>
      <c r="MC331" s="175"/>
      <c r="MD331" s="175"/>
      <c r="ME331" s="175"/>
      <c r="MF331" s="175"/>
      <c r="MG331" s="175"/>
      <c r="MH331" s="175"/>
      <c r="MI331" s="175"/>
      <c r="MJ331" s="175"/>
      <c r="MK331" s="175"/>
      <c r="ML331" s="175"/>
      <c r="MM331" s="175"/>
      <c r="MN331" s="175"/>
      <c r="MO331" s="175"/>
      <c r="MP331" s="175"/>
      <c r="MQ331" s="175"/>
      <c r="MR331" s="175"/>
      <c r="MS331" s="175"/>
      <c r="MT331" s="175"/>
      <c r="MU331" s="175"/>
      <c r="MV331" s="175"/>
      <c r="MW331" s="175"/>
      <c r="MX331" s="175"/>
      <c r="MY331" s="175"/>
      <c r="MZ331" s="175"/>
      <c r="NA331" s="175"/>
      <c r="NB331" s="175"/>
      <c r="NC331" s="175"/>
      <c r="ND331" s="175"/>
      <c r="NE331" s="175"/>
      <c r="NF331" s="175"/>
      <c r="NG331" s="175"/>
      <c r="NH331" s="175"/>
      <c r="NI331" s="175"/>
      <c r="NJ331" s="175"/>
      <c r="NK331" s="175"/>
      <c r="NL331" s="175"/>
      <c r="NM331" s="175"/>
      <c r="NN331" s="175"/>
      <c r="NO331" s="175"/>
      <c r="NP331" s="175"/>
      <c r="NQ331" s="175"/>
      <c r="NR331" s="175"/>
      <c r="NS331" s="175"/>
      <c r="NT331" s="175"/>
      <c r="NU331" s="175"/>
      <c r="NV331" s="175"/>
      <c r="NW331" s="175"/>
      <c r="NX331" s="175"/>
      <c r="NY331" s="175"/>
      <c r="NZ331" s="175"/>
      <c r="OA331" s="175"/>
      <c r="OB331" s="175"/>
      <c r="OC331" s="175"/>
      <c r="OD331" s="175"/>
      <c r="OE331" s="175"/>
      <c r="OF331" s="175"/>
      <c r="OG331" s="175"/>
      <c r="OH331" s="175"/>
      <c r="OI331" s="175"/>
      <c r="OJ331" s="175"/>
      <c r="OK331" s="175"/>
      <c r="OL331" s="175"/>
      <c r="OM331" s="175"/>
      <c r="ON331" s="175"/>
      <c r="OO331" s="175"/>
      <c r="OP331" s="175"/>
      <c r="OQ331" s="175"/>
      <c r="OR331" s="175"/>
      <c r="OS331" s="175"/>
      <c r="OT331" s="175"/>
      <c r="OU331" s="175"/>
      <c r="OV331" s="175"/>
      <c r="OW331" s="175"/>
      <c r="OX331" s="175"/>
      <c r="OY331" s="175"/>
      <c r="OZ331" s="175"/>
      <c r="PA331" s="175"/>
      <c r="PB331" s="175"/>
      <c r="PC331" s="175"/>
      <c r="PD331" s="175"/>
      <c r="PE331" s="175"/>
      <c r="PF331" s="175"/>
      <c r="PG331" s="175"/>
      <c r="PH331" s="175"/>
      <c r="PI331" s="175"/>
      <c r="PJ331" s="175"/>
      <c r="PK331" s="175"/>
      <c r="PL331" s="175"/>
      <c r="PM331" s="175"/>
      <c r="PN331" s="175"/>
      <c r="PO331" s="175"/>
      <c r="PP331" s="175"/>
      <c r="PQ331" s="175"/>
      <c r="PR331" s="175"/>
      <c r="PS331" s="175"/>
      <c r="PT331" s="175"/>
      <c r="PU331" s="175"/>
      <c r="PV331" s="175"/>
      <c r="PW331" s="175"/>
      <c r="PX331" s="175"/>
      <c r="PY331" s="175"/>
      <c r="PZ331" s="175"/>
      <c r="QA331" s="175"/>
      <c r="QB331" s="175"/>
      <c r="QC331" s="175"/>
      <c r="QD331" s="175"/>
      <c r="QE331" s="175"/>
      <c r="QF331" s="175"/>
      <c r="QG331" s="175"/>
      <c r="QH331" s="175"/>
      <c r="QI331" s="175"/>
      <c r="QJ331" s="175"/>
      <c r="QK331" s="175"/>
      <c r="QL331" s="175"/>
      <c r="QM331" s="175"/>
      <c r="QN331" s="175"/>
      <c r="QO331" s="175"/>
    </row>
    <row r="332" spans="122:457">
      <c r="DR332" s="175"/>
      <c r="DS332" s="175"/>
      <c r="DT332" s="175"/>
      <c r="DU332" s="175"/>
      <c r="DV332" s="175"/>
      <c r="DW332" s="175"/>
      <c r="DX332" s="175"/>
      <c r="DY332" s="175"/>
      <c r="DZ332" s="175"/>
      <c r="EA332" s="175"/>
      <c r="EB332" s="175"/>
      <c r="EC332" s="175"/>
      <c r="ED332" s="175"/>
      <c r="EE332" s="175"/>
      <c r="EF332" s="175"/>
      <c r="EG332" s="175"/>
      <c r="EH332" s="175"/>
      <c r="EI332" s="175"/>
      <c r="EJ332" s="175"/>
      <c r="EK332" s="175"/>
      <c r="EL332" s="175"/>
      <c r="EM332" s="175"/>
      <c r="EN332" s="175"/>
      <c r="EO332" s="175"/>
      <c r="EP332" s="175"/>
      <c r="EQ332" s="175"/>
      <c r="ER332" s="175"/>
      <c r="ES332" s="175"/>
      <c r="ET332" s="175"/>
      <c r="EU332" s="175"/>
      <c r="EV332" s="175"/>
      <c r="EW332" s="175"/>
      <c r="EX332" s="175"/>
      <c r="EY332" s="175"/>
      <c r="EZ332" s="175"/>
      <c r="FA332" s="175"/>
      <c r="FB332" s="175"/>
      <c r="FC332" s="175"/>
      <c r="FD332" s="175"/>
      <c r="FE332" s="175"/>
      <c r="FF332" s="175"/>
      <c r="FG332" s="175"/>
      <c r="FH332" s="175"/>
      <c r="FI332" s="175"/>
      <c r="FJ332" s="175"/>
      <c r="FK332" s="175"/>
      <c r="FL332" s="175"/>
      <c r="FM332" s="175"/>
      <c r="FN332" s="175"/>
      <c r="FO332" s="175"/>
      <c r="FP332" s="175"/>
      <c r="FQ332" s="175"/>
      <c r="FR332" s="175"/>
      <c r="FS332" s="175"/>
      <c r="FT332" s="175"/>
      <c r="FU332" s="175"/>
      <c r="FV332" s="175"/>
      <c r="FW332" s="175"/>
      <c r="FX332" s="175"/>
      <c r="FY332" s="175"/>
      <c r="FZ332" s="175"/>
      <c r="GA332" s="175"/>
      <c r="GB332" s="175"/>
      <c r="GC332" s="175"/>
      <c r="GD332" s="175"/>
      <c r="GE332" s="175"/>
      <c r="GF332" s="175"/>
      <c r="GG332" s="175"/>
      <c r="GH332" s="175"/>
      <c r="GI332" s="175"/>
      <c r="GJ332" s="175"/>
      <c r="GK332" s="175"/>
      <c r="GL332" s="175"/>
      <c r="GM332" s="175"/>
      <c r="GN332" s="175"/>
      <c r="GO332" s="175"/>
      <c r="GP332" s="175"/>
      <c r="GQ332" s="175"/>
      <c r="GR332" s="175"/>
      <c r="GS332" s="175"/>
      <c r="GT332" s="175"/>
      <c r="GU332" s="175"/>
      <c r="GV332" s="175"/>
      <c r="GW332" s="175"/>
      <c r="GX332" s="175"/>
      <c r="GY332" s="175"/>
      <c r="GZ332" s="175"/>
      <c r="HA332" s="175"/>
      <c r="HB332" s="175"/>
      <c r="HC332" s="175"/>
      <c r="HD332" s="175"/>
      <c r="HE332" s="175"/>
      <c r="HF332" s="175"/>
      <c r="HG332" s="175"/>
      <c r="HH332" s="175"/>
      <c r="HI332" s="175"/>
      <c r="HJ332" s="175"/>
      <c r="HK332" s="175"/>
      <c r="HL332" s="175"/>
      <c r="HM332" s="175"/>
      <c r="HN332" s="175"/>
      <c r="HO332" s="175"/>
      <c r="HP332" s="175"/>
      <c r="HQ332" s="175"/>
      <c r="HR332" s="175"/>
      <c r="HS332" s="175"/>
      <c r="HT332" s="175"/>
      <c r="HU332" s="175"/>
      <c r="HV332" s="175"/>
      <c r="HW332" s="175"/>
      <c r="HX332" s="175"/>
      <c r="HY332" s="175"/>
      <c r="HZ332" s="175"/>
      <c r="IA332" s="175"/>
      <c r="IB332" s="175"/>
      <c r="IC332" s="175"/>
      <c r="ID332" s="175"/>
      <c r="IE332" s="175"/>
      <c r="IF332" s="175"/>
      <c r="IG332" s="175"/>
      <c r="IH332" s="175"/>
      <c r="II332" s="175"/>
      <c r="IJ332" s="175"/>
      <c r="IK332" s="175"/>
      <c r="IL332" s="175"/>
      <c r="IM332" s="175"/>
      <c r="IN332" s="175"/>
      <c r="IO332" s="175"/>
      <c r="IP332" s="175"/>
      <c r="IQ332" s="175"/>
      <c r="IR332" s="175"/>
      <c r="IS332" s="175"/>
      <c r="IT332" s="175"/>
      <c r="IU332" s="175"/>
      <c r="IV332" s="175"/>
      <c r="IW332" s="175"/>
      <c r="IX332" s="175"/>
      <c r="IY332" s="175"/>
      <c r="IZ332" s="175"/>
      <c r="JA332" s="175"/>
      <c r="JB332" s="175"/>
      <c r="JC332" s="175"/>
      <c r="JD332" s="175"/>
      <c r="JE332" s="175"/>
      <c r="JF332" s="175"/>
      <c r="JG332" s="175"/>
      <c r="JH332" s="175"/>
      <c r="JI332" s="175"/>
      <c r="JJ332" s="175"/>
      <c r="JK332" s="175"/>
      <c r="JL332" s="175"/>
      <c r="JM332" s="175"/>
      <c r="JN332" s="175"/>
      <c r="JO332" s="175"/>
      <c r="JP332" s="175"/>
      <c r="JQ332" s="175"/>
      <c r="JR332" s="175"/>
      <c r="JS332" s="175"/>
      <c r="JT332" s="175"/>
      <c r="JU332" s="175"/>
      <c r="JV332" s="175"/>
      <c r="JW332" s="175"/>
      <c r="JX332" s="175"/>
      <c r="JY332" s="175"/>
      <c r="JZ332" s="175"/>
      <c r="KA332" s="175"/>
      <c r="KB332" s="175"/>
      <c r="KC332" s="175"/>
      <c r="KD332" s="175"/>
      <c r="KE332" s="175"/>
      <c r="KF332" s="175"/>
      <c r="KG332" s="175"/>
      <c r="KH332" s="175"/>
      <c r="KI332" s="175"/>
      <c r="KJ332" s="175"/>
      <c r="KK332" s="175"/>
      <c r="KL332" s="175"/>
      <c r="KM332" s="175"/>
      <c r="KN332" s="175"/>
      <c r="KO332" s="175"/>
      <c r="KP332" s="175"/>
      <c r="KQ332" s="175"/>
      <c r="KR332" s="175"/>
      <c r="KS332" s="175"/>
      <c r="KT332" s="175"/>
      <c r="KU332" s="175"/>
      <c r="KV332" s="175"/>
      <c r="KW332" s="175"/>
      <c r="KX332" s="175"/>
      <c r="KY332" s="175"/>
      <c r="KZ332" s="175"/>
      <c r="LA332" s="175"/>
      <c r="LB332" s="175"/>
      <c r="LC332" s="175"/>
      <c r="LD332" s="175"/>
      <c r="LE332" s="175"/>
      <c r="LF332" s="175"/>
      <c r="LG332" s="175"/>
      <c r="LH332" s="175"/>
      <c r="LI332" s="175"/>
      <c r="LJ332" s="175"/>
      <c r="LK332" s="175"/>
      <c r="LL332" s="175"/>
      <c r="LM332" s="175"/>
      <c r="LN332" s="175"/>
      <c r="LO332" s="175"/>
      <c r="LP332" s="175"/>
      <c r="LQ332" s="175"/>
      <c r="LR332" s="175"/>
      <c r="LS332" s="175"/>
      <c r="LT332" s="175"/>
      <c r="LU332" s="175"/>
      <c r="LV332" s="175"/>
      <c r="LW332" s="175"/>
      <c r="LX332" s="175"/>
      <c r="LY332" s="175"/>
      <c r="LZ332" s="175"/>
      <c r="MA332" s="175"/>
      <c r="MB332" s="175"/>
      <c r="MC332" s="175"/>
      <c r="MD332" s="175"/>
      <c r="ME332" s="175"/>
      <c r="MF332" s="175"/>
      <c r="MG332" s="175"/>
      <c r="MH332" s="175"/>
      <c r="MI332" s="175"/>
      <c r="MJ332" s="175"/>
      <c r="MK332" s="175"/>
      <c r="ML332" s="175"/>
      <c r="MM332" s="175"/>
      <c r="MN332" s="175"/>
      <c r="MO332" s="175"/>
      <c r="MP332" s="175"/>
      <c r="MQ332" s="175"/>
      <c r="MR332" s="175"/>
      <c r="MS332" s="175"/>
      <c r="MT332" s="175"/>
      <c r="MU332" s="175"/>
      <c r="MV332" s="175"/>
      <c r="MW332" s="175"/>
      <c r="MX332" s="175"/>
      <c r="MY332" s="175"/>
      <c r="MZ332" s="175"/>
      <c r="NA332" s="175"/>
      <c r="NB332" s="175"/>
      <c r="NC332" s="175"/>
      <c r="ND332" s="175"/>
      <c r="NE332" s="175"/>
      <c r="NF332" s="175"/>
      <c r="NG332" s="175"/>
      <c r="NH332" s="175"/>
      <c r="NI332" s="175"/>
      <c r="NJ332" s="175"/>
      <c r="NK332" s="175"/>
      <c r="NL332" s="175"/>
      <c r="NM332" s="175"/>
      <c r="NN332" s="175"/>
      <c r="NO332" s="175"/>
      <c r="NP332" s="175"/>
      <c r="NQ332" s="175"/>
      <c r="NR332" s="175"/>
      <c r="NS332" s="175"/>
      <c r="NT332" s="175"/>
      <c r="NU332" s="175"/>
      <c r="NV332" s="175"/>
      <c r="NW332" s="175"/>
      <c r="NX332" s="175"/>
      <c r="NY332" s="175"/>
      <c r="NZ332" s="175"/>
      <c r="OA332" s="175"/>
      <c r="OB332" s="175"/>
      <c r="OC332" s="175"/>
      <c r="OD332" s="175"/>
      <c r="OE332" s="175"/>
      <c r="OF332" s="175"/>
      <c r="OG332" s="175"/>
      <c r="OH332" s="175"/>
      <c r="OI332" s="175"/>
      <c r="OJ332" s="175"/>
      <c r="OK332" s="175"/>
      <c r="OL332" s="175"/>
      <c r="OM332" s="175"/>
      <c r="ON332" s="175"/>
      <c r="OO332" s="175"/>
      <c r="OP332" s="175"/>
      <c r="OQ332" s="175"/>
      <c r="OR332" s="175"/>
      <c r="OS332" s="175"/>
      <c r="OT332" s="175"/>
      <c r="OU332" s="175"/>
      <c r="OV332" s="175"/>
      <c r="OW332" s="175"/>
      <c r="OX332" s="175"/>
      <c r="OY332" s="175"/>
      <c r="OZ332" s="175"/>
      <c r="PA332" s="175"/>
      <c r="PB332" s="175"/>
      <c r="PC332" s="175"/>
      <c r="PD332" s="175"/>
      <c r="PE332" s="175"/>
      <c r="PF332" s="175"/>
      <c r="PG332" s="175"/>
      <c r="PH332" s="175"/>
      <c r="PI332" s="175"/>
      <c r="PJ332" s="175"/>
      <c r="PK332" s="175"/>
      <c r="PL332" s="175"/>
      <c r="PM332" s="175"/>
      <c r="PN332" s="175"/>
      <c r="PO332" s="175"/>
      <c r="PP332" s="175"/>
      <c r="PQ332" s="175"/>
      <c r="PR332" s="175"/>
      <c r="PS332" s="175"/>
      <c r="PT332" s="175"/>
      <c r="PU332" s="175"/>
      <c r="PV332" s="175"/>
      <c r="PW332" s="175"/>
      <c r="PX332" s="175"/>
      <c r="PY332" s="175"/>
      <c r="PZ332" s="175"/>
      <c r="QA332" s="175"/>
      <c r="QB332" s="175"/>
      <c r="QC332" s="175"/>
      <c r="QD332" s="175"/>
      <c r="QE332" s="175"/>
      <c r="QF332" s="175"/>
      <c r="QG332" s="175"/>
      <c r="QH332" s="175"/>
      <c r="QI332" s="175"/>
      <c r="QJ332" s="175"/>
      <c r="QK332" s="175"/>
      <c r="QL332" s="175"/>
      <c r="QM332" s="175"/>
      <c r="QN332" s="175"/>
      <c r="QO332" s="175"/>
    </row>
    <row r="333" spans="122:457">
      <c r="DR333" s="175"/>
      <c r="DS333" s="175"/>
      <c r="DT333" s="175"/>
      <c r="DU333" s="175"/>
      <c r="DV333" s="175"/>
      <c r="DW333" s="175"/>
      <c r="DX333" s="175"/>
      <c r="DY333" s="175"/>
      <c r="DZ333" s="175"/>
      <c r="EA333" s="175"/>
      <c r="EB333" s="175"/>
      <c r="EC333" s="175"/>
      <c r="ED333" s="175"/>
      <c r="EE333" s="175"/>
      <c r="EF333" s="175"/>
      <c r="EG333" s="175"/>
      <c r="EH333" s="175"/>
      <c r="EI333" s="175"/>
      <c r="EJ333" s="175"/>
      <c r="EK333" s="175"/>
      <c r="EL333" s="175"/>
      <c r="EM333" s="175"/>
      <c r="EN333" s="175"/>
      <c r="EO333" s="175"/>
      <c r="EP333" s="175"/>
      <c r="EQ333" s="175"/>
      <c r="ER333" s="175"/>
      <c r="ES333" s="175"/>
      <c r="ET333" s="175"/>
      <c r="EU333" s="175"/>
      <c r="EV333" s="175"/>
      <c r="EW333" s="175"/>
      <c r="EX333" s="175"/>
      <c r="EY333" s="175"/>
      <c r="EZ333" s="175"/>
      <c r="FA333" s="175"/>
      <c r="FB333" s="175"/>
      <c r="FC333" s="175"/>
      <c r="FD333" s="175"/>
      <c r="FE333" s="175"/>
      <c r="FF333" s="175"/>
      <c r="FG333" s="175"/>
      <c r="FH333" s="175"/>
      <c r="FI333" s="175"/>
      <c r="FJ333" s="175"/>
      <c r="FK333" s="175"/>
      <c r="FL333" s="175"/>
      <c r="FM333" s="175"/>
      <c r="FN333" s="175"/>
      <c r="FO333" s="175"/>
      <c r="FP333" s="175"/>
      <c r="FQ333" s="175"/>
      <c r="FR333" s="175"/>
      <c r="FS333" s="175"/>
      <c r="FT333" s="175"/>
      <c r="FU333" s="175"/>
      <c r="FV333" s="175"/>
      <c r="FW333" s="175"/>
      <c r="FX333" s="175"/>
      <c r="FY333" s="175"/>
      <c r="FZ333" s="175"/>
      <c r="GA333" s="175"/>
      <c r="GB333" s="175"/>
      <c r="GC333" s="175"/>
      <c r="GD333" s="175"/>
      <c r="GE333" s="175"/>
      <c r="GF333" s="175"/>
      <c r="GG333" s="175"/>
      <c r="GH333" s="175"/>
      <c r="GI333" s="175"/>
      <c r="GJ333" s="175"/>
      <c r="GK333" s="175"/>
      <c r="GL333" s="175"/>
      <c r="GM333" s="175"/>
      <c r="GN333" s="175"/>
      <c r="GO333" s="175"/>
      <c r="GP333" s="175"/>
      <c r="GQ333" s="175"/>
      <c r="GR333" s="175"/>
      <c r="GS333" s="175"/>
      <c r="GT333" s="175"/>
      <c r="GU333" s="175"/>
      <c r="GV333" s="175"/>
      <c r="GW333" s="175"/>
      <c r="GX333" s="175"/>
      <c r="GY333" s="175"/>
      <c r="GZ333" s="175"/>
      <c r="HA333" s="175"/>
      <c r="HB333" s="175"/>
      <c r="HC333" s="175"/>
      <c r="HD333" s="175"/>
      <c r="HE333" s="175"/>
      <c r="HF333" s="175"/>
      <c r="HG333" s="175"/>
      <c r="HH333" s="175"/>
      <c r="HI333" s="175"/>
      <c r="HJ333" s="175"/>
      <c r="HK333" s="175"/>
      <c r="HL333" s="175"/>
      <c r="HM333" s="175"/>
      <c r="HN333" s="175"/>
      <c r="HO333" s="175"/>
      <c r="HP333" s="175"/>
      <c r="HQ333" s="175"/>
      <c r="HR333" s="175"/>
      <c r="HS333" s="175"/>
      <c r="HT333" s="175"/>
      <c r="HU333" s="175"/>
      <c r="HV333" s="175"/>
      <c r="HW333" s="175"/>
      <c r="HX333" s="175"/>
      <c r="HY333" s="175"/>
      <c r="HZ333" s="175"/>
      <c r="IA333" s="175"/>
      <c r="IB333" s="175"/>
      <c r="IC333" s="175"/>
      <c r="ID333" s="175"/>
      <c r="IE333" s="175"/>
      <c r="IF333" s="175"/>
      <c r="IG333" s="175"/>
      <c r="IH333" s="175"/>
      <c r="II333" s="175"/>
      <c r="IJ333" s="175"/>
      <c r="IK333" s="175"/>
      <c r="IL333" s="175"/>
      <c r="IM333" s="175"/>
      <c r="IN333" s="175"/>
      <c r="IO333" s="175"/>
      <c r="IP333" s="175"/>
      <c r="IQ333" s="175"/>
      <c r="IR333" s="175"/>
      <c r="IS333" s="175"/>
      <c r="IT333" s="175"/>
      <c r="IU333" s="175"/>
      <c r="IV333" s="175"/>
      <c r="IW333" s="175"/>
      <c r="IX333" s="175"/>
      <c r="IY333" s="175"/>
      <c r="IZ333" s="175"/>
      <c r="JA333" s="175"/>
      <c r="JB333" s="175"/>
      <c r="JC333" s="175"/>
      <c r="JD333" s="175"/>
      <c r="JE333" s="175"/>
      <c r="JF333" s="175"/>
      <c r="JG333" s="175"/>
      <c r="JH333" s="175"/>
      <c r="JI333" s="175"/>
      <c r="JJ333" s="175"/>
      <c r="JK333" s="175"/>
      <c r="JL333" s="175"/>
      <c r="JM333" s="175"/>
      <c r="JN333" s="175"/>
      <c r="JO333" s="175"/>
      <c r="JP333" s="175"/>
      <c r="JQ333" s="175"/>
      <c r="JR333" s="175"/>
      <c r="JS333" s="175"/>
      <c r="JT333" s="175"/>
      <c r="JU333" s="175"/>
      <c r="JV333" s="175"/>
      <c r="JW333" s="175"/>
      <c r="JX333" s="175"/>
      <c r="JY333" s="175"/>
      <c r="JZ333" s="175"/>
      <c r="KA333" s="175"/>
      <c r="KB333" s="175"/>
      <c r="KC333" s="175"/>
      <c r="KD333" s="175"/>
      <c r="KE333" s="175"/>
      <c r="KF333" s="175"/>
      <c r="KG333" s="175"/>
      <c r="KH333" s="175"/>
      <c r="KI333" s="175"/>
      <c r="KJ333" s="175"/>
      <c r="KK333" s="175"/>
      <c r="KL333" s="175"/>
      <c r="KM333" s="175"/>
      <c r="KN333" s="175"/>
      <c r="KO333" s="175"/>
      <c r="KP333" s="175"/>
      <c r="KQ333" s="175"/>
      <c r="KR333" s="175"/>
      <c r="KS333" s="175"/>
      <c r="KT333" s="175"/>
      <c r="KU333" s="175"/>
      <c r="KV333" s="175"/>
      <c r="KW333" s="175"/>
      <c r="KX333" s="175"/>
      <c r="KY333" s="175"/>
      <c r="KZ333" s="175"/>
      <c r="LA333" s="175"/>
      <c r="LB333" s="175"/>
      <c r="LC333" s="175"/>
      <c r="LD333" s="175"/>
      <c r="LE333" s="175"/>
      <c r="LF333" s="175"/>
      <c r="LG333" s="175"/>
      <c r="LH333" s="175"/>
      <c r="LI333" s="175"/>
      <c r="LJ333" s="175"/>
      <c r="LK333" s="175"/>
      <c r="LL333" s="175"/>
      <c r="LM333" s="175"/>
      <c r="LN333" s="175"/>
      <c r="LO333" s="175"/>
      <c r="LP333" s="175"/>
      <c r="LQ333" s="175"/>
      <c r="LR333" s="175"/>
      <c r="LS333" s="175"/>
      <c r="LT333" s="175"/>
      <c r="LU333" s="175"/>
      <c r="LV333" s="175"/>
      <c r="LW333" s="175"/>
      <c r="LX333" s="175"/>
      <c r="LY333" s="175"/>
      <c r="LZ333" s="175"/>
      <c r="MA333" s="175"/>
      <c r="MB333" s="175"/>
      <c r="MC333" s="175"/>
      <c r="MD333" s="175"/>
      <c r="ME333" s="175"/>
      <c r="MF333" s="175"/>
      <c r="MG333" s="175"/>
      <c r="MH333" s="175"/>
      <c r="MI333" s="175"/>
      <c r="MJ333" s="175"/>
      <c r="MK333" s="175"/>
      <c r="ML333" s="175"/>
      <c r="MM333" s="175"/>
      <c r="MN333" s="175"/>
      <c r="MO333" s="175"/>
      <c r="MP333" s="175"/>
      <c r="MQ333" s="175"/>
      <c r="MR333" s="175"/>
      <c r="MS333" s="175"/>
      <c r="MT333" s="175"/>
      <c r="MU333" s="175"/>
      <c r="MV333" s="175"/>
      <c r="MW333" s="175"/>
      <c r="MX333" s="175"/>
      <c r="MY333" s="175"/>
      <c r="MZ333" s="175"/>
      <c r="NA333" s="175"/>
      <c r="NB333" s="175"/>
      <c r="NC333" s="175"/>
      <c r="ND333" s="175"/>
      <c r="NE333" s="175"/>
      <c r="NF333" s="175"/>
      <c r="NG333" s="175"/>
      <c r="NH333" s="175"/>
      <c r="NI333" s="175"/>
      <c r="NJ333" s="175"/>
      <c r="NK333" s="175"/>
      <c r="NL333" s="175"/>
      <c r="NM333" s="175"/>
      <c r="NN333" s="175"/>
      <c r="NO333" s="175"/>
      <c r="NP333" s="175"/>
      <c r="NQ333" s="175"/>
      <c r="NR333" s="175"/>
      <c r="NS333" s="175"/>
      <c r="NT333" s="175"/>
      <c r="NU333" s="175"/>
      <c r="NV333" s="175"/>
      <c r="NW333" s="175"/>
      <c r="NX333" s="175"/>
      <c r="NY333" s="175"/>
      <c r="NZ333" s="175"/>
      <c r="OA333" s="175"/>
      <c r="OB333" s="175"/>
      <c r="OC333" s="175"/>
      <c r="OD333" s="175"/>
      <c r="OE333" s="175"/>
      <c r="OF333" s="175"/>
      <c r="OG333" s="175"/>
      <c r="OH333" s="175"/>
      <c r="OI333" s="175"/>
      <c r="OJ333" s="175"/>
      <c r="OK333" s="175"/>
      <c r="OL333" s="175"/>
      <c r="OM333" s="175"/>
      <c r="ON333" s="175"/>
      <c r="OO333" s="175"/>
      <c r="OP333" s="175"/>
      <c r="OQ333" s="175"/>
      <c r="OR333" s="175"/>
      <c r="OS333" s="175"/>
      <c r="OT333" s="175"/>
      <c r="OU333" s="175"/>
      <c r="OV333" s="175"/>
      <c r="OW333" s="175"/>
      <c r="OX333" s="175"/>
      <c r="OY333" s="175"/>
      <c r="OZ333" s="175"/>
      <c r="PA333" s="175"/>
      <c r="PB333" s="175"/>
      <c r="PC333" s="175"/>
      <c r="PD333" s="175"/>
      <c r="PE333" s="175"/>
      <c r="PF333" s="175"/>
      <c r="PG333" s="175"/>
      <c r="PH333" s="175"/>
      <c r="PI333" s="175"/>
      <c r="PJ333" s="175"/>
      <c r="PK333" s="175"/>
      <c r="PL333" s="175"/>
      <c r="PM333" s="175"/>
      <c r="PN333" s="175"/>
      <c r="PO333" s="175"/>
      <c r="PP333" s="175"/>
      <c r="PQ333" s="175"/>
      <c r="PR333" s="175"/>
      <c r="PS333" s="175"/>
      <c r="PT333" s="175"/>
      <c r="PU333" s="175"/>
      <c r="PV333" s="175"/>
      <c r="PW333" s="175"/>
      <c r="PX333" s="175"/>
      <c r="PY333" s="175"/>
      <c r="PZ333" s="175"/>
      <c r="QA333" s="175"/>
      <c r="QB333" s="175"/>
      <c r="QC333" s="175"/>
      <c r="QD333" s="175"/>
      <c r="QE333" s="175"/>
      <c r="QF333" s="175"/>
      <c r="QG333" s="175"/>
      <c r="QH333" s="175"/>
      <c r="QI333" s="175"/>
      <c r="QJ333" s="175"/>
      <c r="QK333" s="175"/>
      <c r="QL333" s="175"/>
      <c r="QM333" s="175"/>
      <c r="QN333" s="175"/>
      <c r="QO333" s="175"/>
    </row>
    <row r="334" spans="122:457">
      <c r="DR334" s="175"/>
      <c r="DS334" s="175"/>
      <c r="DT334" s="175"/>
      <c r="DU334" s="175"/>
      <c r="DV334" s="175"/>
      <c r="DW334" s="175"/>
      <c r="DX334" s="175"/>
      <c r="DY334" s="175"/>
      <c r="DZ334" s="175"/>
      <c r="EA334" s="175"/>
      <c r="EB334" s="175"/>
      <c r="EC334" s="175"/>
      <c r="ED334" s="175"/>
      <c r="EE334" s="175"/>
      <c r="EF334" s="175"/>
      <c r="EG334" s="175"/>
      <c r="EH334" s="175"/>
      <c r="EI334" s="175"/>
      <c r="EJ334" s="175"/>
      <c r="EK334" s="175"/>
      <c r="EL334" s="175"/>
      <c r="EM334" s="175"/>
      <c r="EN334" s="175"/>
      <c r="EO334" s="175"/>
      <c r="EP334" s="175"/>
      <c r="EQ334" s="175"/>
      <c r="ER334" s="175"/>
      <c r="ES334" s="175"/>
      <c r="ET334" s="175"/>
      <c r="EU334" s="175"/>
      <c r="EV334" s="175"/>
      <c r="EW334" s="175"/>
      <c r="EX334" s="175"/>
      <c r="EY334" s="175"/>
      <c r="EZ334" s="175"/>
      <c r="FA334" s="175"/>
      <c r="FB334" s="175"/>
      <c r="FC334" s="175"/>
      <c r="FD334" s="175"/>
      <c r="FE334" s="175"/>
      <c r="FF334" s="175"/>
      <c r="FG334" s="175"/>
      <c r="FH334" s="175"/>
      <c r="FI334" s="175"/>
      <c r="FJ334" s="175"/>
      <c r="FK334" s="175"/>
      <c r="FL334" s="175"/>
      <c r="FM334" s="175"/>
      <c r="FN334" s="175"/>
      <c r="FO334" s="175"/>
      <c r="FP334" s="175"/>
      <c r="FQ334" s="175"/>
      <c r="FR334" s="175"/>
      <c r="FS334" s="175"/>
      <c r="FT334" s="175"/>
      <c r="FU334" s="175"/>
      <c r="FV334" s="175"/>
      <c r="FW334" s="175"/>
      <c r="FX334" s="175"/>
      <c r="FY334" s="175"/>
      <c r="FZ334" s="175"/>
      <c r="GA334" s="175"/>
      <c r="GB334" s="175"/>
      <c r="GC334" s="175"/>
      <c r="GD334" s="175"/>
      <c r="GE334" s="175"/>
      <c r="GF334" s="175"/>
      <c r="GG334" s="175"/>
      <c r="GH334" s="175"/>
      <c r="GI334" s="175"/>
      <c r="GJ334" s="175"/>
      <c r="GK334" s="175"/>
      <c r="GL334" s="175"/>
      <c r="GM334" s="175"/>
      <c r="GN334" s="175"/>
      <c r="GO334" s="175"/>
      <c r="GP334" s="175"/>
      <c r="GQ334" s="175"/>
      <c r="GR334" s="175"/>
      <c r="GS334" s="175"/>
      <c r="GT334" s="175"/>
      <c r="GU334" s="175"/>
      <c r="GV334" s="175"/>
      <c r="GW334" s="175"/>
      <c r="GX334" s="175"/>
      <c r="GY334" s="175"/>
      <c r="GZ334" s="175"/>
      <c r="HA334" s="175"/>
      <c r="HB334" s="175"/>
      <c r="HC334" s="175"/>
      <c r="HD334" s="175"/>
      <c r="HE334" s="175"/>
      <c r="HF334" s="175"/>
      <c r="HG334" s="175"/>
      <c r="HH334" s="175"/>
      <c r="HI334" s="175"/>
      <c r="HJ334" s="175"/>
      <c r="HK334" s="175"/>
      <c r="HL334" s="175"/>
      <c r="HM334" s="175"/>
      <c r="HN334" s="175"/>
      <c r="HO334" s="175"/>
      <c r="HP334" s="175"/>
      <c r="HQ334" s="175"/>
      <c r="HR334" s="175"/>
      <c r="HS334" s="175"/>
      <c r="HT334" s="175"/>
      <c r="HU334" s="175"/>
      <c r="HV334" s="175"/>
      <c r="HW334" s="175"/>
      <c r="HX334" s="175"/>
      <c r="HY334" s="175"/>
      <c r="HZ334" s="175"/>
      <c r="IA334" s="175"/>
      <c r="IB334" s="175"/>
      <c r="IC334" s="175"/>
      <c r="ID334" s="175"/>
      <c r="IE334" s="175"/>
      <c r="IF334" s="175"/>
      <c r="IG334" s="175"/>
      <c r="IH334" s="175"/>
      <c r="II334" s="175"/>
      <c r="IJ334" s="175"/>
      <c r="IK334" s="175"/>
      <c r="IL334" s="175"/>
      <c r="IM334" s="175"/>
      <c r="IN334" s="175"/>
      <c r="IO334" s="175"/>
      <c r="IP334" s="175"/>
      <c r="IQ334" s="175"/>
      <c r="IR334" s="175"/>
      <c r="IS334" s="175"/>
      <c r="IT334" s="175"/>
      <c r="IU334" s="175"/>
      <c r="IV334" s="175"/>
      <c r="IW334" s="175"/>
      <c r="IX334" s="175"/>
      <c r="IY334" s="175"/>
      <c r="IZ334" s="175"/>
      <c r="JA334" s="175"/>
      <c r="JB334" s="175"/>
      <c r="JC334" s="175"/>
      <c r="JD334" s="175"/>
      <c r="JE334" s="175"/>
      <c r="JF334" s="175"/>
      <c r="JG334" s="175"/>
      <c r="JH334" s="175"/>
      <c r="JI334" s="175"/>
      <c r="JJ334" s="175"/>
      <c r="JK334" s="175"/>
      <c r="JL334" s="175"/>
      <c r="JM334" s="175"/>
      <c r="JN334" s="175"/>
      <c r="JO334" s="175"/>
      <c r="JP334" s="175"/>
      <c r="JQ334" s="175"/>
      <c r="JR334" s="175"/>
      <c r="JS334" s="175"/>
      <c r="JT334" s="175"/>
      <c r="JU334" s="175"/>
      <c r="JV334" s="175"/>
      <c r="JW334" s="175"/>
      <c r="JX334" s="175"/>
      <c r="JY334" s="175"/>
      <c r="JZ334" s="175"/>
      <c r="KA334" s="175"/>
      <c r="KB334" s="175"/>
      <c r="KC334" s="175"/>
      <c r="KD334" s="175"/>
      <c r="KE334" s="175"/>
      <c r="KF334" s="175"/>
      <c r="KG334" s="175"/>
      <c r="KH334" s="175"/>
      <c r="KI334" s="175"/>
      <c r="KJ334" s="175"/>
      <c r="KK334" s="175"/>
      <c r="KL334" s="175"/>
      <c r="KM334" s="175"/>
      <c r="KN334" s="175"/>
      <c r="KO334" s="175"/>
      <c r="KP334" s="175"/>
      <c r="KQ334" s="175"/>
      <c r="KR334" s="175"/>
      <c r="KS334" s="175"/>
      <c r="KT334" s="175"/>
      <c r="KU334" s="175"/>
      <c r="KV334" s="175"/>
      <c r="KW334" s="175"/>
      <c r="KX334" s="175"/>
      <c r="KY334" s="175"/>
      <c r="KZ334" s="175"/>
      <c r="LA334" s="175"/>
      <c r="LB334" s="175"/>
      <c r="LC334" s="175"/>
      <c r="LD334" s="175"/>
      <c r="LE334" s="175"/>
      <c r="LF334" s="175"/>
      <c r="LG334" s="175"/>
      <c r="LH334" s="175"/>
      <c r="LI334" s="175"/>
      <c r="LJ334" s="175"/>
      <c r="LK334" s="175"/>
      <c r="LL334" s="175"/>
      <c r="LM334" s="175"/>
      <c r="LN334" s="175"/>
      <c r="LO334" s="175"/>
      <c r="LP334" s="175"/>
      <c r="LQ334" s="175"/>
      <c r="LR334" s="175"/>
      <c r="LS334" s="175"/>
      <c r="LT334" s="175"/>
      <c r="LU334" s="175"/>
      <c r="LV334" s="175"/>
      <c r="LW334" s="175"/>
      <c r="LX334" s="175"/>
      <c r="LY334" s="175"/>
      <c r="LZ334" s="175"/>
      <c r="MA334" s="175"/>
      <c r="MB334" s="175"/>
      <c r="MC334" s="175"/>
      <c r="MD334" s="175"/>
      <c r="ME334" s="175"/>
      <c r="MF334" s="175"/>
      <c r="MG334" s="175"/>
      <c r="MH334" s="175"/>
      <c r="MI334" s="175"/>
      <c r="MJ334" s="175"/>
      <c r="MK334" s="175"/>
      <c r="ML334" s="175"/>
      <c r="MM334" s="175"/>
      <c r="MN334" s="175"/>
      <c r="MO334" s="175"/>
      <c r="MP334" s="175"/>
      <c r="MQ334" s="175"/>
      <c r="MR334" s="175"/>
      <c r="MS334" s="175"/>
      <c r="MT334" s="175"/>
      <c r="MU334" s="175"/>
      <c r="MV334" s="175"/>
      <c r="MW334" s="175"/>
      <c r="MX334" s="175"/>
      <c r="MY334" s="175"/>
      <c r="MZ334" s="175"/>
      <c r="NA334" s="175"/>
      <c r="NB334" s="175"/>
      <c r="NC334" s="175"/>
      <c r="ND334" s="175"/>
      <c r="NE334" s="175"/>
      <c r="NF334" s="175"/>
      <c r="NG334" s="175"/>
      <c r="NH334" s="175"/>
      <c r="NI334" s="175"/>
      <c r="NJ334" s="175"/>
      <c r="NK334" s="175"/>
      <c r="NL334" s="175"/>
      <c r="NM334" s="175"/>
      <c r="NN334" s="175"/>
      <c r="NO334" s="175"/>
      <c r="NP334" s="175"/>
      <c r="NQ334" s="175"/>
      <c r="NR334" s="175"/>
      <c r="NS334" s="175"/>
      <c r="NT334" s="175"/>
      <c r="NU334" s="175"/>
      <c r="NV334" s="175"/>
      <c r="NW334" s="175"/>
      <c r="NX334" s="175"/>
      <c r="NY334" s="175"/>
      <c r="NZ334" s="175"/>
      <c r="OA334" s="175"/>
      <c r="OB334" s="175"/>
      <c r="OC334" s="175"/>
      <c r="OD334" s="175"/>
      <c r="OE334" s="175"/>
      <c r="OF334" s="175"/>
      <c r="OG334" s="175"/>
      <c r="OH334" s="175"/>
      <c r="OI334" s="175"/>
      <c r="OJ334" s="175"/>
      <c r="OK334" s="175"/>
      <c r="OL334" s="175"/>
      <c r="OM334" s="175"/>
      <c r="ON334" s="175"/>
      <c r="OO334" s="175"/>
      <c r="OP334" s="175"/>
      <c r="OQ334" s="175"/>
      <c r="OR334" s="175"/>
      <c r="OS334" s="175"/>
      <c r="OT334" s="175"/>
      <c r="OU334" s="175"/>
      <c r="OV334" s="175"/>
      <c r="OW334" s="175"/>
      <c r="OX334" s="175"/>
      <c r="OY334" s="175"/>
      <c r="OZ334" s="175"/>
      <c r="PA334" s="175"/>
      <c r="PB334" s="175"/>
      <c r="PC334" s="175"/>
      <c r="PD334" s="175"/>
      <c r="PE334" s="175"/>
      <c r="PF334" s="175"/>
      <c r="PG334" s="175"/>
      <c r="PH334" s="175"/>
      <c r="PI334" s="175"/>
      <c r="PJ334" s="175"/>
      <c r="PK334" s="175"/>
      <c r="PL334" s="175"/>
      <c r="PM334" s="175"/>
      <c r="PN334" s="175"/>
      <c r="PO334" s="175"/>
      <c r="PP334" s="175"/>
      <c r="PQ334" s="175"/>
      <c r="PR334" s="175"/>
      <c r="PS334" s="175"/>
      <c r="PT334" s="175"/>
      <c r="PU334" s="175"/>
      <c r="PV334" s="175"/>
      <c r="PW334" s="175"/>
      <c r="PX334" s="175"/>
      <c r="PY334" s="175"/>
      <c r="PZ334" s="175"/>
      <c r="QA334" s="175"/>
      <c r="QB334" s="175"/>
      <c r="QC334" s="175"/>
      <c r="QD334" s="175"/>
      <c r="QE334" s="175"/>
      <c r="QF334" s="175"/>
      <c r="QG334" s="175"/>
      <c r="QH334" s="175"/>
      <c r="QI334" s="175"/>
      <c r="QJ334" s="175"/>
      <c r="QK334" s="175"/>
      <c r="QL334" s="175"/>
      <c r="QM334" s="175"/>
      <c r="QN334" s="175"/>
      <c r="QO334" s="175"/>
    </row>
    <row r="335" spans="122:457">
      <c r="DR335" s="175"/>
      <c r="DS335" s="175"/>
      <c r="DT335" s="175"/>
      <c r="DU335" s="175"/>
      <c r="DV335" s="175"/>
      <c r="DW335" s="175"/>
      <c r="DX335" s="175"/>
      <c r="DY335" s="175"/>
      <c r="DZ335" s="175"/>
      <c r="EA335" s="175"/>
      <c r="EB335" s="175"/>
      <c r="EC335" s="175"/>
      <c r="ED335" s="175"/>
      <c r="EE335" s="175"/>
      <c r="EF335" s="175"/>
      <c r="EG335" s="175"/>
      <c r="EH335" s="175"/>
      <c r="EI335" s="175"/>
      <c r="EJ335" s="175"/>
      <c r="EK335" s="175"/>
      <c r="EL335" s="175"/>
      <c r="EM335" s="175"/>
      <c r="EN335" s="175"/>
      <c r="EO335" s="175"/>
      <c r="EP335" s="175"/>
      <c r="EQ335" s="175"/>
      <c r="ER335" s="175"/>
      <c r="ES335" s="175"/>
      <c r="ET335" s="175"/>
      <c r="EU335" s="175"/>
      <c r="EV335" s="175"/>
      <c r="EW335" s="175"/>
      <c r="EX335" s="175"/>
      <c r="EY335" s="175"/>
      <c r="EZ335" s="175"/>
      <c r="FA335" s="175"/>
      <c r="FB335" s="175"/>
      <c r="FC335" s="175"/>
      <c r="FD335" s="175"/>
      <c r="FE335" s="175"/>
      <c r="FF335" s="175"/>
      <c r="FG335" s="175"/>
      <c r="FH335" s="175"/>
      <c r="FI335" s="175"/>
      <c r="FJ335" s="175"/>
      <c r="FK335" s="175"/>
      <c r="FL335" s="175"/>
      <c r="FM335" s="175"/>
      <c r="FN335" s="175"/>
      <c r="FO335" s="175"/>
      <c r="FP335" s="175"/>
      <c r="FQ335" s="175"/>
      <c r="FR335" s="175"/>
      <c r="FS335" s="175"/>
      <c r="FT335" s="175"/>
      <c r="FU335" s="175"/>
      <c r="FV335" s="175"/>
      <c r="FW335" s="175"/>
      <c r="FX335" s="175"/>
      <c r="FY335" s="175"/>
      <c r="FZ335" s="175"/>
      <c r="GA335" s="175"/>
      <c r="GB335" s="175"/>
      <c r="GC335" s="175"/>
      <c r="GD335" s="175"/>
      <c r="GE335" s="175"/>
      <c r="GF335" s="175"/>
      <c r="GG335" s="175"/>
      <c r="GH335" s="175"/>
      <c r="GI335" s="175"/>
      <c r="GJ335" s="175"/>
      <c r="GK335" s="175"/>
      <c r="GL335" s="175"/>
      <c r="GM335" s="175"/>
      <c r="GN335" s="175"/>
      <c r="GO335" s="175"/>
      <c r="GP335" s="175"/>
      <c r="GQ335" s="175"/>
      <c r="GR335" s="175"/>
      <c r="GS335" s="175"/>
      <c r="GT335" s="175"/>
      <c r="GU335" s="175"/>
      <c r="GV335" s="175"/>
      <c r="GW335" s="175"/>
      <c r="GX335" s="175"/>
      <c r="GY335" s="175"/>
      <c r="GZ335" s="175"/>
      <c r="HA335" s="175"/>
      <c r="HB335" s="175"/>
      <c r="HC335" s="175"/>
      <c r="HD335" s="175"/>
      <c r="HE335" s="175"/>
      <c r="HF335" s="175"/>
      <c r="HG335" s="175"/>
      <c r="HH335" s="175"/>
      <c r="HI335" s="175"/>
      <c r="HJ335" s="175"/>
      <c r="HK335" s="175"/>
      <c r="HL335" s="175"/>
      <c r="HM335" s="175"/>
      <c r="HN335" s="175"/>
      <c r="HO335" s="175"/>
      <c r="HP335" s="175"/>
      <c r="HQ335" s="175"/>
      <c r="HR335" s="175"/>
      <c r="HS335" s="175"/>
      <c r="HT335" s="175"/>
      <c r="HU335" s="175"/>
      <c r="HV335" s="175"/>
      <c r="HW335" s="175"/>
      <c r="HX335" s="175"/>
      <c r="HY335" s="175"/>
      <c r="HZ335" s="175"/>
      <c r="IA335" s="175"/>
      <c r="IB335" s="175"/>
      <c r="IC335" s="175"/>
      <c r="ID335" s="175"/>
      <c r="IE335" s="175"/>
      <c r="IF335" s="175"/>
      <c r="IG335" s="175"/>
      <c r="IH335" s="175"/>
      <c r="II335" s="175"/>
      <c r="IJ335" s="175"/>
      <c r="IK335" s="175"/>
      <c r="IL335" s="175"/>
      <c r="IM335" s="175"/>
      <c r="IN335" s="175"/>
      <c r="IO335" s="175"/>
      <c r="IP335" s="175"/>
      <c r="IQ335" s="175"/>
      <c r="IR335" s="175"/>
      <c r="IS335" s="175"/>
      <c r="IT335" s="175"/>
      <c r="IU335" s="175"/>
      <c r="IV335" s="175"/>
      <c r="IW335" s="175"/>
      <c r="IX335" s="175"/>
      <c r="IY335" s="175"/>
      <c r="IZ335" s="175"/>
      <c r="JA335" s="175"/>
      <c r="JB335" s="175"/>
      <c r="JC335" s="175"/>
      <c r="JD335" s="175"/>
      <c r="JE335" s="175"/>
      <c r="JF335" s="175"/>
      <c r="JG335" s="175"/>
      <c r="JH335" s="175"/>
      <c r="JI335" s="175"/>
      <c r="JJ335" s="175"/>
      <c r="JK335" s="175"/>
      <c r="JL335" s="175"/>
      <c r="JM335" s="175"/>
      <c r="JN335" s="175"/>
      <c r="JO335" s="175"/>
      <c r="JP335" s="175"/>
      <c r="JQ335" s="175"/>
      <c r="JR335" s="175"/>
      <c r="JS335" s="175"/>
      <c r="JT335" s="175"/>
      <c r="JU335" s="175"/>
      <c r="JV335" s="175"/>
      <c r="JW335" s="175"/>
      <c r="JX335" s="175"/>
      <c r="JY335" s="175"/>
      <c r="JZ335" s="175"/>
      <c r="KA335" s="175"/>
      <c r="KB335" s="175"/>
      <c r="KC335" s="175"/>
      <c r="KD335" s="175"/>
      <c r="KE335" s="175"/>
      <c r="KF335" s="175"/>
      <c r="KG335" s="175"/>
      <c r="KH335" s="175"/>
      <c r="KI335" s="175"/>
      <c r="KJ335" s="175"/>
      <c r="KK335" s="175"/>
      <c r="KL335" s="175"/>
      <c r="KM335" s="175"/>
      <c r="KN335" s="175"/>
      <c r="KO335" s="175"/>
      <c r="KP335" s="175"/>
      <c r="KQ335" s="175"/>
      <c r="KR335" s="175"/>
      <c r="KS335" s="175"/>
      <c r="KT335" s="175"/>
      <c r="KU335" s="175"/>
      <c r="KV335" s="175"/>
      <c r="KW335" s="175"/>
      <c r="KX335" s="175"/>
      <c r="KY335" s="175"/>
      <c r="KZ335" s="175"/>
      <c r="LA335" s="175"/>
      <c r="LB335" s="175"/>
      <c r="LC335" s="175"/>
      <c r="LD335" s="175"/>
      <c r="LE335" s="175"/>
      <c r="LF335" s="175"/>
      <c r="LG335" s="175"/>
      <c r="LH335" s="175"/>
      <c r="LI335" s="175"/>
      <c r="LJ335" s="175"/>
      <c r="LK335" s="175"/>
      <c r="LL335" s="175"/>
      <c r="LM335" s="175"/>
      <c r="LN335" s="175"/>
      <c r="LO335" s="175"/>
      <c r="LP335" s="175"/>
      <c r="LQ335" s="175"/>
      <c r="LR335" s="175"/>
      <c r="LS335" s="175"/>
      <c r="LT335" s="175"/>
      <c r="LU335" s="175"/>
      <c r="LV335" s="175"/>
      <c r="LW335" s="175"/>
      <c r="LX335" s="175"/>
      <c r="LY335" s="175"/>
      <c r="LZ335" s="175"/>
      <c r="MA335" s="175"/>
      <c r="MB335" s="175"/>
      <c r="MC335" s="175"/>
      <c r="MD335" s="175"/>
      <c r="ME335" s="175"/>
      <c r="MF335" s="175"/>
      <c r="MG335" s="175"/>
      <c r="MH335" s="175"/>
      <c r="MI335" s="175"/>
      <c r="MJ335" s="175"/>
      <c r="MK335" s="175"/>
      <c r="ML335" s="175"/>
      <c r="MM335" s="175"/>
      <c r="MN335" s="175"/>
      <c r="MO335" s="175"/>
      <c r="MP335" s="175"/>
      <c r="MQ335" s="175"/>
      <c r="MR335" s="175"/>
      <c r="MS335" s="175"/>
      <c r="MT335" s="175"/>
      <c r="MU335" s="175"/>
      <c r="MV335" s="175"/>
      <c r="MW335" s="175"/>
      <c r="MX335" s="175"/>
      <c r="MY335" s="175"/>
      <c r="MZ335" s="175"/>
      <c r="NA335" s="175"/>
      <c r="NB335" s="175"/>
      <c r="NC335" s="175"/>
      <c r="ND335" s="175"/>
      <c r="NE335" s="175"/>
      <c r="NF335" s="175"/>
      <c r="NG335" s="175"/>
      <c r="NH335" s="175"/>
      <c r="NI335" s="175"/>
      <c r="NJ335" s="175"/>
      <c r="NK335" s="175"/>
      <c r="NL335" s="175"/>
      <c r="NM335" s="175"/>
      <c r="NN335" s="175"/>
      <c r="NO335" s="175"/>
      <c r="NP335" s="175"/>
      <c r="NQ335" s="175"/>
      <c r="NR335" s="175"/>
      <c r="NS335" s="175"/>
      <c r="NT335" s="175"/>
      <c r="NU335" s="175"/>
      <c r="NV335" s="175"/>
      <c r="NW335" s="175"/>
      <c r="NX335" s="175"/>
      <c r="NY335" s="175"/>
      <c r="NZ335" s="175"/>
      <c r="OA335" s="175"/>
      <c r="OB335" s="175"/>
      <c r="OC335" s="175"/>
      <c r="OD335" s="175"/>
      <c r="OE335" s="175"/>
      <c r="OF335" s="175"/>
      <c r="OG335" s="175"/>
      <c r="OH335" s="175"/>
      <c r="OI335" s="175"/>
      <c r="OJ335" s="175"/>
      <c r="OK335" s="175"/>
      <c r="OL335" s="175"/>
      <c r="OM335" s="175"/>
      <c r="ON335" s="175"/>
      <c r="OO335" s="175"/>
      <c r="OP335" s="175"/>
      <c r="OQ335" s="175"/>
      <c r="OR335" s="175"/>
      <c r="OS335" s="175"/>
      <c r="OT335" s="175"/>
      <c r="OU335" s="175"/>
      <c r="OV335" s="175"/>
      <c r="OW335" s="175"/>
      <c r="OX335" s="175"/>
      <c r="OY335" s="175"/>
      <c r="OZ335" s="175"/>
      <c r="PA335" s="175"/>
      <c r="PB335" s="175"/>
      <c r="PC335" s="175"/>
      <c r="PD335" s="175"/>
      <c r="PE335" s="175"/>
      <c r="PF335" s="175"/>
      <c r="PG335" s="175"/>
      <c r="PH335" s="175"/>
      <c r="PI335" s="175"/>
      <c r="PJ335" s="175"/>
      <c r="PK335" s="175"/>
      <c r="PL335" s="175"/>
      <c r="PM335" s="175"/>
      <c r="PN335" s="175"/>
      <c r="PO335" s="175"/>
      <c r="PP335" s="175"/>
      <c r="PQ335" s="175"/>
      <c r="PR335" s="175"/>
      <c r="PS335" s="175"/>
      <c r="PT335" s="175"/>
      <c r="PU335" s="175"/>
      <c r="PV335" s="175"/>
      <c r="PW335" s="175"/>
      <c r="PX335" s="175"/>
      <c r="PY335" s="175"/>
      <c r="PZ335" s="175"/>
      <c r="QA335" s="175"/>
      <c r="QB335" s="175"/>
      <c r="QC335" s="175"/>
      <c r="QD335" s="175"/>
      <c r="QE335" s="175"/>
      <c r="QF335" s="175"/>
      <c r="QG335" s="175"/>
      <c r="QH335" s="175"/>
      <c r="QI335" s="175"/>
      <c r="QJ335" s="175"/>
      <c r="QK335" s="175"/>
      <c r="QL335" s="175"/>
      <c r="QM335" s="175"/>
      <c r="QN335" s="175"/>
      <c r="QO335" s="175"/>
    </row>
    <row r="336" spans="122:457">
      <c r="DR336" s="175"/>
      <c r="DS336" s="175"/>
      <c r="DT336" s="175"/>
      <c r="DU336" s="175"/>
      <c r="DV336" s="175"/>
      <c r="DW336" s="175"/>
      <c r="DX336" s="175"/>
      <c r="DY336" s="175"/>
      <c r="DZ336" s="175"/>
      <c r="EA336" s="175"/>
      <c r="EB336" s="175"/>
      <c r="EC336" s="175"/>
      <c r="ED336" s="175"/>
      <c r="EE336" s="175"/>
      <c r="EF336" s="175"/>
      <c r="EG336" s="175"/>
      <c r="EH336" s="175"/>
      <c r="EI336" s="175"/>
      <c r="EJ336" s="175"/>
      <c r="EK336" s="175"/>
      <c r="EL336" s="175"/>
      <c r="EM336" s="175"/>
      <c r="EN336" s="175"/>
      <c r="EO336" s="175"/>
      <c r="EP336" s="175"/>
      <c r="EQ336" s="175"/>
      <c r="ER336" s="175"/>
      <c r="ES336" s="175"/>
      <c r="ET336" s="175"/>
      <c r="EU336" s="175"/>
      <c r="EV336" s="175"/>
      <c r="EW336" s="175"/>
      <c r="EX336" s="175"/>
      <c r="EY336" s="175"/>
      <c r="EZ336" s="175"/>
      <c r="FA336" s="175"/>
      <c r="FB336" s="175"/>
      <c r="FC336" s="175"/>
      <c r="FD336" s="175"/>
      <c r="FE336" s="175"/>
      <c r="FF336" s="175"/>
      <c r="FG336" s="175"/>
      <c r="FH336" s="175"/>
      <c r="FI336" s="175"/>
      <c r="FJ336" s="175"/>
      <c r="FK336" s="175"/>
      <c r="FL336" s="175"/>
      <c r="FM336" s="175"/>
      <c r="FN336" s="175"/>
      <c r="FO336" s="175"/>
      <c r="FP336" s="175"/>
      <c r="FQ336" s="175"/>
      <c r="FR336" s="175"/>
      <c r="FS336" s="175"/>
      <c r="FT336" s="175"/>
      <c r="FU336" s="175"/>
      <c r="FV336" s="175"/>
      <c r="FW336" s="175"/>
      <c r="FX336" s="175"/>
      <c r="FY336" s="175"/>
      <c r="FZ336" s="175"/>
      <c r="GA336" s="175"/>
      <c r="GB336" s="175"/>
      <c r="GC336" s="175"/>
      <c r="GD336" s="175"/>
      <c r="GE336" s="175"/>
      <c r="GF336" s="175"/>
      <c r="GG336" s="175"/>
      <c r="GH336" s="175"/>
      <c r="GI336" s="175"/>
      <c r="GJ336" s="175"/>
      <c r="GK336" s="175"/>
      <c r="GL336" s="175"/>
      <c r="GM336" s="175"/>
      <c r="GN336" s="175"/>
      <c r="GO336" s="175"/>
      <c r="GP336" s="175"/>
      <c r="GQ336" s="175"/>
      <c r="GR336" s="175"/>
      <c r="GS336" s="175"/>
      <c r="GT336" s="175"/>
      <c r="GU336" s="175"/>
      <c r="GV336" s="175"/>
      <c r="GW336" s="175"/>
      <c r="GX336" s="175"/>
      <c r="GY336" s="175"/>
      <c r="GZ336" s="175"/>
      <c r="HA336" s="175"/>
      <c r="HB336" s="175"/>
      <c r="HC336" s="175"/>
      <c r="HD336" s="175"/>
      <c r="HE336" s="175"/>
      <c r="HF336" s="175"/>
      <c r="HG336" s="175"/>
      <c r="HH336" s="175"/>
      <c r="HI336" s="175"/>
      <c r="HJ336" s="175"/>
      <c r="HK336" s="175"/>
      <c r="HL336" s="175"/>
      <c r="HM336" s="175"/>
      <c r="HN336" s="175"/>
      <c r="HO336" s="175"/>
      <c r="HP336" s="175"/>
      <c r="HQ336" s="175"/>
      <c r="HR336" s="175"/>
      <c r="HS336" s="175"/>
      <c r="HT336" s="175"/>
      <c r="HU336" s="175"/>
      <c r="HV336" s="175"/>
      <c r="HW336" s="175"/>
      <c r="HX336" s="175"/>
      <c r="HY336" s="175"/>
      <c r="HZ336" s="175"/>
      <c r="IA336" s="175"/>
      <c r="IB336" s="175"/>
      <c r="IC336" s="175"/>
      <c r="ID336" s="175"/>
      <c r="IE336" s="175"/>
      <c r="IF336" s="175"/>
      <c r="IG336" s="175"/>
      <c r="IH336" s="175"/>
      <c r="II336" s="175"/>
      <c r="IJ336" s="175"/>
      <c r="IK336" s="175"/>
      <c r="IL336" s="175"/>
      <c r="IM336" s="175"/>
      <c r="IN336" s="175"/>
      <c r="IO336" s="175"/>
      <c r="IP336" s="175"/>
      <c r="IQ336" s="175"/>
      <c r="IR336" s="175"/>
      <c r="IS336" s="175"/>
      <c r="IT336" s="175"/>
      <c r="IU336" s="175"/>
      <c r="IV336" s="175"/>
      <c r="IW336" s="175"/>
      <c r="IX336" s="175"/>
      <c r="IY336" s="175"/>
      <c r="IZ336" s="175"/>
      <c r="JA336" s="175"/>
      <c r="JB336" s="175"/>
      <c r="JC336" s="175"/>
      <c r="JD336" s="175"/>
      <c r="JE336" s="175"/>
      <c r="JF336" s="175"/>
      <c r="JG336" s="175"/>
      <c r="JH336" s="175"/>
      <c r="JI336" s="175"/>
      <c r="JJ336" s="175"/>
      <c r="JK336" s="175"/>
      <c r="JL336" s="175"/>
      <c r="JM336" s="175"/>
      <c r="JN336" s="175"/>
      <c r="JO336" s="175"/>
      <c r="JP336" s="175"/>
      <c r="JQ336" s="175"/>
      <c r="JR336" s="175"/>
      <c r="JS336" s="175"/>
      <c r="JT336" s="175"/>
      <c r="JU336" s="175"/>
      <c r="JV336" s="175"/>
      <c r="JW336" s="175"/>
      <c r="JX336" s="175"/>
      <c r="JY336" s="175"/>
      <c r="JZ336" s="175"/>
      <c r="KA336" s="175"/>
      <c r="KB336" s="175"/>
      <c r="KC336" s="175"/>
      <c r="KD336" s="175"/>
      <c r="KE336" s="175"/>
      <c r="KF336" s="175"/>
      <c r="KG336" s="175"/>
      <c r="KH336" s="175"/>
      <c r="KI336" s="175"/>
      <c r="KJ336" s="175"/>
      <c r="KK336" s="175"/>
      <c r="KL336" s="175"/>
      <c r="KM336" s="175"/>
      <c r="KN336" s="175"/>
      <c r="KO336" s="175"/>
      <c r="KP336" s="175"/>
      <c r="KQ336" s="175"/>
      <c r="KR336" s="175"/>
      <c r="KS336" s="175"/>
      <c r="KT336" s="175"/>
      <c r="KU336" s="175"/>
      <c r="KV336" s="175"/>
      <c r="KW336" s="175"/>
      <c r="KX336" s="175"/>
      <c r="KY336" s="175"/>
      <c r="KZ336" s="175"/>
      <c r="LA336" s="175"/>
      <c r="LB336" s="175"/>
      <c r="LC336" s="175"/>
      <c r="LD336" s="175"/>
      <c r="LE336" s="175"/>
      <c r="LF336" s="175"/>
      <c r="LG336" s="175"/>
      <c r="LH336" s="175"/>
      <c r="LI336" s="175"/>
      <c r="LJ336" s="175"/>
      <c r="LK336" s="175"/>
      <c r="LL336" s="175"/>
      <c r="LM336" s="175"/>
      <c r="LN336" s="175"/>
      <c r="LO336" s="175"/>
      <c r="LP336" s="175"/>
      <c r="LQ336" s="175"/>
      <c r="LR336" s="175"/>
      <c r="LS336" s="175"/>
      <c r="LT336" s="175"/>
      <c r="LU336" s="175"/>
      <c r="LV336" s="175"/>
      <c r="LW336" s="175"/>
      <c r="LX336" s="175"/>
      <c r="LY336" s="175"/>
      <c r="LZ336" s="175"/>
      <c r="MA336" s="175"/>
      <c r="MB336" s="175"/>
      <c r="MC336" s="175"/>
      <c r="MD336" s="175"/>
      <c r="ME336" s="175"/>
      <c r="MF336" s="175"/>
      <c r="MG336" s="175"/>
      <c r="MH336" s="175"/>
      <c r="MI336" s="175"/>
      <c r="MJ336" s="175"/>
      <c r="MK336" s="175"/>
      <c r="ML336" s="175"/>
      <c r="MM336" s="175"/>
      <c r="MN336" s="175"/>
      <c r="MO336" s="175"/>
      <c r="MP336" s="175"/>
      <c r="MQ336" s="175"/>
      <c r="MR336" s="175"/>
      <c r="MS336" s="175"/>
      <c r="MT336" s="175"/>
      <c r="MU336" s="175"/>
      <c r="MV336" s="175"/>
      <c r="MW336" s="175"/>
      <c r="MX336" s="175"/>
      <c r="MY336" s="175"/>
      <c r="MZ336" s="175"/>
      <c r="NA336" s="175"/>
      <c r="NB336" s="175"/>
      <c r="NC336" s="175"/>
      <c r="ND336" s="175"/>
      <c r="NE336" s="175"/>
      <c r="NF336" s="175"/>
      <c r="NG336" s="175"/>
      <c r="NH336" s="175"/>
      <c r="NI336" s="175"/>
      <c r="NJ336" s="175"/>
      <c r="NK336" s="175"/>
      <c r="NL336" s="175"/>
      <c r="NM336" s="175"/>
      <c r="NN336" s="175"/>
      <c r="NO336" s="175"/>
      <c r="NP336" s="175"/>
      <c r="NQ336" s="175"/>
      <c r="NR336" s="175"/>
      <c r="NS336" s="175"/>
      <c r="NT336" s="175"/>
      <c r="NU336" s="175"/>
      <c r="NV336" s="175"/>
      <c r="NW336" s="175"/>
      <c r="NX336" s="175"/>
      <c r="NY336" s="175"/>
      <c r="NZ336" s="175"/>
      <c r="OA336" s="175"/>
      <c r="OB336" s="175"/>
      <c r="OC336" s="175"/>
      <c r="OD336" s="175"/>
      <c r="OE336" s="175"/>
      <c r="OF336" s="175"/>
      <c r="OG336" s="175"/>
      <c r="OH336" s="175"/>
      <c r="OI336" s="175"/>
      <c r="OJ336" s="175"/>
      <c r="OK336" s="175"/>
      <c r="OL336" s="175"/>
      <c r="OM336" s="175"/>
      <c r="ON336" s="175"/>
      <c r="OO336" s="175"/>
      <c r="OP336" s="175"/>
      <c r="OQ336" s="175"/>
      <c r="OR336" s="175"/>
      <c r="OS336" s="175"/>
      <c r="OT336" s="175"/>
      <c r="OU336" s="175"/>
      <c r="OV336" s="175"/>
      <c r="OW336" s="175"/>
      <c r="OX336" s="175"/>
      <c r="OY336" s="175"/>
      <c r="OZ336" s="175"/>
      <c r="PA336" s="175"/>
      <c r="PB336" s="175"/>
      <c r="PC336" s="175"/>
      <c r="PD336" s="175"/>
      <c r="PE336" s="175"/>
      <c r="PF336" s="175"/>
      <c r="PG336" s="175"/>
      <c r="PH336" s="175"/>
      <c r="PI336" s="175"/>
      <c r="PJ336" s="175"/>
      <c r="PK336" s="175"/>
      <c r="PL336" s="175"/>
      <c r="PM336" s="175"/>
      <c r="PN336" s="175"/>
      <c r="PO336" s="175"/>
      <c r="PP336" s="175"/>
      <c r="PQ336" s="175"/>
      <c r="PR336" s="175"/>
      <c r="PS336" s="175"/>
      <c r="PT336" s="175"/>
      <c r="PU336" s="175"/>
      <c r="PV336" s="175"/>
      <c r="PW336" s="175"/>
      <c r="PX336" s="175"/>
      <c r="PY336" s="175"/>
      <c r="PZ336" s="175"/>
      <c r="QA336" s="175"/>
      <c r="QB336" s="175"/>
      <c r="QC336" s="175"/>
      <c r="QD336" s="175"/>
      <c r="QE336" s="175"/>
      <c r="QF336" s="175"/>
      <c r="QG336" s="175"/>
      <c r="QH336" s="175"/>
      <c r="QI336" s="175"/>
      <c r="QJ336" s="175"/>
      <c r="QK336" s="175"/>
      <c r="QL336" s="175"/>
      <c r="QM336" s="175"/>
      <c r="QN336" s="175"/>
      <c r="QO336" s="175"/>
    </row>
    <row r="337" spans="122:457">
      <c r="DR337" s="175"/>
      <c r="DS337" s="175"/>
      <c r="DT337" s="175"/>
      <c r="DU337" s="175"/>
      <c r="DV337" s="175"/>
      <c r="DW337" s="175"/>
      <c r="DX337" s="175"/>
      <c r="DY337" s="175"/>
      <c r="DZ337" s="175"/>
      <c r="EA337" s="175"/>
      <c r="EB337" s="175"/>
      <c r="EC337" s="175"/>
      <c r="ED337" s="175"/>
      <c r="EE337" s="175"/>
      <c r="EF337" s="175"/>
      <c r="EG337" s="175"/>
      <c r="EH337" s="175"/>
      <c r="EI337" s="175"/>
      <c r="EJ337" s="175"/>
      <c r="EK337" s="175"/>
      <c r="EL337" s="175"/>
      <c r="EM337" s="175"/>
      <c r="EN337" s="175"/>
      <c r="EO337" s="175"/>
      <c r="EP337" s="175"/>
      <c r="EQ337" s="175"/>
      <c r="ER337" s="175"/>
      <c r="ES337" s="175"/>
      <c r="ET337" s="175"/>
      <c r="EU337" s="175"/>
      <c r="EV337" s="175"/>
      <c r="EW337" s="175"/>
      <c r="EX337" s="175"/>
      <c r="EY337" s="175"/>
      <c r="EZ337" s="175"/>
      <c r="FA337" s="175"/>
      <c r="FB337" s="175"/>
      <c r="FC337" s="175"/>
      <c r="FD337" s="175"/>
      <c r="FE337" s="175"/>
      <c r="FF337" s="175"/>
      <c r="FG337" s="175"/>
      <c r="FH337" s="175"/>
      <c r="FI337" s="175"/>
      <c r="FJ337" s="175"/>
      <c r="FK337" s="175"/>
      <c r="FL337" s="175"/>
      <c r="FM337" s="175"/>
      <c r="FN337" s="175"/>
      <c r="FO337" s="175"/>
      <c r="FP337" s="175"/>
      <c r="FQ337" s="175"/>
      <c r="FR337" s="175"/>
      <c r="FS337" s="175"/>
      <c r="FT337" s="175"/>
      <c r="FU337" s="175"/>
      <c r="FV337" s="175"/>
      <c r="FW337" s="175"/>
      <c r="FX337" s="175"/>
      <c r="FY337" s="175"/>
      <c r="FZ337" s="175"/>
      <c r="GA337" s="175"/>
      <c r="GB337" s="175"/>
      <c r="GC337" s="175"/>
      <c r="GD337" s="175"/>
      <c r="GE337" s="175"/>
      <c r="GF337" s="175"/>
      <c r="GG337" s="175"/>
      <c r="GH337" s="175"/>
      <c r="GI337" s="175"/>
      <c r="GJ337" s="175"/>
      <c r="GK337" s="175"/>
      <c r="GL337" s="175"/>
      <c r="GM337" s="175"/>
      <c r="GN337" s="175"/>
      <c r="GO337" s="175"/>
      <c r="GP337" s="175"/>
      <c r="GQ337" s="175"/>
      <c r="GR337" s="175"/>
      <c r="GS337" s="175"/>
      <c r="GT337" s="175"/>
      <c r="GU337" s="175"/>
      <c r="GV337" s="175"/>
      <c r="GW337" s="175"/>
      <c r="GX337" s="175"/>
      <c r="GY337" s="175"/>
      <c r="GZ337" s="175"/>
      <c r="HA337" s="175"/>
      <c r="HB337" s="175"/>
      <c r="HC337" s="175"/>
      <c r="HD337" s="175"/>
      <c r="HE337" s="175"/>
      <c r="HF337" s="175"/>
      <c r="HG337" s="175"/>
      <c r="HH337" s="175"/>
      <c r="HI337" s="175"/>
      <c r="HJ337" s="175"/>
      <c r="HK337" s="175"/>
      <c r="HL337" s="175"/>
      <c r="HM337" s="175"/>
      <c r="HN337" s="175"/>
      <c r="HO337" s="175"/>
      <c r="HP337" s="175"/>
      <c r="HQ337" s="175"/>
      <c r="HR337" s="175"/>
      <c r="HS337" s="175"/>
      <c r="HT337" s="175"/>
      <c r="HU337" s="175"/>
      <c r="HV337" s="175"/>
      <c r="HW337" s="175"/>
      <c r="HX337" s="175"/>
      <c r="HY337" s="175"/>
      <c r="HZ337" s="175"/>
      <c r="IA337" s="175"/>
      <c r="IB337" s="175"/>
      <c r="IC337" s="175"/>
      <c r="ID337" s="175"/>
      <c r="IE337" s="175"/>
      <c r="IF337" s="175"/>
      <c r="IG337" s="175"/>
      <c r="IH337" s="175"/>
      <c r="II337" s="175"/>
      <c r="IJ337" s="175"/>
      <c r="IK337" s="175"/>
      <c r="IL337" s="175"/>
      <c r="IM337" s="175"/>
      <c r="IN337" s="175"/>
      <c r="IO337" s="175"/>
      <c r="IP337" s="175"/>
      <c r="IQ337" s="175"/>
      <c r="IR337" s="175"/>
      <c r="IS337" s="175"/>
      <c r="IT337" s="175"/>
      <c r="IU337" s="175"/>
      <c r="IV337" s="175"/>
      <c r="IW337" s="175"/>
      <c r="IX337" s="175"/>
      <c r="IY337" s="175"/>
      <c r="IZ337" s="175"/>
      <c r="JA337" s="175"/>
      <c r="JB337" s="175"/>
      <c r="JC337" s="175"/>
      <c r="JD337" s="175"/>
      <c r="JE337" s="175"/>
      <c r="JF337" s="175"/>
      <c r="JG337" s="175"/>
      <c r="JH337" s="175"/>
      <c r="JI337" s="175"/>
      <c r="JJ337" s="175"/>
      <c r="JK337" s="175"/>
      <c r="JL337" s="175"/>
      <c r="JM337" s="175"/>
      <c r="JN337" s="175"/>
      <c r="JO337" s="175"/>
      <c r="JP337" s="175"/>
      <c r="JQ337" s="175"/>
      <c r="JR337" s="175"/>
      <c r="JS337" s="175"/>
      <c r="JT337" s="175"/>
      <c r="JU337" s="175"/>
      <c r="JV337" s="175"/>
      <c r="JW337" s="175"/>
      <c r="JX337" s="175"/>
      <c r="JY337" s="175"/>
      <c r="JZ337" s="175"/>
      <c r="KA337" s="175"/>
      <c r="KB337" s="175"/>
      <c r="KC337" s="175"/>
      <c r="KD337" s="175"/>
      <c r="KE337" s="175"/>
      <c r="KF337" s="175"/>
      <c r="KG337" s="175"/>
      <c r="KH337" s="175"/>
      <c r="KI337" s="175"/>
      <c r="KJ337" s="175"/>
      <c r="KK337" s="175"/>
      <c r="KL337" s="175"/>
      <c r="KM337" s="175"/>
      <c r="KN337" s="175"/>
      <c r="KO337" s="175"/>
      <c r="KP337" s="175"/>
      <c r="KQ337" s="175"/>
      <c r="KR337" s="175"/>
      <c r="KS337" s="175"/>
      <c r="KT337" s="175"/>
      <c r="KU337" s="175"/>
      <c r="KV337" s="175"/>
      <c r="KW337" s="175"/>
      <c r="KX337" s="175"/>
      <c r="KY337" s="175"/>
      <c r="KZ337" s="175"/>
      <c r="LA337" s="175"/>
      <c r="LB337" s="175"/>
      <c r="LC337" s="175"/>
      <c r="LD337" s="175"/>
      <c r="LE337" s="175"/>
      <c r="LF337" s="175"/>
      <c r="LG337" s="175"/>
      <c r="LH337" s="175"/>
      <c r="LI337" s="175"/>
      <c r="LJ337" s="175"/>
      <c r="LK337" s="175"/>
      <c r="LL337" s="175"/>
      <c r="LM337" s="175"/>
      <c r="LN337" s="175"/>
      <c r="LO337" s="175"/>
      <c r="LP337" s="175"/>
      <c r="LQ337" s="175"/>
      <c r="LR337" s="175"/>
      <c r="LS337" s="175"/>
      <c r="LT337" s="175"/>
      <c r="LU337" s="175"/>
      <c r="LV337" s="175"/>
      <c r="LW337" s="175"/>
      <c r="LX337" s="175"/>
      <c r="LY337" s="175"/>
      <c r="LZ337" s="175"/>
      <c r="MA337" s="175"/>
      <c r="MB337" s="175"/>
      <c r="MC337" s="175"/>
      <c r="MD337" s="175"/>
      <c r="ME337" s="175"/>
      <c r="MF337" s="175"/>
      <c r="MG337" s="175"/>
      <c r="MH337" s="175"/>
      <c r="MI337" s="175"/>
      <c r="MJ337" s="175"/>
      <c r="MK337" s="175"/>
      <c r="ML337" s="175"/>
      <c r="MM337" s="175"/>
      <c r="MN337" s="175"/>
      <c r="MO337" s="175"/>
      <c r="MP337" s="175"/>
      <c r="MQ337" s="175"/>
      <c r="MR337" s="175"/>
      <c r="MS337" s="175"/>
      <c r="MT337" s="175"/>
      <c r="MU337" s="175"/>
      <c r="MV337" s="175"/>
      <c r="MW337" s="175"/>
      <c r="MX337" s="175"/>
      <c r="MY337" s="175"/>
      <c r="MZ337" s="175"/>
      <c r="NA337" s="175"/>
      <c r="NB337" s="175"/>
      <c r="NC337" s="175"/>
      <c r="ND337" s="175"/>
      <c r="NE337" s="175"/>
      <c r="NF337" s="175"/>
      <c r="NG337" s="175"/>
      <c r="NH337" s="175"/>
      <c r="NI337" s="175"/>
      <c r="NJ337" s="175"/>
      <c r="NK337" s="175"/>
      <c r="NL337" s="175"/>
      <c r="NM337" s="175"/>
      <c r="NN337" s="175"/>
      <c r="NO337" s="175"/>
      <c r="NP337" s="175"/>
      <c r="NQ337" s="175"/>
      <c r="NR337" s="175"/>
      <c r="NS337" s="175"/>
      <c r="NT337" s="175"/>
      <c r="NU337" s="175"/>
      <c r="NV337" s="175"/>
      <c r="NW337" s="175"/>
      <c r="NX337" s="175"/>
      <c r="NY337" s="175"/>
      <c r="NZ337" s="175"/>
      <c r="OA337" s="175"/>
      <c r="OB337" s="175"/>
      <c r="OC337" s="175"/>
      <c r="OD337" s="175"/>
      <c r="OE337" s="175"/>
      <c r="OF337" s="175"/>
      <c r="OG337" s="175"/>
      <c r="OH337" s="175"/>
      <c r="OI337" s="175"/>
      <c r="OJ337" s="175"/>
      <c r="OK337" s="175"/>
      <c r="OL337" s="175"/>
      <c r="OM337" s="175"/>
      <c r="ON337" s="175"/>
      <c r="OO337" s="175"/>
      <c r="OP337" s="175"/>
      <c r="OQ337" s="175"/>
      <c r="OR337" s="175"/>
      <c r="OS337" s="175"/>
      <c r="OT337" s="175"/>
      <c r="OU337" s="175"/>
      <c r="OV337" s="175"/>
      <c r="OW337" s="175"/>
      <c r="OX337" s="175"/>
      <c r="OY337" s="175"/>
      <c r="OZ337" s="175"/>
      <c r="PA337" s="175"/>
      <c r="PB337" s="175"/>
      <c r="PC337" s="175"/>
      <c r="PD337" s="175"/>
      <c r="PE337" s="175"/>
      <c r="PF337" s="175"/>
      <c r="PG337" s="175"/>
      <c r="PH337" s="175"/>
      <c r="PI337" s="175"/>
      <c r="PJ337" s="175"/>
      <c r="PK337" s="175"/>
      <c r="PL337" s="175"/>
      <c r="PM337" s="175"/>
      <c r="PN337" s="175"/>
      <c r="PO337" s="175"/>
      <c r="PP337" s="175"/>
      <c r="PQ337" s="175"/>
      <c r="PR337" s="175"/>
      <c r="PS337" s="175"/>
      <c r="PT337" s="175"/>
      <c r="PU337" s="175"/>
      <c r="PV337" s="175"/>
      <c r="PW337" s="175"/>
      <c r="PX337" s="175"/>
      <c r="PY337" s="175"/>
      <c r="PZ337" s="175"/>
      <c r="QA337" s="175"/>
      <c r="QB337" s="175"/>
      <c r="QC337" s="175"/>
      <c r="QD337" s="175"/>
      <c r="QE337" s="175"/>
      <c r="QF337" s="175"/>
      <c r="QG337" s="175"/>
      <c r="QH337" s="175"/>
      <c r="QI337" s="175"/>
      <c r="QJ337" s="175"/>
      <c r="QK337" s="175"/>
      <c r="QL337" s="175"/>
      <c r="QM337" s="175"/>
      <c r="QN337" s="175"/>
      <c r="QO337" s="175"/>
    </row>
    <row r="338" spans="122:457">
      <c r="DR338" s="175"/>
      <c r="DS338" s="175"/>
      <c r="DT338" s="175"/>
      <c r="DU338" s="175"/>
      <c r="DV338" s="175"/>
      <c r="DW338" s="175"/>
      <c r="DX338" s="175"/>
      <c r="DY338" s="175"/>
      <c r="DZ338" s="175"/>
      <c r="EA338" s="175"/>
      <c r="EB338" s="175"/>
      <c r="EC338" s="175"/>
      <c r="ED338" s="175"/>
      <c r="EE338" s="175"/>
      <c r="EF338" s="175"/>
      <c r="EG338" s="175"/>
      <c r="EH338" s="175"/>
      <c r="EI338" s="175"/>
      <c r="EJ338" s="175"/>
      <c r="EK338" s="175"/>
      <c r="EL338" s="175"/>
      <c r="EM338" s="175"/>
      <c r="EN338" s="175"/>
      <c r="EO338" s="175"/>
      <c r="EP338" s="175"/>
      <c r="EQ338" s="175"/>
      <c r="ER338" s="175"/>
      <c r="ES338" s="175"/>
      <c r="ET338" s="175"/>
      <c r="EU338" s="175"/>
      <c r="EV338" s="175"/>
      <c r="EW338" s="175"/>
      <c r="EX338" s="175"/>
      <c r="EY338" s="175"/>
      <c r="EZ338" s="175"/>
      <c r="FA338" s="175"/>
      <c r="FB338" s="175"/>
      <c r="FC338" s="175"/>
      <c r="FD338" s="175"/>
      <c r="FE338" s="175"/>
      <c r="FF338" s="175"/>
      <c r="FG338" s="175"/>
      <c r="FH338" s="175"/>
      <c r="FI338" s="175"/>
      <c r="FJ338" s="175"/>
      <c r="FK338" s="175"/>
      <c r="FL338" s="175"/>
      <c r="FM338" s="175"/>
      <c r="FN338" s="175"/>
      <c r="FO338" s="175"/>
      <c r="FP338" s="175"/>
      <c r="FQ338" s="175"/>
      <c r="FR338" s="175"/>
      <c r="FS338" s="175"/>
      <c r="FT338" s="175"/>
      <c r="FU338" s="175"/>
      <c r="FV338" s="175"/>
      <c r="FW338" s="175"/>
      <c r="FX338" s="175"/>
      <c r="FY338" s="175"/>
      <c r="FZ338" s="175"/>
      <c r="GA338" s="175"/>
      <c r="GB338" s="175"/>
      <c r="GC338" s="175"/>
      <c r="GD338" s="175"/>
      <c r="GE338" s="175"/>
      <c r="GF338" s="175"/>
      <c r="GG338" s="175"/>
      <c r="GH338" s="175"/>
      <c r="GI338" s="175"/>
      <c r="GJ338" s="175"/>
      <c r="GK338" s="175"/>
      <c r="GL338" s="175"/>
      <c r="GM338" s="175"/>
      <c r="GN338" s="175"/>
      <c r="GO338" s="175"/>
      <c r="GP338" s="175"/>
      <c r="GQ338" s="175"/>
      <c r="GR338" s="175"/>
      <c r="GS338" s="175"/>
      <c r="GT338" s="175"/>
      <c r="GU338" s="175"/>
      <c r="GV338" s="175"/>
      <c r="GW338" s="175"/>
      <c r="GX338" s="175"/>
      <c r="GY338" s="175"/>
      <c r="GZ338" s="175"/>
      <c r="HA338" s="175"/>
      <c r="HB338" s="175"/>
      <c r="HC338" s="175"/>
      <c r="HD338" s="175"/>
      <c r="HE338" s="175"/>
      <c r="HF338" s="175"/>
      <c r="HG338" s="175"/>
      <c r="HH338" s="175"/>
      <c r="HI338" s="175"/>
      <c r="HJ338" s="175"/>
      <c r="HK338" s="175"/>
      <c r="HL338" s="175"/>
      <c r="HM338" s="175"/>
      <c r="HN338" s="175"/>
      <c r="HO338" s="175"/>
      <c r="HP338" s="175"/>
      <c r="HQ338" s="175"/>
      <c r="HR338" s="175"/>
      <c r="HS338" s="175"/>
      <c r="HT338" s="175"/>
      <c r="HU338" s="175"/>
      <c r="HV338" s="175"/>
      <c r="HW338" s="175"/>
      <c r="HX338" s="175"/>
      <c r="HY338" s="175"/>
      <c r="HZ338" s="175"/>
      <c r="IA338" s="175"/>
      <c r="IB338" s="175"/>
      <c r="IC338" s="175"/>
      <c r="ID338" s="175"/>
      <c r="IE338" s="175"/>
      <c r="IF338" s="175"/>
      <c r="IG338" s="175"/>
      <c r="IH338" s="175"/>
      <c r="II338" s="175"/>
      <c r="IJ338" s="175"/>
      <c r="IK338" s="175"/>
      <c r="IL338" s="175"/>
      <c r="IM338" s="175"/>
      <c r="IN338" s="175"/>
      <c r="IO338" s="175"/>
      <c r="IP338" s="175"/>
      <c r="IQ338" s="175"/>
      <c r="IR338" s="175"/>
      <c r="IS338" s="175"/>
      <c r="IT338" s="175"/>
      <c r="IU338" s="175"/>
      <c r="IV338" s="175"/>
      <c r="IW338" s="175"/>
      <c r="IX338" s="175"/>
      <c r="IY338" s="175"/>
      <c r="IZ338" s="175"/>
      <c r="JA338" s="175"/>
      <c r="JB338" s="175"/>
      <c r="JC338" s="175"/>
      <c r="JD338" s="175"/>
      <c r="JE338" s="175"/>
      <c r="JF338" s="175"/>
      <c r="JG338" s="175"/>
      <c r="JH338" s="175"/>
      <c r="JI338" s="175"/>
      <c r="JJ338" s="175"/>
      <c r="JK338" s="175"/>
      <c r="JL338" s="175"/>
      <c r="JM338" s="175"/>
      <c r="JN338" s="175"/>
      <c r="JO338" s="175"/>
      <c r="JP338" s="175"/>
      <c r="JQ338" s="175"/>
      <c r="JR338" s="175"/>
      <c r="JS338" s="175"/>
      <c r="JT338" s="175"/>
      <c r="JU338" s="175"/>
      <c r="JV338" s="175"/>
      <c r="JW338" s="175"/>
      <c r="JX338" s="175"/>
      <c r="JY338" s="175"/>
      <c r="JZ338" s="175"/>
      <c r="KA338" s="175"/>
      <c r="KB338" s="175"/>
      <c r="KC338" s="175"/>
      <c r="KD338" s="175"/>
      <c r="KE338" s="175"/>
      <c r="KF338" s="175"/>
      <c r="KG338" s="175"/>
      <c r="KH338" s="175"/>
      <c r="KI338" s="175"/>
      <c r="KJ338" s="175"/>
      <c r="KK338" s="175"/>
      <c r="KL338" s="175"/>
      <c r="KM338" s="175"/>
      <c r="KN338" s="175"/>
      <c r="KO338" s="175"/>
      <c r="KP338" s="175"/>
      <c r="KQ338" s="175"/>
      <c r="KR338" s="175"/>
      <c r="KS338" s="175"/>
      <c r="KT338" s="175"/>
      <c r="KU338" s="175"/>
      <c r="KV338" s="175"/>
      <c r="KW338" s="175"/>
      <c r="KX338" s="175"/>
      <c r="KY338" s="175"/>
      <c r="KZ338" s="175"/>
      <c r="LA338" s="175"/>
      <c r="LB338" s="175"/>
      <c r="LC338" s="175"/>
      <c r="LD338" s="175"/>
      <c r="LE338" s="175"/>
      <c r="LF338" s="175"/>
      <c r="LG338" s="175"/>
      <c r="LH338" s="175"/>
      <c r="LI338" s="175"/>
      <c r="LJ338" s="175"/>
      <c r="LK338" s="175"/>
      <c r="LL338" s="175"/>
      <c r="LM338" s="175"/>
      <c r="LN338" s="175"/>
      <c r="LO338" s="175"/>
      <c r="LP338" s="175"/>
      <c r="LQ338" s="175"/>
      <c r="LR338" s="175"/>
      <c r="LS338" s="175"/>
      <c r="LT338" s="175"/>
      <c r="LU338" s="175"/>
      <c r="LV338" s="175"/>
      <c r="LW338" s="175"/>
      <c r="LX338" s="175"/>
      <c r="LY338" s="175"/>
      <c r="LZ338" s="175"/>
      <c r="MA338" s="175"/>
      <c r="MB338" s="175"/>
      <c r="MC338" s="175"/>
      <c r="MD338" s="175"/>
      <c r="ME338" s="175"/>
      <c r="MF338" s="175"/>
      <c r="MG338" s="175"/>
      <c r="MH338" s="175"/>
      <c r="MI338" s="175"/>
      <c r="MJ338" s="175"/>
      <c r="MK338" s="175"/>
      <c r="ML338" s="175"/>
      <c r="MM338" s="175"/>
      <c r="MN338" s="175"/>
      <c r="MO338" s="175"/>
      <c r="MP338" s="175"/>
      <c r="MQ338" s="175"/>
      <c r="MR338" s="175"/>
      <c r="MS338" s="175"/>
      <c r="MT338" s="175"/>
      <c r="MU338" s="175"/>
      <c r="MV338" s="175"/>
      <c r="MW338" s="175"/>
      <c r="MX338" s="175"/>
      <c r="MY338" s="175"/>
      <c r="MZ338" s="175"/>
      <c r="NA338" s="175"/>
      <c r="NB338" s="175"/>
      <c r="NC338" s="175"/>
      <c r="ND338" s="175"/>
      <c r="NE338" s="175"/>
      <c r="NF338" s="175"/>
      <c r="NG338" s="175"/>
      <c r="NH338" s="175"/>
      <c r="NI338" s="175"/>
      <c r="NJ338" s="175"/>
      <c r="NK338" s="175"/>
      <c r="NL338" s="175"/>
      <c r="NM338" s="175"/>
      <c r="NN338" s="175"/>
      <c r="NO338" s="175"/>
      <c r="NP338" s="175"/>
      <c r="NQ338" s="175"/>
      <c r="NR338" s="175"/>
      <c r="NS338" s="175"/>
      <c r="NT338" s="175"/>
      <c r="NU338" s="175"/>
      <c r="NV338" s="175"/>
      <c r="NW338" s="175"/>
      <c r="NX338" s="175"/>
      <c r="NY338" s="175"/>
      <c r="NZ338" s="175"/>
      <c r="OA338" s="175"/>
      <c r="OB338" s="175"/>
      <c r="OC338" s="175"/>
      <c r="OD338" s="175"/>
      <c r="OE338" s="175"/>
      <c r="OF338" s="175"/>
      <c r="OG338" s="175"/>
      <c r="OH338" s="175"/>
      <c r="OI338" s="175"/>
      <c r="OJ338" s="175"/>
      <c r="OK338" s="175"/>
      <c r="OL338" s="175"/>
      <c r="OM338" s="175"/>
      <c r="ON338" s="175"/>
      <c r="OO338" s="175"/>
      <c r="OP338" s="175"/>
      <c r="OQ338" s="175"/>
      <c r="OR338" s="175"/>
      <c r="OS338" s="175"/>
      <c r="OT338" s="175"/>
      <c r="OU338" s="175"/>
      <c r="OV338" s="175"/>
      <c r="OW338" s="175"/>
      <c r="OX338" s="175"/>
      <c r="OY338" s="175"/>
      <c r="OZ338" s="175"/>
      <c r="PA338" s="175"/>
      <c r="PB338" s="175"/>
      <c r="PC338" s="175"/>
      <c r="PD338" s="175"/>
      <c r="PE338" s="175"/>
      <c r="PF338" s="175"/>
      <c r="PG338" s="175"/>
      <c r="PH338" s="175"/>
      <c r="PI338" s="175"/>
      <c r="PJ338" s="175"/>
      <c r="PK338" s="175"/>
      <c r="PL338" s="175"/>
      <c r="PM338" s="175"/>
      <c r="PN338" s="175"/>
      <c r="PO338" s="175"/>
      <c r="PP338" s="175"/>
      <c r="PQ338" s="175"/>
      <c r="PR338" s="175"/>
      <c r="PS338" s="175"/>
      <c r="PT338" s="175"/>
      <c r="PU338" s="175"/>
      <c r="PV338" s="175"/>
      <c r="PW338" s="175"/>
      <c r="PX338" s="175"/>
      <c r="PY338" s="175"/>
      <c r="PZ338" s="175"/>
      <c r="QA338" s="175"/>
      <c r="QB338" s="175"/>
      <c r="QC338" s="175"/>
      <c r="QD338" s="175"/>
      <c r="QE338" s="175"/>
      <c r="QF338" s="175"/>
      <c r="QG338" s="175"/>
      <c r="QH338" s="175"/>
      <c r="QI338" s="175"/>
      <c r="QJ338" s="175"/>
      <c r="QK338" s="175"/>
      <c r="QL338" s="175"/>
      <c r="QM338" s="175"/>
      <c r="QN338" s="175"/>
      <c r="QO338" s="175"/>
    </row>
    <row r="339" spans="122:457">
      <c r="DR339" s="175"/>
      <c r="DS339" s="175"/>
      <c r="DT339" s="175"/>
      <c r="DU339" s="175"/>
      <c r="DV339" s="175"/>
      <c r="DW339" s="175"/>
      <c r="DX339" s="175"/>
      <c r="DY339" s="175"/>
      <c r="DZ339" s="175"/>
      <c r="EA339" s="175"/>
      <c r="EB339" s="175"/>
      <c r="EC339" s="175"/>
      <c r="ED339" s="175"/>
      <c r="EE339" s="175"/>
      <c r="EF339" s="175"/>
      <c r="EG339" s="175"/>
      <c r="EH339" s="175"/>
      <c r="EI339" s="175"/>
      <c r="EJ339" s="175"/>
      <c r="EK339" s="175"/>
      <c r="EL339" s="175"/>
      <c r="EM339" s="175"/>
      <c r="EN339" s="175"/>
      <c r="EO339" s="175"/>
      <c r="EP339" s="175"/>
      <c r="EQ339" s="175"/>
      <c r="ER339" s="175"/>
      <c r="ES339" s="175"/>
      <c r="ET339" s="175"/>
      <c r="EU339" s="175"/>
      <c r="EV339" s="175"/>
      <c r="EW339" s="175"/>
      <c r="EX339" s="175"/>
      <c r="EY339" s="175"/>
      <c r="EZ339" s="175"/>
      <c r="FA339" s="175"/>
      <c r="FB339" s="175"/>
      <c r="FC339" s="175"/>
      <c r="FD339" s="175"/>
      <c r="FE339" s="175"/>
      <c r="FF339" s="175"/>
      <c r="FG339" s="175"/>
      <c r="FH339" s="175"/>
      <c r="FI339" s="175"/>
      <c r="FJ339" s="175"/>
      <c r="FK339" s="175"/>
      <c r="FL339" s="175"/>
      <c r="FM339" s="175"/>
      <c r="FN339" s="175"/>
      <c r="FO339" s="175"/>
      <c r="FP339" s="175"/>
      <c r="FQ339" s="175"/>
      <c r="FR339" s="175"/>
      <c r="FS339" s="175"/>
      <c r="FT339" s="175"/>
      <c r="FU339" s="175"/>
      <c r="FV339" s="175"/>
      <c r="FW339" s="175"/>
      <c r="FX339" s="175"/>
      <c r="FY339" s="175"/>
      <c r="FZ339" s="175"/>
      <c r="GA339" s="175"/>
      <c r="GB339" s="175"/>
      <c r="GC339" s="175"/>
      <c r="GD339" s="175"/>
      <c r="GE339" s="175"/>
      <c r="GF339" s="175"/>
      <c r="GG339" s="175"/>
      <c r="GH339" s="175"/>
      <c r="GI339" s="175"/>
      <c r="GJ339" s="175"/>
      <c r="GK339" s="175"/>
      <c r="GL339" s="175"/>
      <c r="GM339" s="175"/>
      <c r="GN339" s="175"/>
      <c r="GO339" s="175"/>
      <c r="GP339" s="175"/>
      <c r="GQ339" s="175"/>
      <c r="GR339" s="175"/>
      <c r="GS339" s="175"/>
      <c r="GT339" s="175"/>
      <c r="GU339" s="175"/>
      <c r="GV339" s="175"/>
      <c r="GW339" s="175"/>
      <c r="GX339" s="175"/>
      <c r="GY339" s="175"/>
      <c r="GZ339" s="175"/>
      <c r="HA339" s="175"/>
      <c r="HB339" s="175"/>
      <c r="HC339" s="175"/>
      <c r="HD339" s="175"/>
      <c r="HE339" s="175"/>
      <c r="HF339" s="175"/>
      <c r="HG339" s="175"/>
      <c r="HH339" s="175"/>
      <c r="HI339" s="175"/>
      <c r="HJ339" s="175"/>
      <c r="HK339" s="175"/>
      <c r="HL339" s="175"/>
      <c r="HM339" s="175"/>
      <c r="HN339" s="175"/>
      <c r="HO339" s="175"/>
      <c r="HP339" s="175"/>
      <c r="HQ339" s="175"/>
      <c r="HR339" s="175"/>
      <c r="HS339" s="175"/>
      <c r="HT339" s="175"/>
      <c r="HU339" s="175"/>
      <c r="HV339" s="175"/>
      <c r="HW339" s="175"/>
      <c r="HX339" s="175"/>
      <c r="HY339" s="175"/>
      <c r="HZ339" s="175"/>
      <c r="IA339" s="175"/>
      <c r="IB339" s="175"/>
      <c r="IC339" s="175"/>
      <c r="ID339" s="175"/>
      <c r="IE339" s="175"/>
      <c r="IF339" s="175"/>
      <c r="IG339" s="175"/>
      <c r="IH339" s="175"/>
      <c r="II339" s="175"/>
      <c r="IJ339" s="175"/>
      <c r="IK339" s="175"/>
      <c r="IL339" s="175"/>
      <c r="IM339" s="175"/>
      <c r="IN339" s="175"/>
      <c r="IO339" s="175"/>
      <c r="IP339" s="175"/>
      <c r="IQ339" s="175"/>
      <c r="IR339" s="175"/>
      <c r="IS339" s="175"/>
      <c r="IT339" s="175"/>
      <c r="IU339" s="175"/>
      <c r="IV339" s="175"/>
      <c r="IW339" s="175"/>
      <c r="IX339" s="175"/>
      <c r="IY339" s="175"/>
      <c r="IZ339" s="175"/>
      <c r="JA339" s="175"/>
      <c r="JB339" s="175"/>
      <c r="JC339" s="175"/>
      <c r="JD339" s="175"/>
      <c r="JE339" s="175"/>
      <c r="JF339" s="175"/>
      <c r="JG339" s="175"/>
      <c r="JH339" s="175"/>
      <c r="JI339" s="175"/>
      <c r="JJ339" s="175"/>
      <c r="JK339" s="175"/>
      <c r="JL339" s="175"/>
      <c r="JM339" s="175"/>
      <c r="JN339" s="175"/>
      <c r="JO339" s="175"/>
      <c r="JP339" s="175"/>
      <c r="JQ339" s="175"/>
      <c r="JR339" s="175"/>
      <c r="JS339" s="175"/>
      <c r="JT339" s="175"/>
      <c r="JU339" s="175"/>
      <c r="JV339" s="175"/>
      <c r="JW339" s="175"/>
      <c r="JX339" s="175"/>
      <c r="JY339" s="175"/>
      <c r="JZ339" s="175"/>
      <c r="KA339" s="175"/>
      <c r="KB339" s="175"/>
      <c r="KC339" s="175"/>
      <c r="KD339" s="175"/>
      <c r="KE339" s="175"/>
      <c r="KF339" s="175"/>
      <c r="KG339" s="175"/>
      <c r="KH339" s="175"/>
      <c r="KI339" s="175"/>
      <c r="KJ339" s="175"/>
      <c r="KK339" s="175"/>
      <c r="KL339" s="175"/>
      <c r="KM339" s="175"/>
      <c r="KN339" s="175"/>
      <c r="KO339" s="175"/>
      <c r="KP339" s="175"/>
      <c r="KQ339" s="175"/>
      <c r="KR339" s="175"/>
      <c r="KS339" s="175"/>
      <c r="KT339" s="175"/>
      <c r="KU339" s="175"/>
      <c r="KV339" s="175"/>
      <c r="KW339" s="175"/>
      <c r="KX339" s="175"/>
      <c r="KY339" s="175"/>
      <c r="KZ339" s="175"/>
      <c r="LA339" s="175"/>
      <c r="LB339" s="175"/>
      <c r="LC339" s="175"/>
      <c r="LD339" s="175"/>
      <c r="LE339" s="175"/>
      <c r="LF339" s="175"/>
      <c r="LG339" s="175"/>
      <c r="LH339" s="175"/>
      <c r="LI339" s="175"/>
      <c r="LJ339" s="175"/>
      <c r="LK339" s="175"/>
      <c r="LL339" s="175"/>
      <c r="LM339" s="175"/>
      <c r="LN339" s="175"/>
      <c r="LO339" s="175"/>
      <c r="LP339" s="175"/>
      <c r="LQ339" s="175"/>
      <c r="LR339" s="175"/>
      <c r="LS339" s="175"/>
      <c r="LT339" s="175"/>
      <c r="LU339" s="175"/>
      <c r="LV339" s="175"/>
      <c r="LW339" s="175"/>
      <c r="LX339" s="175"/>
      <c r="LY339" s="175"/>
      <c r="LZ339" s="175"/>
      <c r="MA339" s="175"/>
      <c r="MB339" s="175"/>
      <c r="MC339" s="175"/>
      <c r="MD339" s="175"/>
      <c r="ME339" s="175"/>
      <c r="MF339" s="175"/>
      <c r="MG339" s="175"/>
      <c r="MH339" s="175"/>
      <c r="MI339" s="175"/>
      <c r="MJ339" s="175"/>
      <c r="MK339" s="175"/>
      <c r="ML339" s="175"/>
      <c r="MM339" s="175"/>
      <c r="MN339" s="175"/>
      <c r="MO339" s="175"/>
      <c r="MP339" s="175"/>
      <c r="MQ339" s="175"/>
      <c r="MR339" s="175"/>
      <c r="MS339" s="175"/>
      <c r="MT339" s="175"/>
      <c r="MU339" s="175"/>
      <c r="MV339" s="175"/>
      <c r="MW339" s="175"/>
      <c r="MX339" s="175"/>
      <c r="MY339" s="175"/>
      <c r="MZ339" s="175"/>
      <c r="NA339" s="175"/>
      <c r="NB339" s="175"/>
      <c r="NC339" s="175"/>
      <c r="ND339" s="175"/>
      <c r="NE339" s="175"/>
      <c r="NF339" s="175"/>
      <c r="NG339" s="175"/>
      <c r="NH339" s="175"/>
      <c r="NI339" s="175"/>
      <c r="NJ339" s="175"/>
      <c r="NK339" s="175"/>
      <c r="NL339" s="175"/>
      <c r="NM339" s="175"/>
      <c r="NN339" s="175"/>
      <c r="NO339" s="175"/>
      <c r="NP339" s="175"/>
      <c r="NQ339" s="175"/>
      <c r="NR339" s="175"/>
      <c r="NS339" s="175"/>
      <c r="NT339" s="175"/>
      <c r="NU339" s="175"/>
      <c r="NV339" s="175"/>
      <c r="NW339" s="175"/>
      <c r="NX339" s="175"/>
      <c r="NY339" s="175"/>
      <c r="NZ339" s="175"/>
      <c r="OA339" s="175"/>
      <c r="OB339" s="175"/>
      <c r="OC339" s="175"/>
      <c r="OD339" s="175"/>
      <c r="OE339" s="175"/>
      <c r="OF339" s="175"/>
      <c r="OG339" s="175"/>
      <c r="OH339" s="175"/>
      <c r="OI339" s="175"/>
      <c r="OJ339" s="175"/>
      <c r="OK339" s="175"/>
      <c r="OL339" s="175"/>
      <c r="OM339" s="175"/>
      <c r="ON339" s="175"/>
      <c r="OO339" s="175"/>
      <c r="OP339" s="175"/>
      <c r="OQ339" s="175"/>
      <c r="OR339" s="175"/>
      <c r="OS339" s="175"/>
      <c r="OT339" s="175"/>
      <c r="OU339" s="175"/>
      <c r="OV339" s="175"/>
      <c r="OW339" s="175"/>
      <c r="OX339" s="175"/>
      <c r="OY339" s="175"/>
      <c r="OZ339" s="175"/>
      <c r="PA339" s="175"/>
      <c r="PB339" s="175"/>
      <c r="PC339" s="175"/>
      <c r="PD339" s="175"/>
      <c r="PE339" s="175"/>
      <c r="PF339" s="175"/>
      <c r="PG339" s="175"/>
      <c r="PH339" s="175"/>
      <c r="PI339" s="175"/>
      <c r="PJ339" s="175"/>
      <c r="PK339" s="175"/>
      <c r="PL339" s="175"/>
      <c r="PM339" s="175"/>
      <c r="PN339" s="175"/>
      <c r="PO339" s="175"/>
      <c r="PP339" s="175"/>
      <c r="PQ339" s="175"/>
      <c r="PR339" s="175"/>
      <c r="PS339" s="175"/>
      <c r="PT339" s="175"/>
      <c r="PU339" s="175"/>
      <c r="PV339" s="175"/>
      <c r="PW339" s="175"/>
      <c r="PX339" s="175"/>
      <c r="PY339" s="175"/>
      <c r="PZ339" s="175"/>
      <c r="QA339" s="175"/>
      <c r="QB339" s="175"/>
      <c r="QC339" s="175"/>
      <c r="QD339" s="175"/>
      <c r="QE339" s="175"/>
      <c r="QF339" s="175"/>
      <c r="QG339" s="175"/>
      <c r="QH339" s="175"/>
      <c r="QI339" s="175"/>
      <c r="QJ339" s="175"/>
      <c r="QK339" s="175"/>
      <c r="QL339" s="175"/>
      <c r="QM339" s="175"/>
      <c r="QN339" s="175"/>
      <c r="QO339" s="175"/>
    </row>
    <row r="340" spans="122:457">
      <c r="DR340" s="175"/>
      <c r="DS340" s="175"/>
      <c r="DT340" s="175"/>
      <c r="DU340" s="175"/>
      <c r="DV340" s="175"/>
      <c r="DW340" s="175"/>
      <c r="DX340" s="175"/>
      <c r="DY340" s="175"/>
      <c r="DZ340" s="175"/>
      <c r="EA340" s="175"/>
      <c r="EB340" s="175"/>
      <c r="EC340" s="175"/>
      <c r="ED340" s="175"/>
      <c r="EE340" s="175"/>
      <c r="EF340" s="175"/>
      <c r="EG340" s="175"/>
      <c r="EH340" s="175"/>
      <c r="EI340" s="175"/>
      <c r="EJ340" s="175"/>
      <c r="EK340" s="175"/>
      <c r="EL340" s="175"/>
      <c r="EM340" s="175"/>
      <c r="EN340" s="175"/>
      <c r="EO340" s="175"/>
      <c r="EP340" s="175"/>
      <c r="EQ340" s="175"/>
      <c r="ER340" s="175"/>
      <c r="ES340" s="175"/>
      <c r="ET340" s="175"/>
      <c r="EU340" s="175"/>
      <c r="EV340" s="175"/>
      <c r="EW340" s="175"/>
      <c r="EX340" s="175"/>
      <c r="EY340" s="175"/>
      <c r="EZ340" s="175"/>
      <c r="FA340" s="175"/>
      <c r="FB340" s="175"/>
      <c r="FC340" s="175"/>
      <c r="FD340" s="175"/>
      <c r="FE340" s="175"/>
      <c r="FF340" s="175"/>
      <c r="FG340" s="175"/>
      <c r="FH340" s="175"/>
      <c r="FI340" s="175"/>
      <c r="FJ340" s="175"/>
      <c r="FK340" s="175"/>
      <c r="FL340" s="175"/>
      <c r="FM340" s="175"/>
      <c r="FN340" s="175"/>
      <c r="FO340" s="175"/>
      <c r="FP340" s="175"/>
      <c r="FQ340" s="175"/>
      <c r="FR340" s="175"/>
      <c r="FS340" s="175"/>
      <c r="FT340" s="175"/>
      <c r="FU340" s="175"/>
      <c r="FV340" s="175"/>
      <c r="FW340" s="175"/>
      <c r="FX340" s="175"/>
      <c r="FY340" s="175"/>
      <c r="FZ340" s="175"/>
      <c r="GA340" s="175"/>
      <c r="GB340" s="175"/>
      <c r="GC340" s="175"/>
      <c r="GD340" s="175"/>
      <c r="GE340" s="175"/>
      <c r="GF340" s="175"/>
      <c r="GG340" s="175"/>
      <c r="GH340" s="175"/>
      <c r="GI340" s="175"/>
      <c r="GJ340" s="175"/>
      <c r="GK340" s="175"/>
      <c r="GL340" s="175"/>
      <c r="GM340" s="175"/>
      <c r="GN340" s="175"/>
      <c r="GO340" s="175"/>
      <c r="GP340" s="175"/>
      <c r="GQ340" s="175"/>
      <c r="GR340" s="175"/>
      <c r="GS340" s="175"/>
      <c r="GT340" s="175"/>
      <c r="GU340" s="175"/>
      <c r="GV340" s="175"/>
      <c r="GW340" s="175"/>
      <c r="GX340" s="175"/>
      <c r="GY340" s="175"/>
      <c r="GZ340" s="175"/>
      <c r="HA340" s="175"/>
      <c r="HB340" s="175"/>
      <c r="HC340" s="175"/>
      <c r="HD340" s="175"/>
      <c r="HE340" s="175"/>
      <c r="HF340" s="175"/>
      <c r="HG340" s="175"/>
      <c r="HH340" s="175"/>
      <c r="HI340" s="175"/>
      <c r="HJ340" s="175"/>
      <c r="HK340" s="175"/>
      <c r="HL340" s="175"/>
      <c r="HM340" s="175"/>
      <c r="HN340" s="175"/>
      <c r="HO340" s="175"/>
      <c r="HP340" s="175"/>
      <c r="HQ340" s="175"/>
      <c r="HR340" s="175"/>
      <c r="HS340" s="175"/>
      <c r="HT340" s="175"/>
      <c r="HU340" s="175"/>
      <c r="HV340" s="175"/>
      <c r="HW340" s="175"/>
      <c r="HX340" s="175"/>
      <c r="HY340" s="175"/>
      <c r="HZ340" s="175"/>
      <c r="IA340" s="175"/>
      <c r="IB340" s="175"/>
      <c r="IC340" s="175"/>
      <c r="ID340" s="175"/>
      <c r="IE340" s="175"/>
      <c r="IF340" s="175"/>
      <c r="IG340" s="175"/>
      <c r="IH340" s="175"/>
      <c r="II340" s="175"/>
      <c r="IJ340" s="175"/>
      <c r="IK340" s="175"/>
      <c r="IL340" s="175"/>
      <c r="IM340" s="175"/>
      <c r="IN340" s="175"/>
      <c r="IO340" s="175"/>
      <c r="IP340" s="175"/>
      <c r="IQ340" s="175"/>
      <c r="IR340" s="175"/>
      <c r="IS340" s="175"/>
      <c r="IT340" s="175"/>
      <c r="IU340" s="175"/>
      <c r="IV340" s="175"/>
      <c r="IW340" s="175"/>
      <c r="IX340" s="175"/>
      <c r="IY340" s="175"/>
      <c r="IZ340" s="175"/>
      <c r="JA340" s="175"/>
      <c r="JB340" s="175"/>
      <c r="JC340" s="175"/>
      <c r="JD340" s="175"/>
      <c r="JE340" s="175"/>
      <c r="JF340" s="175"/>
      <c r="JG340" s="175"/>
      <c r="JH340" s="175"/>
      <c r="JI340" s="175"/>
      <c r="JJ340" s="175"/>
      <c r="JK340" s="175"/>
      <c r="JL340" s="175"/>
      <c r="JM340" s="175"/>
      <c r="JN340" s="175"/>
      <c r="JO340" s="175"/>
      <c r="JP340" s="175"/>
      <c r="JQ340" s="175"/>
      <c r="JR340" s="175"/>
      <c r="JS340" s="175"/>
      <c r="JT340" s="175"/>
      <c r="JU340" s="175"/>
      <c r="JV340" s="175"/>
      <c r="JW340" s="175"/>
      <c r="JX340" s="175"/>
      <c r="JY340" s="175"/>
      <c r="JZ340" s="175"/>
      <c r="KA340" s="175"/>
      <c r="KB340" s="175"/>
      <c r="KC340" s="175"/>
      <c r="KD340" s="175"/>
      <c r="KE340" s="175"/>
      <c r="KF340" s="175"/>
      <c r="KG340" s="175"/>
      <c r="KH340" s="175"/>
      <c r="KI340" s="175"/>
      <c r="KJ340" s="175"/>
      <c r="KK340" s="175"/>
      <c r="KL340" s="175"/>
      <c r="KM340" s="175"/>
      <c r="KN340" s="175"/>
      <c r="KO340" s="175"/>
      <c r="KP340" s="175"/>
      <c r="KQ340" s="175"/>
      <c r="KR340" s="175"/>
      <c r="KS340" s="175"/>
      <c r="KT340" s="175"/>
      <c r="KU340" s="175"/>
      <c r="KV340" s="175"/>
      <c r="KW340" s="175"/>
      <c r="KX340" s="175"/>
      <c r="KY340" s="175"/>
      <c r="KZ340" s="175"/>
      <c r="LA340" s="175"/>
      <c r="LB340" s="175"/>
      <c r="LC340" s="175"/>
      <c r="LD340" s="175"/>
      <c r="LE340" s="175"/>
      <c r="LF340" s="175"/>
      <c r="LG340" s="175"/>
      <c r="LH340" s="175"/>
      <c r="LI340" s="175"/>
      <c r="LJ340" s="175"/>
      <c r="LK340" s="175"/>
      <c r="LL340" s="175"/>
      <c r="LM340" s="175"/>
      <c r="LN340" s="175"/>
      <c r="LO340" s="175"/>
      <c r="LP340" s="175"/>
      <c r="LQ340" s="175"/>
      <c r="LR340" s="175"/>
      <c r="LS340" s="175"/>
      <c r="LT340" s="175"/>
      <c r="LU340" s="175"/>
      <c r="LV340" s="175"/>
      <c r="LW340" s="175"/>
      <c r="LX340" s="175"/>
      <c r="LY340" s="175"/>
      <c r="LZ340" s="175"/>
      <c r="MA340" s="175"/>
      <c r="MB340" s="175"/>
      <c r="MC340" s="175"/>
      <c r="MD340" s="175"/>
      <c r="ME340" s="175"/>
      <c r="MF340" s="175"/>
      <c r="MG340" s="175"/>
      <c r="MH340" s="175"/>
      <c r="MI340" s="175"/>
      <c r="MJ340" s="175"/>
      <c r="MK340" s="175"/>
      <c r="ML340" s="175"/>
      <c r="MM340" s="175"/>
      <c r="MN340" s="175"/>
      <c r="MO340" s="175"/>
      <c r="MP340" s="175"/>
      <c r="MQ340" s="175"/>
      <c r="MR340" s="175"/>
      <c r="MS340" s="175"/>
      <c r="MT340" s="175"/>
      <c r="MU340" s="175"/>
      <c r="MV340" s="175"/>
      <c r="MW340" s="175"/>
      <c r="MX340" s="175"/>
      <c r="MY340" s="175"/>
      <c r="MZ340" s="175"/>
      <c r="NA340" s="175"/>
      <c r="NB340" s="175"/>
      <c r="NC340" s="175"/>
      <c r="ND340" s="175"/>
      <c r="NE340" s="175"/>
      <c r="NF340" s="175"/>
      <c r="NG340" s="175"/>
      <c r="NH340" s="175"/>
      <c r="NI340" s="175"/>
      <c r="NJ340" s="175"/>
      <c r="NK340" s="175"/>
      <c r="NL340" s="175"/>
      <c r="NM340" s="175"/>
      <c r="NN340" s="175"/>
      <c r="NO340" s="175"/>
      <c r="NP340" s="175"/>
      <c r="NQ340" s="175"/>
      <c r="NR340" s="175"/>
      <c r="NS340" s="175"/>
      <c r="NT340" s="175"/>
      <c r="NU340" s="175"/>
      <c r="NV340" s="175"/>
      <c r="NW340" s="175"/>
      <c r="NX340" s="175"/>
      <c r="NY340" s="175"/>
      <c r="NZ340" s="175"/>
      <c r="OA340" s="175"/>
      <c r="OB340" s="175"/>
      <c r="OC340" s="175"/>
      <c r="OD340" s="175"/>
      <c r="OE340" s="175"/>
      <c r="OF340" s="175"/>
      <c r="OG340" s="175"/>
      <c r="OH340" s="175"/>
      <c r="OI340" s="175"/>
      <c r="OJ340" s="175"/>
      <c r="OK340" s="175"/>
      <c r="OL340" s="175"/>
      <c r="OM340" s="175"/>
      <c r="ON340" s="175"/>
      <c r="OO340" s="175"/>
      <c r="OP340" s="175"/>
      <c r="OQ340" s="175"/>
      <c r="OR340" s="175"/>
      <c r="OS340" s="175"/>
      <c r="OT340" s="175"/>
      <c r="OU340" s="175"/>
      <c r="OV340" s="175"/>
      <c r="OW340" s="175"/>
      <c r="OX340" s="175"/>
      <c r="OY340" s="175"/>
      <c r="OZ340" s="175"/>
      <c r="PA340" s="175"/>
      <c r="PB340" s="175"/>
      <c r="PC340" s="175"/>
      <c r="PD340" s="175"/>
      <c r="PE340" s="175"/>
      <c r="PF340" s="175"/>
      <c r="PG340" s="175"/>
      <c r="PH340" s="175"/>
      <c r="PI340" s="175"/>
      <c r="PJ340" s="175"/>
      <c r="PK340" s="175"/>
      <c r="PL340" s="175"/>
      <c r="PM340" s="175"/>
      <c r="PN340" s="175"/>
      <c r="PO340" s="175"/>
      <c r="PP340" s="175"/>
      <c r="PQ340" s="175"/>
      <c r="PR340" s="175"/>
      <c r="PS340" s="175"/>
      <c r="PT340" s="175"/>
      <c r="PU340" s="175"/>
      <c r="PV340" s="175"/>
      <c r="PW340" s="175"/>
      <c r="PX340" s="175"/>
      <c r="PY340" s="175"/>
      <c r="PZ340" s="175"/>
      <c r="QA340" s="175"/>
      <c r="QB340" s="175"/>
      <c r="QC340" s="175"/>
      <c r="QD340" s="175"/>
      <c r="QE340" s="175"/>
      <c r="QF340" s="175"/>
      <c r="QG340" s="175"/>
      <c r="QH340" s="175"/>
      <c r="QI340" s="175"/>
      <c r="QJ340" s="175"/>
      <c r="QK340" s="175"/>
      <c r="QL340" s="175"/>
      <c r="QM340" s="175"/>
      <c r="QN340" s="175"/>
      <c r="QO340" s="175"/>
    </row>
    <row r="341" spans="122:457">
      <c r="DR341" s="175"/>
      <c r="DS341" s="175"/>
      <c r="DT341" s="175"/>
      <c r="DU341" s="175"/>
      <c r="DV341" s="175"/>
      <c r="DW341" s="175"/>
      <c r="DX341" s="175"/>
      <c r="DY341" s="175"/>
      <c r="DZ341" s="175"/>
      <c r="EA341" s="175"/>
      <c r="EB341" s="175"/>
      <c r="EC341" s="175"/>
      <c r="ED341" s="175"/>
      <c r="EE341" s="175"/>
      <c r="EF341" s="175"/>
      <c r="EG341" s="175"/>
      <c r="EH341" s="175"/>
      <c r="EI341" s="175"/>
      <c r="EJ341" s="175"/>
      <c r="EK341" s="175"/>
      <c r="EL341" s="175"/>
      <c r="EM341" s="175"/>
      <c r="EN341" s="175"/>
      <c r="EO341" s="175"/>
      <c r="EP341" s="175"/>
      <c r="EQ341" s="175"/>
      <c r="ER341" s="175"/>
      <c r="ES341" s="175"/>
      <c r="ET341" s="175"/>
      <c r="EU341" s="175"/>
      <c r="EV341" s="175"/>
      <c r="EW341" s="175"/>
      <c r="EX341" s="175"/>
      <c r="EY341" s="175"/>
      <c r="EZ341" s="175"/>
      <c r="FA341" s="175"/>
      <c r="FB341" s="175"/>
      <c r="FC341" s="175"/>
      <c r="FD341" s="175"/>
      <c r="FE341" s="175"/>
      <c r="FF341" s="175"/>
      <c r="FG341" s="175"/>
      <c r="FH341" s="175"/>
      <c r="FI341" s="175"/>
      <c r="FJ341" s="175"/>
      <c r="FK341" s="175"/>
      <c r="FL341" s="175"/>
      <c r="FM341" s="175"/>
      <c r="FN341" s="175"/>
      <c r="FO341" s="175"/>
      <c r="FP341" s="175"/>
      <c r="FQ341" s="175"/>
      <c r="FR341" s="175"/>
      <c r="FS341" s="175"/>
      <c r="FT341" s="175"/>
      <c r="FU341" s="175"/>
      <c r="FV341" s="175"/>
      <c r="FW341" s="175"/>
      <c r="FX341" s="175"/>
      <c r="FY341" s="175"/>
      <c r="FZ341" s="175"/>
      <c r="GA341" s="175"/>
      <c r="GB341" s="175"/>
      <c r="GC341" s="175"/>
      <c r="GD341" s="175"/>
      <c r="GE341" s="175"/>
      <c r="GF341" s="175"/>
      <c r="GG341" s="175"/>
      <c r="GH341" s="175"/>
      <c r="GI341" s="175"/>
      <c r="GJ341" s="175"/>
      <c r="GK341" s="175"/>
      <c r="GL341" s="175"/>
      <c r="GM341" s="175"/>
      <c r="GN341" s="175"/>
      <c r="GO341" s="175"/>
      <c r="GP341" s="175"/>
      <c r="GQ341" s="175"/>
      <c r="GR341" s="175"/>
      <c r="GS341" s="175"/>
      <c r="GT341" s="175"/>
      <c r="GU341" s="175"/>
      <c r="GV341" s="175"/>
      <c r="GW341" s="175"/>
      <c r="GX341" s="175"/>
      <c r="GY341" s="175"/>
      <c r="GZ341" s="175"/>
      <c r="HA341" s="175"/>
      <c r="HB341" s="175"/>
      <c r="HC341" s="175"/>
      <c r="HD341" s="175"/>
      <c r="HE341" s="175"/>
      <c r="HF341" s="175"/>
      <c r="HG341" s="175"/>
      <c r="HH341" s="175"/>
      <c r="HI341" s="175"/>
      <c r="HJ341" s="175"/>
      <c r="HK341" s="175"/>
      <c r="HL341" s="175"/>
      <c r="HM341" s="175"/>
      <c r="HN341" s="175"/>
      <c r="HO341" s="175"/>
      <c r="HP341" s="175"/>
      <c r="HQ341" s="175"/>
      <c r="HR341" s="175"/>
      <c r="HS341" s="175"/>
      <c r="HT341" s="175"/>
      <c r="HU341" s="175"/>
      <c r="HV341" s="175"/>
      <c r="HW341" s="175"/>
      <c r="HX341" s="175"/>
      <c r="HY341" s="175"/>
      <c r="HZ341" s="175"/>
      <c r="IA341" s="175"/>
      <c r="IB341" s="175"/>
      <c r="IC341" s="175"/>
      <c r="ID341" s="175"/>
      <c r="IE341" s="175"/>
      <c r="IF341" s="175"/>
      <c r="IG341" s="175"/>
      <c r="IH341" s="175"/>
      <c r="II341" s="175"/>
      <c r="IJ341" s="175"/>
      <c r="IK341" s="175"/>
      <c r="IL341" s="175"/>
      <c r="IM341" s="175"/>
      <c r="IN341" s="175"/>
      <c r="IO341" s="175"/>
      <c r="IP341" s="175"/>
      <c r="IQ341" s="175"/>
      <c r="IR341" s="175"/>
      <c r="IS341" s="175"/>
      <c r="IT341" s="175"/>
      <c r="IU341" s="175"/>
      <c r="IV341" s="175"/>
      <c r="IW341" s="175"/>
      <c r="IX341" s="175"/>
      <c r="IY341" s="175"/>
      <c r="IZ341" s="175"/>
      <c r="JA341" s="175"/>
      <c r="JB341" s="175"/>
      <c r="JC341" s="175"/>
      <c r="JD341" s="175"/>
      <c r="JE341" s="175"/>
      <c r="JF341" s="175"/>
      <c r="JG341" s="175"/>
      <c r="JH341" s="175"/>
      <c r="JI341" s="175"/>
      <c r="JJ341" s="175"/>
      <c r="JK341" s="175"/>
      <c r="JL341" s="175"/>
      <c r="JM341" s="175"/>
      <c r="JN341" s="175"/>
      <c r="JO341" s="175"/>
      <c r="JP341" s="175"/>
      <c r="JQ341" s="175"/>
      <c r="JR341" s="175"/>
      <c r="JS341" s="175"/>
      <c r="JT341" s="175"/>
      <c r="JU341" s="175"/>
      <c r="JV341" s="175"/>
      <c r="JW341" s="175"/>
      <c r="JX341" s="175"/>
      <c r="JY341" s="175"/>
      <c r="JZ341" s="175"/>
      <c r="KA341" s="175"/>
      <c r="KB341" s="175"/>
      <c r="KC341" s="175"/>
      <c r="KD341" s="175"/>
      <c r="KE341" s="175"/>
      <c r="KF341" s="175"/>
      <c r="KG341" s="175"/>
      <c r="KH341" s="175"/>
      <c r="KI341" s="175"/>
      <c r="KJ341" s="175"/>
      <c r="KK341" s="175"/>
      <c r="KL341" s="175"/>
      <c r="KM341" s="175"/>
      <c r="KN341" s="175"/>
      <c r="KO341" s="175"/>
      <c r="KP341" s="175"/>
      <c r="KQ341" s="175"/>
      <c r="KR341" s="175"/>
      <c r="KS341" s="175"/>
      <c r="KT341" s="175"/>
      <c r="KU341" s="175"/>
      <c r="KV341" s="175"/>
      <c r="KW341" s="175"/>
      <c r="KX341" s="175"/>
      <c r="KY341" s="175"/>
      <c r="KZ341" s="175"/>
      <c r="LA341" s="175"/>
      <c r="LB341" s="175"/>
      <c r="LC341" s="175"/>
      <c r="LD341" s="175"/>
      <c r="LE341" s="175"/>
      <c r="LF341" s="175"/>
      <c r="LG341" s="175"/>
      <c r="LH341" s="175"/>
      <c r="LI341" s="175"/>
      <c r="LJ341" s="175"/>
      <c r="LK341" s="175"/>
      <c r="LL341" s="175"/>
      <c r="LM341" s="175"/>
      <c r="LN341" s="175"/>
      <c r="LO341" s="175"/>
      <c r="LP341" s="175"/>
      <c r="LQ341" s="175"/>
      <c r="LR341" s="175"/>
      <c r="LS341" s="175"/>
      <c r="LT341" s="175"/>
      <c r="LU341" s="175"/>
      <c r="LV341" s="175"/>
      <c r="LW341" s="175"/>
      <c r="LX341" s="175"/>
      <c r="LY341" s="175"/>
      <c r="LZ341" s="175"/>
      <c r="MA341" s="175"/>
      <c r="MB341" s="175"/>
      <c r="MC341" s="175"/>
      <c r="MD341" s="175"/>
      <c r="ME341" s="175"/>
      <c r="MF341" s="175"/>
      <c r="MG341" s="175"/>
      <c r="MH341" s="175"/>
      <c r="MI341" s="175"/>
      <c r="MJ341" s="175"/>
      <c r="MK341" s="175"/>
      <c r="ML341" s="175"/>
      <c r="MM341" s="175"/>
      <c r="MN341" s="175"/>
      <c r="MO341" s="175"/>
      <c r="MP341" s="175"/>
      <c r="MQ341" s="175"/>
      <c r="MR341" s="175"/>
      <c r="MS341" s="175"/>
      <c r="MT341" s="175"/>
      <c r="MU341" s="175"/>
      <c r="MV341" s="175"/>
      <c r="MW341" s="175"/>
      <c r="MX341" s="175"/>
      <c r="MY341" s="175"/>
      <c r="MZ341" s="175"/>
      <c r="NA341" s="175"/>
      <c r="NB341" s="175"/>
      <c r="NC341" s="175"/>
      <c r="ND341" s="175"/>
      <c r="NE341" s="175"/>
      <c r="NF341" s="175"/>
      <c r="NG341" s="175"/>
      <c r="NH341" s="175"/>
      <c r="NI341" s="175"/>
      <c r="NJ341" s="175"/>
      <c r="NK341" s="175"/>
      <c r="NL341" s="175"/>
      <c r="NM341" s="175"/>
      <c r="NN341" s="175"/>
      <c r="NO341" s="175"/>
      <c r="NP341" s="175"/>
      <c r="NQ341" s="175"/>
      <c r="NR341" s="175"/>
      <c r="NS341" s="175"/>
      <c r="NT341" s="175"/>
      <c r="NU341" s="175"/>
      <c r="NV341" s="175"/>
      <c r="NW341" s="175"/>
      <c r="NX341" s="175"/>
      <c r="NY341" s="175"/>
      <c r="NZ341" s="175"/>
      <c r="OA341" s="175"/>
      <c r="OB341" s="175"/>
      <c r="OC341" s="175"/>
      <c r="OD341" s="175"/>
      <c r="OE341" s="175"/>
      <c r="OF341" s="175"/>
      <c r="OG341" s="175"/>
      <c r="OH341" s="175"/>
      <c r="OI341" s="175"/>
      <c r="OJ341" s="175"/>
      <c r="OK341" s="175"/>
      <c r="OL341" s="175"/>
      <c r="OM341" s="175"/>
      <c r="ON341" s="175"/>
      <c r="OO341" s="175"/>
      <c r="OP341" s="175"/>
      <c r="OQ341" s="175"/>
      <c r="OR341" s="175"/>
      <c r="OS341" s="175"/>
      <c r="OT341" s="175"/>
      <c r="OU341" s="175"/>
      <c r="OV341" s="175"/>
      <c r="OW341" s="175"/>
      <c r="OX341" s="175"/>
      <c r="OY341" s="175"/>
      <c r="OZ341" s="175"/>
      <c r="PA341" s="175"/>
      <c r="PB341" s="175"/>
      <c r="PC341" s="175"/>
      <c r="PD341" s="175"/>
      <c r="PE341" s="175"/>
      <c r="PF341" s="175"/>
      <c r="PG341" s="175"/>
      <c r="PH341" s="175"/>
      <c r="PI341" s="175"/>
      <c r="PJ341" s="175"/>
      <c r="PK341" s="175"/>
      <c r="PL341" s="175"/>
      <c r="PM341" s="175"/>
      <c r="PN341" s="175"/>
      <c r="PO341" s="175"/>
      <c r="PP341" s="175"/>
      <c r="PQ341" s="175"/>
      <c r="PR341" s="175"/>
      <c r="PS341" s="175"/>
      <c r="PT341" s="175"/>
      <c r="PU341" s="175"/>
      <c r="PV341" s="175"/>
      <c r="PW341" s="175"/>
      <c r="PX341" s="175"/>
      <c r="PY341" s="175"/>
      <c r="PZ341" s="175"/>
      <c r="QA341" s="175"/>
      <c r="QB341" s="175"/>
      <c r="QC341" s="175"/>
      <c r="QD341" s="175"/>
      <c r="QE341" s="175"/>
      <c r="QF341" s="175"/>
      <c r="QG341" s="175"/>
      <c r="QH341" s="175"/>
      <c r="QI341" s="175"/>
      <c r="QJ341" s="175"/>
      <c r="QK341" s="175"/>
      <c r="QL341" s="175"/>
      <c r="QM341" s="175"/>
      <c r="QN341" s="175"/>
      <c r="QO341" s="175"/>
    </row>
    <row r="342" spans="122:457">
      <c r="DR342" s="175"/>
      <c r="DS342" s="175"/>
      <c r="DT342" s="175"/>
      <c r="DU342" s="175"/>
      <c r="DV342" s="175"/>
      <c r="DW342" s="175"/>
      <c r="DX342" s="175"/>
      <c r="DY342" s="175"/>
      <c r="DZ342" s="175"/>
      <c r="EA342" s="175"/>
      <c r="EB342" s="175"/>
      <c r="EC342" s="175"/>
      <c r="ED342" s="175"/>
      <c r="EE342" s="175"/>
      <c r="EF342" s="175"/>
      <c r="EG342" s="175"/>
      <c r="EH342" s="175"/>
      <c r="EI342" s="175"/>
      <c r="EJ342" s="175"/>
      <c r="EK342" s="175"/>
      <c r="EL342" s="175"/>
      <c r="EM342" s="175"/>
      <c r="EN342" s="175"/>
      <c r="EO342" s="175"/>
      <c r="EP342" s="175"/>
      <c r="EQ342" s="175"/>
      <c r="ER342" s="175"/>
      <c r="ES342" s="175"/>
      <c r="ET342" s="175"/>
      <c r="EU342" s="175"/>
      <c r="EV342" s="175"/>
      <c r="EW342" s="175"/>
      <c r="EX342" s="175"/>
      <c r="EY342" s="175"/>
      <c r="EZ342" s="175"/>
      <c r="FA342" s="175"/>
      <c r="FB342" s="175"/>
      <c r="FC342" s="175"/>
      <c r="FD342" s="175"/>
      <c r="FE342" s="175"/>
      <c r="FF342" s="175"/>
      <c r="FG342" s="175"/>
      <c r="FH342" s="175"/>
      <c r="FI342" s="175"/>
      <c r="FJ342" s="175"/>
      <c r="FK342" s="175"/>
      <c r="FL342" s="175"/>
      <c r="FM342" s="175"/>
      <c r="FN342" s="175"/>
      <c r="FO342" s="175"/>
      <c r="FP342" s="175"/>
      <c r="FQ342" s="175"/>
      <c r="FR342" s="175"/>
      <c r="FS342" s="175"/>
      <c r="FT342" s="175"/>
      <c r="FU342" s="175"/>
      <c r="FV342" s="175"/>
      <c r="FW342" s="175"/>
      <c r="FX342" s="175"/>
      <c r="FY342" s="175"/>
      <c r="FZ342" s="175"/>
      <c r="GA342" s="175"/>
      <c r="GB342" s="175"/>
      <c r="GC342" s="175"/>
      <c r="GD342" s="175"/>
      <c r="GE342" s="175"/>
      <c r="GF342" s="175"/>
      <c r="GG342" s="175"/>
      <c r="GH342" s="175"/>
      <c r="GI342" s="175"/>
      <c r="GJ342" s="175"/>
      <c r="GK342" s="175"/>
      <c r="GL342" s="175"/>
      <c r="GM342" s="175"/>
      <c r="GN342" s="175"/>
      <c r="GO342" s="175"/>
      <c r="GP342" s="175"/>
      <c r="GQ342" s="175"/>
      <c r="GR342" s="175"/>
      <c r="GS342" s="175"/>
      <c r="GT342" s="175"/>
      <c r="GU342" s="175"/>
      <c r="GV342" s="175"/>
      <c r="GW342" s="175"/>
      <c r="GX342" s="175"/>
      <c r="GY342" s="175"/>
      <c r="GZ342" s="175"/>
      <c r="HA342" s="175"/>
      <c r="HB342" s="175"/>
      <c r="HC342" s="175"/>
      <c r="HD342" s="175"/>
      <c r="HE342" s="175"/>
      <c r="HF342" s="175"/>
      <c r="HG342" s="175"/>
      <c r="HH342" s="175"/>
      <c r="HI342" s="175"/>
      <c r="HJ342" s="175"/>
      <c r="HK342" s="175"/>
      <c r="HL342" s="175"/>
      <c r="HM342" s="175"/>
      <c r="HN342" s="175"/>
      <c r="HO342" s="175"/>
      <c r="HP342" s="175"/>
      <c r="HQ342" s="175"/>
      <c r="HR342" s="175"/>
      <c r="HS342" s="175"/>
      <c r="HT342" s="175"/>
      <c r="HU342" s="175"/>
      <c r="HV342" s="175"/>
      <c r="HW342" s="175"/>
      <c r="HX342" s="175"/>
      <c r="HY342" s="175"/>
      <c r="HZ342" s="175"/>
      <c r="IA342" s="175"/>
      <c r="IB342" s="175"/>
      <c r="IC342" s="175"/>
      <c r="ID342" s="175"/>
      <c r="IE342" s="175"/>
      <c r="IF342" s="175"/>
      <c r="IG342" s="175"/>
      <c r="IH342" s="175"/>
      <c r="II342" s="175"/>
      <c r="IJ342" s="175"/>
      <c r="IK342" s="175"/>
      <c r="IL342" s="175"/>
      <c r="IM342" s="175"/>
      <c r="IN342" s="175"/>
      <c r="IO342" s="175"/>
      <c r="IP342" s="175"/>
      <c r="IQ342" s="175"/>
      <c r="IR342" s="175"/>
      <c r="IS342" s="175"/>
      <c r="IT342" s="175"/>
      <c r="IU342" s="175"/>
      <c r="IV342" s="175"/>
      <c r="IW342" s="175"/>
      <c r="IX342" s="175"/>
      <c r="IY342" s="175"/>
      <c r="IZ342" s="175"/>
      <c r="JA342" s="175"/>
      <c r="JB342" s="175"/>
      <c r="JC342" s="175"/>
      <c r="JD342" s="175"/>
      <c r="JE342" s="175"/>
      <c r="JF342" s="175"/>
      <c r="JG342" s="175"/>
      <c r="JH342" s="175"/>
      <c r="JI342" s="175"/>
      <c r="JJ342" s="175"/>
      <c r="JK342" s="175"/>
      <c r="JL342" s="175"/>
      <c r="JM342" s="175"/>
      <c r="JN342" s="175"/>
      <c r="JO342" s="175"/>
      <c r="JP342" s="175"/>
      <c r="JQ342" s="175"/>
      <c r="JR342" s="175"/>
      <c r="JS342" s="175"/>
      <c r="JT342" s="175"/>
      <c r="JU342" s="175"/>
      <c r="JV342" s="175"/>
      <c r="JW342" s="175"/>
      <c r="JX342" s="175"/>
      <c r="JY342" s="175"/>
      <c r="JZ342" s="175"/>
      <c r="KA342" s="175"/>
      <c r="KB342" s="175"/>
      <c r="KC342" s="175"/>
      <c r="KD342" s="175"/>
      <c r="KE342" s="175"/>
      <c r="KF342" s="175"/>
      <c r="KG342" s="175"/>
      <c r="KH342" s="175"/>
      <c r="KI342" s="175"/>
      <c r="KJ342" s="175"/>
      <c r="KK342" s="175"/>
      <c r="KL342" s="175"/>
      <c r="KM342" s="175"/>
      <c r="KN342" s="175"/>
      <c r="KO342" s="175"/>
      <c r="KP342" s="175"/>
      <c r="KQ342" s="175"/>
      <c r="KR342" s="175"/>
      <c r="KS342" s="175"/>
      <c r="KT342" s="175"/>
      <c r="KU342" s="175"/>
      <c r="KV342" s="175"/>
      <c r="KW342" s="175"/>
      <c r="KX342" s="175"/>
      <c r="KY342" s="175"/>
      <c r="KZ342" s="175"/>
      <c r="LA342" s="175"/>
      <c r="LB342" s="175"/>
      <c r="LC342" s="175"/>
      <c r="LD342" s="175"/>
      <c r="LE342" s="175"/>
      <c r="LF342" s="175"/>
      <c r="LG342" s="175"/>
      <c r="LH342" s="175"/>
      <c r="LI342" s="175"/>
      <c r="LJ342" s="175"/>
      <c r="LK342" s="175"/>
      <c r="LL342" s="175"/>
      <c r="LM342" s="175"/>
      <c r="LN342" s="175"/>
      <c r="LO342" s="175"/>
      <c r="LP342" s="175"/>
      <c r="LQ342" s="175"/>
      <c r="LR342" s="175"/>
      <c r="LS342" s="175"/>
      <c r="LT342" s="175"/>
      <c r="LU342" s="175"/>
      <c r="LV342" s="175"/>
      <c r="LW342" s="175"/>
      <c r="LX342" s="175"/>
      <c r="LY342" s="175"/>
      <c r="LZ342" s="175"/>
      <c r="MA342" s="175"/>
      <c r="MB342" s="175"/>
      <c r="MC342" s="175"/>
      <c r="MD342" s="175"/>
      <c r="ME342" s="175"/>
      <c r="MF342" s="175"/>
      <c r="MG342" s="175"/>
      <c r="MH342" s="175"/>
      <c r="MI342" s="175"/>
      <c r="MJ342" s="175"/>
      <c r="MK342" s="175"/>
      <c r="ML342" s="175"/>
      <c r="MM342" s="175"/>
      <c r="MN342" s="175"/>
      <c r="MO342" s="175"/>
      <c r="MP342" s="175"/>
      <c r="MQ342" s="175"/>
      <c r="MR342" s="175"/>
      <c r="MS342" s="175"/>
      <c r="MT342" s="175"/>
      <c r="MU342" s="175"/>
      <c r="MV342" s="175"/>
      <c r="MW342" s="175"/>
      <c r="MX342" s="175"/>
      <c r="MY342" s="175"/>
      <c r="MZ342" s="175"/>
      <c r="NA342" s="175"/>
      <c r="NB342" s="175"/>
      <c r="NC342" s="175"/>
      <c r="ND342" s="175"/>
      <c r="NE342" s="175"/>
      <c r="NF342" s="175"/>
      <c r="NG342" s="175"/>
      <c r="NH342" s="175"/>
      <c r="NI342" s="175"/>
      <c r="NJ342" s="175"/>
      <c r="NK342" s="175"/>
      <c r="NL342" s="175"/>
      <c r="NM342" s="175"/>
      <c r="NN342" s="175"/>
      <c r="NO342" s="175"/>
      <c r="NP342" s="175"/>
      <c r="NQ342" s="175"/>
      <c r="NR342" s="175"/>
      <c r="NS342" s="175"/>
      <c r="NT342" s="175"/>
      <c r="NU342" s="175"/>
      <c r="NV342" s="175"/>
      <c r="NW342" s="175"/>
      <c r="NX342" s="175"/>
      <c r="NY342" s="175"/>
      <c r="NZ342" s="175"/>
      <c r="OA342" s="175"/>
      <c r="OB342" s="175"/>
      <c r="OC342" s="175"/>
      <c r="OD342" s="175"/>
      <c r="OE342" s="175"/>
      <c r="OF342" s="175"/>
      <c r="OG342" s="175"/>
      <c r="OH342" s="175"/>
      <c r="OI342" s="175"/>
      <c r="OJ342" s="175"/>
      <c r="OK342" s="175"/>
      <c r="OL342" s="175"/>
      <c r="OM342" s="175"/>
      <c r="ON342" s="175"/>
      <c r="OO342" s="175"/>
      <c r="OP342" s="175"/>
      <c r="OQ342" s="175"/>
      <c r="OR342" s="175"/>
      <c r="OS342" s="175"/>
      <c r="OT342" s="175"/>
      <c r="OU342" s="175"/>
      <c r="OV342" s="175"/>
      <c r="OW342" s="175"/>
      <c r="OX342" s="175"/>
      <c r="OY342" s="175"/>
      <c r="OZ342" s="175"/>
      <c r="PA342" s="175"/>
      <c r="PB342" s="175"/>
      <c r="PC342" s="175"/>
      <c r="PD342" s="175"/>
      <c r="PE342" s="175"/>
      <c r="PF342" s="175"/>
      <c r="PG342" s="175"/>
      <c r="PH342" s="175"/>
      <c r="PI342" s="175"/>
      <c r="PJ342" s="175"/>
      <c r="PK342" s="175"/>
      <c r="PL342" s="175"/>
      <c r="PM342" s="175"/>
      <c r="PN342" s="175"/>
      <c r="PO342" s="175"/>
      <c r="PP342" s="175"/>
      <c r="PQ342" s="175"/>
      <c r="PR342" s="175"/>
      <c r="PS342" s="175"/>
      <c r="PT342" s="175"/>
      <c r="PU342" s="175"/>
      <c r="PV342" s="175"/>
      <c r="PW342" s="175"/>
      <c r="PX342" s="175"/>
      <c r="PY342" s="175"/>
      <c r="PZ342" s="175"/>
      <c r="QA342" s="175"/>
      <c r="QB342" s="175"/>
      <c r="QC342" s="175"/>
      <c r="QD342" s="175"/>
      <c r="QE342" s="175"/>
      <c r="QF342" s="175"/>
      <c r="QG342" s="175"/>
      <c r="QH342" s="175"/>
      <c r="QI342" s="175"/>
      <c r="QJ342" s="175"/>
      <c r="QK342" s="175"/>
      <c r="QL342" s="175"/>
      <c r="QM342" s="175"/>
      <c r="QN342" s="175"/>
      <c r="QO342" s="175"/>
    </row>
    <row r="343" spans="122:457">
      <c r="DR343" s="175"/>
      <c r="DS343" s="175"/>
      <c r="DT343" s="175"/>
      <c r="DU343" s="175"/>
      <c r="DV343" s="175"/>
      <c r="DW343" s="175"/>
      <c r="DX343" s="175"/>
      <c r="DY343" s="175"/>
      <c r="DZ343" s="175"/>
      <c r="EA343" s="175"/>
      <c r="EB343" s="175"/>
      <c r="EC343" s="175"/>
      <c r="ED343" s="175"/>
      <c r="EE343" s="175"/>
      <c r="EF343" s="175"/>
      <c r="EG343" s="175"/>
      <c r="EH343" s="175"/>
      <c r="EI343" s="175"/>
      <c r="EJ343" s="175"/>
      <c r="EK343" s="175"/>
      <c r="EL343" s="175"/>
      <c r="EM343" s="175"/>
      <c r="EN343" s="175"/>
      <c r="EO343" s="175"/>
      <c r="EP343" s="175"/>
      <c r="EQ343" s="175"/>
      <c r="ER343" s="175"/>
      <c r="ES343" s="175"/>
      <c r="ET343" s="175"/>
      <c r="EU343" s="175"/>
      <c r="EV343" s="175"/>
      <c r="EW343" s="175"/>
      <c r="EX343" s="175"/>
      <c r="EY343" s="175"/>
      <c r="EZ343" s="175"/>
      <c r="FA343" s="175"/>
      <c r="FB343" s="175"/>
      <c r="FC343" s="175"/>
      <c r="FD343" s="175"/>
      <c r="FE343" s="175"/>
      <c r="FF343" s="175"/>
      <c r="FG343" s="175"/>
      <c r="FH343" s="175"/>
      <c r="FI343" s="175"/>
      <c r="FJ343" s="175"/>
      <c r="FK343" s="175"/>
      <c r="FL343" s="175"/>
      <c r="FM343" s="175"/>
      <c r="FN343" s="175"/>
      <c r="FO343" s="175"/>
      <c r="FP343" s="175"/>
      <c r="FQ343" s="175"/>
      <c r="FR343" s="175"/>
      <c r="FS343" s="175"/>
      <c r="FT343" s="175"/>
      <c r="FU343" s="175"/>
      <c r="FV343" s="175"/>
      <c r="FW343" s="175"/>
      <c r="FX343" s="175"/>
      <c r="FY343" s="175"/>
      <c r="FZ343" s="175"/>
      <c r="GA343" s="175"/>
      <c r="GB343" s="175"/>
      <c r="GC343" s="175"/>
      <c r="GD343" s="175"/>
      <c r="GE343" s="175"/>
      <c r="GF343" s="175"/>
      <c r="GG343" s="175"/>
      <c r="GH343" s="175"/>
      <c r="GI343" s="175"/>
      <c r="GJ343" s="175"/>
      <c r="GK343" s="175"/>
      <c r="GL343" s="175"/>
      <c r="GM343" s="175"/>
      <c r="GN343" s="175"/>
      <c r="GO343" s="175"/>
      <c r="GP343" s="175"/>
      <c r="GQ343" s="175"/>
      <c r="GR343" s="175"/>
      <c r="GS343" s="175"/>
      <c r="GT343" s="175"/>
      <c r="GU343" s="175"/>
      <c r="GV343" s="175"/>
      <c r="GW343" s="175"/>
      <c r="GX343" s="175"/>
      <c r="GY343" s="175"/>
      <c r="GZ343" s="175"/>
      <c r="HA343" s="175"/>
      <c r="HB343" s="175"/>
      <c r="HC343" s="175"/>
      <c r="HD343" s="175"/>
      <c r="HE343" s="175"/>
      <c r="HF343" s="175"/>
      <c r="HG343" s="175"/>
      <c r="HH343" s="175"/>
      <c r="HI343" s="175"/>
      <c r="HJ343" s="175"/>
      <c r="HK343" s="175"/>
      <c r="HL343" s="175"/>
      <c r="HM343" s="175"/>
      <c r="HN343" s="175"/>
      <c r="HO343" s="175"/>
      <c r="HP343" s="175"/>
      <c r="HQ343" s="175"/>
      <c r="HR343" s="175"/>
      <c r="HS343" s="175"/>
      <c r="HT343" s="175"/>
      <c r="HU343" s="175"/>
      <c r="HV343" s="175"/>
      <c r="HW343" s="175"/>
      <c r="HX343" s="175"/>
      <c r="HY343" s="175"/>
      <c r="HZ343" s="175"/>
      <c r="IA343" s="175"/>
      <c r="IB343" s="175"/>
      <c r="IC343" s="175"/>
      <c r="ID343" s="175"/>
      <c r="IE343" s="175"/>
      <c r="IF343" s="175"/>
      <c r="IG343" s="175"/>
      <c r="IH343" s="175"/>
      <c r="II343" s="175"/>
      <c r="IJ343" s="175"/>
      <c r="IK343" s="175"/>
      <c r="IL343" s="175"/>
      <c r="IM343" s="175"/>
      <c r="IN343" s="175"/>
      <c r="IO343" s="175"/>
      <c r="IP343" s="175"/>
      <c r="IQ343" s="175"/>
      <c r="IR343" s="175"/>
      <c r="IS343" s="175"/>
      <c r="IT343" s="175"/>
      <c r="IU343" s="175"/>
      <c r="IV343" s="175"/>
      <c r="IW343" s="175"/>
      <c r="IX343" s="175"/>
      <c r="IY343" s="175"/>
      <c r="IZ343" s="175"/>
      <c r="JA343" s="175"/>
      <c r="JB343" s="175"/>
      <c r="JC343" s="175"/>
      <c r="JD343" s="175"/>
      <c r="JE343" s="175"/>
      <c r="JF343" s="175"/>
      <c r="JG343" s="175"/>
      <c r="JH343" s="175"/>
      <c r="JI343" s="175"/>
      <c r="JJ343" s="175"/>
      <c r="JK343" s="175"/>
      <c r="JL343" s="175"/>
      <c r="JM343" s="175"/>
      <c r="JN343" s="175"/>
      <c r="JO343" s="175"/>
      <c r="JP343" s="175"/>
      <c r="JQ343" s="175"/>
      <c r="JR343" s="175"/>
      <c r="JS343" s="175"/>
      <c r="JT343" s="175"/>
      <c r="JU343" s="175"/>
      <c r="JV343" s="175"/>
      <c r="JW343" s="175"/>
      <c r="JX343" s="175"/>
      <c r="JY343" s="175"/>
      <c r="JZ343" s="175"/>
      <c r="KA343" s="175"/>
      <c r="KB343" s="175"/>
      <c r="KC343" s="175"/>
      <c r="KD343" s="175"/>
      <c r="KE343" s="175"/>
      <c r="KF343" s="175"/>
      <c r="KG343" s="175"/>
      <c r="KH343" s="175"/>
      <c r="KI343" s="175"/>
      <c r="KJ343" s="175"/>
      <c r="KK343" s="175"/>
      <c r="KL343" s="175"/>
      <c r="KM343" s="175"/>
      <c r="KN343" s="175"/>
      <c r="KO343" s="175"/>
      <c r="KP343" s="175"/>
      <c r="KQ343" s="175"/>
      <c r="KR343" s="175"/>
      <c r="KS343" s="175"/>
      <c r="KT343" s="175"/>
      <c r="KU343" s="175"/>
      <c r="KV343" s="175"/>
      <c r="KW343" s="175"/>
      <c r="KX343" s="175"/>
      <c r="KY343" s="175"/>
      <c r="KZ343" s="175"/>
      <c r="LA343" s="175"/>
      <c r="LB343" s="175"/>
      <c r="LC343" s="175"/>
      <c r="LD343" s="175"/>
      <c r="LE343" s="175"/>
      <c r="LF343" s="175"/>
      <c r="LG343" s="175"/>
      <c r="LH343" s="175"/>
      <c r="LI343" s="175"/>
      <c r="LJ343" s="175"/>
      <c r="LK343" s="175"/>
      <c r="LL343" s="175"/>
      <c r="LM343" s="175"/>
      <c r="LN343" s="175"/>
      <c r="LO343" s="175"/>
      <c r="LP343" s="175"/>
      <c r="LQ343" s="175"/>
      <c r="LR343" s="175"/>
      <c r="LS343" s="175"/>
      <c r="LT343" s="175"/>
      <c r="LU343" s="175"/>
      <c r="LV343" s="175"/>
      <c r="LW343" s="175"/>
      <c r="LX343" s="175"/>
      <c r="LY343" s="175"/>
      <c r="LZ343" s="175"/>
      <c r="MA343" s="175"/>
      <c r="MB343" s="175"/>
      <c r="MC343" s="175"/>
      <c r="MD343" s="175"/>
      <c r="ME343" s="175"/>
      <c r="MF343" s="175"/>
      <c r="MG343" s="175"/>
      <c r="MH343" s="175"/>
      <c r="MI343" s="175"/>
      <c r="MJ343" s="175"/>
      <c r="MK343" s="175"/>
      <c r="ML343" s="175"/>
      <c r="MM343" s="175"/>
      <c r="MN343" s="175"/>
      <c r="MO343" s="175"/>
      <c r="MP343" s="175"/>
      <c r="MQ343" s="175"/>
      <c r="MR343" s="175"/>
      <c r="MS343" s="175"/>
      <c r="MT343" s="175"/>
      <c r="MU343" s="175"/>
      <c r="MV343" s="175"/>
      <c r="MW343" s="175"/>
      <c r="MX343" s="175"/>
      <c r="MY343" s="175"/>
      <c r="MZ343" s="175"/>
      <c r="NA343" s="175"/>
      <c r="NB343" s="175"/>
      <c r="NC343" s="175"/>
      <c r="ND343" s="175"/>
      <c r="NE343" s="175"/>
      <c r="NF343" s="175"/>
      <c r="NG343" s="175"/>
      <c r="NH343" s="175"/>
      <c r="NI343" s="175"/>
      <c r="NJ343" s="175"/>
      <c r="NK343" s="175"/>
      <c r="NL343" s="175"/>
      <c r="NM343" s="175"/>
      <c r="NN343" s="175"/>
      <c r="NO343" s="175"/>
      <c r="NP343" s="175"/>
      <c r="NQ343" s="175"/>
      <c r="NR343" s="175"/>
      <c r="NS343" s="175"/>
      <c r="NT343" s="175"/>
      <c r="NU343" s="175"/>
      <c r="NV343" s="175"/>
      <c r="NW343" s="175"/>
      <c r="NX343" s="175"/>
      <c r="NY343" s="175"/>
      <c r="NZ343" s="175"/>
      <c r="OA343" s="175"/>
      <c r="OB343" s="175"/>
      <c r="OC343" s="175"/>
      <c r="OD343" s="175"/>
      <c r="OE343" s="175"/>
      <c r="OF343" s="175"/>
      <c r="OG343" s="175"/>
      <c r="OH343" s="175"/>
      <c r="OI343" s="175"/>
      <c r="OJ343" s="175"/>
      <c r="OK343" s="175"/>
      <c r="OL343" s="175"/>
      <c r="OM343" s="175"/>
      <c r="ON343" s="175"/>
      <c r="OO343" s="175"/>
      <c r="OP343" s="175"/>
      <c r="OQ343" s="175"/>
      <c r="OR343" s="175"/>
      <c r="OS343" s="175"/>
      <c r="OT343" s="175"/>
      <c r="OU343" s="175"/>
      <c r="OV343" s="175"/>
      <c r="OW343" s="175"/>
      <c r="OX343" s="175"/>
      <c r="OY343" s="175"/>
      <c r="OZ343" s="175"/>
      <c r="PA343" s="175"/>
      <c r="PB343" s="175"/>
      <c r="PC343" s="175"/>
      <c r="PD343" s="175"/>
      <c r="PE343" s="175"/>
      <c r="PF343" s="175"/>
      <c r="PG343" s="175"/>
      <c r="PH343" s="175"/>
      <c r="PI343" s="175"/>
      <c r="PJ343" s="175"/>
      <c r="PK343" s="175"/>
      <c r="PL343" s="175"/>
      <c r="PM343" s="175"/>
      <c r="PN343" s="175"/>
      <c r="PO343" s="175"/>
      <c r="PP343" s="175"/>
      <c r="PQ343" s="175"/>
      <c r="PR343" s="175"/>
      <c r="PS343" s="175"/>
      <c r="PT343" s="175"/>
      <c r="PU343" s="175"/>
      <c r="PV343" s="175"/>
      <c r="PW343" s="175"/>
      <c r="PX343" s="175"/>
      <c r="PY343" s="175"/>
      <c r="PZ343" s="175"/>
      <c r="QA343" s="175"/>
      <c r="QB343" s="175"/>
      <c r="QC343" s="175"/>
      <c r="QD343" s="175"/>
      <c r="QE343" s="175"/>
      <c r="QF343" s="175"/>
      <c r="QG343" s="175"/>
      <c r="QH343" s="175"/>
      <c r="QI343" s="175"/>
      <c r="QJ343" s="175"/>
      <c r="QK343" s="175"/>
      <c r="QL343" s="175"/>
      <c r="QM343" s="175"/>
      <c r="QN343" s="175"/>
      <c r="QO343" s="175"/>
    </row>
    <row r="344" spans="122:457">
      <c r="DR344" s="175"/>
      <c r="DS344" s="175"/>
      <c r="DT344" s="175"/>
      <c r="DU344" s="175"/>
      <c r="DV344" s="175"/>
      <c r="DW344" s="175"/>
      <c r="DX344" s="175"/>
      <c r="DY344" s="175"/>
      <c r="DZ344" s="175"/>
      <c r="EA344" s="175"/>
      <c r="EB344" s="175"/>
      <c r="EC344" s="175"/>
      <c r="ED344" s="175"/>
      <c r="EE344" s="175"/>
      <c r="EF344" s="175"/>
      <c r="EG344" s="175"/>
      <c r="EH344" s="175"/>
      <c r="EI344" s="175"/>
      <c r="EJ344" s="175"/>
      <c r="EK344" s="175"/>
      <c r="EL344" s="175"/>
      <c r="EM344" s="175"/>
      <c r="EN344" s="175"/>
      <c r="EO344" s="175"/>
      <c r="EP344" s="175"/>
      <c r="EQ344" s="175"/>
      <c r="ER344" s="175"/>
      <c r="ES344" s="175"/>
      <c r="ET344" s="175"/>
      <c r="EU344" s="175"/>
      <c r="EV344" s="175"/>
      <c r="EW344" s="175"/>
      <c r="EX344" s="175"/>
      <c r="EY344" s="175"/>
      <c r="EZ344" s="175"/>
      <c r="FA344" s="175"/>
      <c r="FB344" s="175"/>
      <c r="FC344" s="175"/>
      <c r="FD344" s="175"/>
      <c r="FE344" s="175"/>
      <c r="FF344" s="175"/>
      <c r="FG344" s="175"/>
      <c r="FH344" s="175"/>
      <c r="FI344" s="175"/>
      <c r="FJ344" s="175"/>
      <c r="FK344" s="175"/>
      <c r="FL344" s="175"/>
      <c r="FM344" s="175"/>
      <c r="FN344" s="175"/>
      <c r="FO344" s="175"/>
      <c r="FP344" s="175"/>
      <c r="FQ344" s="175"/>
      <c r="FR344" s="175"/>
      <c r="FS344" s="175"/>
      <c r="FT344" s="175"/>
      <c r="FU344" s="175"/>
      <c r="FV344" s="175"/>
      <c r="FW344" s="175"/>
      <c r="FX344" s="175"/>
      <c r="FY344" s="175"/>
      <c r="FZ344" s="175"/>
      <c r="GA344" s="175"/>
      <c r="GB344" s="175"/>
      <c r="GC344" s="175"/>
      <c r="GD344" s="175"/>
      <c r="GE344" s="175"/>
      <c r="GF344" s="175"/>
      <c r="GG344" s="175"/>
      <c r="GH344" s="175"/>
      <c r="GI344" s="175"/>
      <c r="GJ344" s="175"/>
      <c r="GK344" s="175"/>
      <c r="GL344" s="175"/>
      <c r="GM344" s="175"/>
      <c r="GN344" s="175"/>
      <c r="GO344" s="175"/>
      <c r="GP344" s="175"/>
      <c r="GQ344" s="175"/>
      <c r="GR344" s="175"/>
      <c r="GS344" s="175"/>
      <c r="GT344" s="175"/>
      <c r="GU344" s="175"/>
      <c r="GV344" s="175"/>
      <c r="GW344" s="175"/>
      <c r="GX344" s="175"/>
      <c r="GY344" s="175"/>
      <c r="GZ344" s="175"/>
      <c r="HA344" s="175"/>
      <c r="HB344" s="175"/>
      <c r="HC344" s="175"/>
      <c r="HD344" s="175"/>
      <c r="HE344" s="175"/>
      <c r="HF344" s="175"/>
      <c r="HG344" s="175"/>
      <c r="HH344" s="175"/>
      <c r="HI344" s="175"/>
      <c r="HJ344" s="175"/>
      <c r="HK344" s="175"/>
      <c r="HL344" s="175"/>
      <c r="HM344" s="175"/>
      <c r="HN344" s="175"/>
      <c r="HO344" s="175"/>
      <c r="HP344" s="175"/>
      <c r="HQ344" s="175"/>
      <c r="HR344" s="175"/>
      <c r="HS344" s="175"/>
      <c r="HT344" s="175"/>
      <c r="HU344" s="175"/>
      <c r="HV344" s="175"/>
      <c r="HW344" s="175"/>
      <c r="HX344" s="175"/>
      <c r="HY344" s="175"/>
      <c r="HZ344" s="175"/>
      <c r="IA344" s="175"/>
      <c r="IB344" s="175"/>
      <c r="IC344" s="175"/>
      <c r="ID344" s="175"/>
      <c r="IE344" s="175"/>
      <c r="IF344" s="175"/>
      <c r="IG344" s="175"/>
      <c r="IH344" s="175"/>
      <c r="II344" s="175"/>
      <c r="IJ344" s="175"/>
      <c r="IK344" s="175"/>
      <c r="IL344" s="175"/>
      <c r="IM344" s="175"/>
      <c r="IN344" s="175"/>
      <c r="IO344" s="175"/>
      <c r="IP344" s="175"/>
      <c r="IQ344" s="175"/>
      <c r="IR344" s="175"/>
      <c r="IS344" s="175"/>
      <c r="IT344" s="175"/>
      <c r="IU344" s="175"/>
      <c r="IV344" s="175"/>
      <c r="IW344" s="175"/>
      <c r="IX344" s="175"/>
      <c r="IY344" s="175"/>
      <c r="IZ344" s="175"/>
      <c r="JA344" s="175"/>
      <c r="JB344" s="175"/>
      <c r="JC344" s="175"/>
      <c r="JD344" s="175"/>
      <c r="JE344" s="175"/>
      <c r="JF344" s="175"/>
      <c r="JG344" s="175"/>
      <c r="JH344" s="175"/>
      <c r="JI344" s="175"/>
      <c r="JJ344" s="175"/>
      <c r="JK344" s="175"/>
      <c r="JL344" s="175"/>
      <c r="JM344" s="175"/>
      <c r="JN344" s="175"/>
      <c r="JO344" s="175"/>
      <c r="JP344" s="175"/>
      <c r="JQ344" s="175"/>
      <c r="JR344" s="175"/>
      <c r="JS344" s="175"/>
      <c r="JT344" s="175"/>
      <c r="JU344" s="175"/>
      <c r="JV344" s="175"/>
      <c r="JW344" s="175"/>
      <c r="JX344" s="175"/>
      <c r="JY344" s="175"/>
      <c r="JZ344" s="175"/>
      <c r="KA344" s="175"/>
      <c r="KB344" s="175"/>
      <c r="KC344" s="175"/>
      <c r="KD344" s="175"/>
      <c r="KE344" s="175"/>
      <c r="KF344" s="175"/>
      <c r="KG344" s="175"/>
      <c r="KH344" s="175"/>
      <c r="KI344" s="175"/>
      <c r="KJ344" s="175"/>
      <c r="KK344" s="175"/>
      <c r="KL344" s="175"/>
      <c r="KM344" s="175"/>
      <c r="KN344" s="175"/>
      <c r="KO344" s="175"/>
      <c r="KP344" s="175"/>
      <c r="KQ344" s="175"/>
      <c r="KR344" s="175"/>
      <c r="KS344" s="175"/>
      <c r="KT344" s="175"/>
      <c r="KU344" s="175"/>
      <c r="KV344" s="175"/>
      <c r="KW344" s="175"/>
      <c r="KX344" s="175"/>
      <c r="KY344" s="175"/>
      <c r="KZ344" s="175"/>
      <c r="LA344" s="175"/>
      <c r="LB344" s="175"/>
      <c r="LC344" s="175"/>
      <c r="LD344" s="175"/>
      <c r="LE344" s="175"/>
      <c r="LF344" s="175"/>
      <c r="LG344" s="175"/>
      <c r="LH344" s="175"/>
      <c r="LI344" s="175"/>
      <c r="LJ344" s="175"/>
      <c r="LK344" s="175"/>
      <c r="LL344" s="175"/>
      <c r="LM344" s="175"/>
      <c r="LN344" s="175"/>
      <c r="LO344" s="175"/>
      <c r="LP344" s="175"/>
      <c r="LQ344" s="175"/>
      <c r="LR344" s="175"/>
      <c r="LS344" s="175"/>
      <c r="LT344" s="175"/>
      <c r="LU344" s="175"/>
      <c r="LV344" s="175"/>
      <c r="LW344" s="175"/>
      <c r="LX344" s="175"/>
      <c r="LY344" s="175"/>
      <c r="LZ344" s="175"/>
      <c r="MA344" s="175"/>
      <c r="MB344" s="175"/>
      <c r="MC344" s="175"/>
      <c r="MD344" s="175"/>
      <c r="ME344" s="175"/>
      <c r="MF344" s="175"/>
      <c r="MG344" s="175"/>
      <c r="MH344" s="175"/>
      <c r="MI344" s="175"/>
      <c r="MJ344" s="175"/>
      <c r="MK344" s="175"/>
      <c r="ML344" s="175"/>
      <c r="MM344" s="175"/>
      <c r="MN344" s="175"/>
      <c r="MO344" s="175"/>
      <c r="MP344" s="175"/>
      <c r="MQ344" s="175"/>
      <c r="MR344" s="175"/>
      <c r="MS344" s="175"/>
      <c r="MT344" s="175"/>
      <c r="MU344" s="175"/>
      <c r="MV344" s="175"/>
      <c r="MW344" s="175"/>
      <c r="MX344" s="175"/>
      <c r="MY344" s="175"/>
      <c r="MZ344" s="175"/>
      <c r="NA344" s="175"/>
      <c r="NB344" s="175"/>
      <c r="NC344" s="175"/>
      <c r="ND344" s="175"/>
      <c r="NE344" s="175"/>
      <c r="NF344" s="175"/>
      <c r="NG344" s="175"/>
      <c r="NH344" s="175"/>
      <c r="NI344" s="175"/>
      <c r="NJ344" s="175"/>
      <c r="NK344" s="175"/>
      <c r="NL344" s="175"/>
      <c r="NM344" s="175"/>
      <c r="NN344" s="175"/>
      <c r="NO344" s="175"/>
      <c r="NP344" s="175"/>
      <c r="NQ344" s="175"/>
      <c r="NR344" s="175"/>
      <c r="NS344" s="175"/>
      <c r="NT344" s="175"/>
      <c r="NU344" s="175"/>
      <c r="NV344" s="175"/>
      <c r="NW344" s="175"/>
      <c r="NX344" s="175"/>
      <c r="NY344" s="175"/>
      <c r="NZ344" s="175"/>
      <c r="OA344" s="175"/>
      <c r="OB344" s="175"/>
      <c r="OC344" s="175"/>
      <c r="OD344" s="175"/>
      <c r="OE344" s="175"/>
      <c r="OF344" s="175"/>
      <c r="OG344" s="175"/>
      <c r="OH344" s="175"/>
      <c r="OI344" s="175"/>
      <c r="OJ344" s="175"/>
      <c r="OK344" s="175"/>
      <c r="OL344" s="175"/>
      <c r="OM344" s="175"/>
      <c r="ON344" s="175"/>
      <c r="OO344" s="175"/>
      <c r="OP344" s="175"/>
      <c r="OQ344" s="175"/>
      <c r="OR344" s="175"/>
      <c r="OS344" s="175"/>
      <c r="OT344" s="175"/>
      <c r="OU344" s="175"/>
      <c r="OV344" s="175"/>
      <c r="OW344" s="175"/>
      <c r="OX344" s="175"/>
      <c r="OY344" s="175"/>
      <c r="OZ344" s="175"/>
      <c r="PA344" s="175"/>
      <c r="PB344" s="175"/>
      <c r="PC344" s="175"/>
      <c r="PD344" s="175"/>
      <c r="PE344" s="175"/>
      <c r="PF344" s="175"/>
      <c r="PG344" s="175"/>
      <c r="PH344" s="175"/>
      <c r="PI344" s="175"/>
      <c r="PJ344" s="175"/>
      <c r="PK344" s="175"/>
      <c r="PL344" s="175"/>
      <c r="PM344" s="175"/>
      <c r="PN344" s="175"/>
      <c r="PO344" s="175"/>
      <c r="PP344" s="175"/>
      <c r="PQ344" s="175"/>
      <c r="PR344" s="175"/>
      <c r="PS344" s="175"/>
      <c r="PT344" s="175"/>
      <c r="PU344" s="175"/>
      <c r="PV344" s="175"/>
      <c r="PW344" s="175"/>
      <c r="PX344" s="175"/>
      <c r="PY344" s="175"/>
      <c r="PZ344" s="175"/>
      <c r="QA344" s="175"/>
      <c r="QB344" s="175"/>
      <c r="QC344" s="175"/>
      <c r="QD344" s="175"/>
      <c r="QE344" s="175"/>
      <c r="QF344" s="175"/>
      <c r="QG344" s="175"/>
      <c r="QH344" s="175"/>
      <c r="QI344" s="175"/>
      <c r="QJ344" s="175"/>
      <c r="QK344" s="175"/>
      <c r="QL344" s="175"/>
      <c r="QM344" s="175"/>
      <c r="QN344" s="175"/>
      <c r="QO344" s="175"/>
    </row>
    <row r="345" spans="122:457">
      <c r="DR345" s="175"/>
      <c r="DS345" s="175"/>
      <c r="DT345" s="175"/>
      <c r="DU345" s="175"/>
      <c r="DV345" s="175"/>
      <c r="DW345" s="175"/>
      <c r="DX345" s="175"/>
      <c r="DY345" s="175"/>
      <c r="DZ345" s="175"/>
      <c r="EA345" s="175"/>
      <c r="EB345" s="175"/>
      <c r="EC345" s="175"/>
      <c r="ED345" s="175"/>
      <c r="EE345" s="175"/>
      <c r="EF345" s="175"/>
      <c r="EG345" s="175"/>
      <c r="EH345" s="175"/>
      <c r="EI345" s="175"/>
      <c r="EJ345" s="175"/>
      <c r="EK345" s="175"/>
      <c r="EL345" s="175"/>
      <c r="EM345" s="175"/>
      <c r="EN345" s="175"/>
      <c r="EO345" s="175"/>
      <c r="EP345" s="175"/>
      <c r="EQ345" s="175"/>
      <c r="ER345" s="175"/>
      <c r="ES345" s="175"/>
      <c r="ET345" s="175"/>
      <c r="EU345" s="175"/>
      <c r="EV345" s="175"/>
      <c r="EW345" s="175"/>
      <c r="EX345" s="175"/>
      <c r="EY345" s="175"/>
      <c r="EZ345" s="175"/>
      <c r="FA345" s="175"/>
      <c r="FB345" s="175"/>
      <c r="FC345" s="175"/>
      <c r="FD345" s="175"/>
      <c r="FE345" s="175"/>
      <c r="FF345" s="175"/>
      <c r="FG345" s="175"/>
      <c r="FH345" s="175"/>
      <c r="FI345" s="175"/>
      <c r="FJ345" s="175"/>
      <c r="FK345" s="175"/>
      <c r="FL345" s="175"/>
      <c r="FM345" s="175"/>
      <c r="FN345" s="175"/>
      <c r="FO345" s="175"/>
      <c r="FP345" s="175"/>
      <c r="FQ345" s="175"/>
      <c r="FR345" s="175"/>
      <c r="FS345" s="175"/>
      <c r="FT345" s="175"/>
      <c r="FU345" s="175"/>
      <c r="FV345" s="175"/>
      <c r="FW345" s="175"/>
      <c r="FX345" s="175"/>
      <c r="FY345" s="175"/>
      <c r="FZ345" s="175"/>
      <c r="GA345" s="175"/>
      <c r="GB345" s="175"/>
      <c r="GC345" s="175"/>
      <c r="GD345" s="175"/>
      <c r="GE345" s="175"/>
      <c r="GF345" s="175"/>
      <c r="GG345" s="175"/>
      <c r="GH345" s="175"/>
      <c r="GI345" s="175"/>
      <c r="GJ345" s="175"/>
      <c r="GK345" s="175"/>
      <c r="GL345" s="175"/>
      <c r="GM345" s="175"/>
      <c r="GN345" s="175"/>
      <c r="GO345" s="175"/>
      <c r="GP345" s="175"/>
      <c r="GQ345" s="175"/>
      <c r="GR345" s="175"/>
      <c r="GS345" s="175"/>
      <c r="GT345" s="175"/>
      <c r="GU345" s="175"/>
      <c r="GV345" s="175"/>
      <c r="GW345" s="175"/>
      <c r="GX345" s="175"/>
      <c r="GY345" s="175"/>
      <c r="GZ345" s="175"/>
      <c r="HA345" s="175"/>
      <c r="HB345" s="175"/>
      <c r="HC345" s="175"/>
      <c r="HD345" s="175"/>
      <c r="HE345" s="175"/>
      <c r="HF345" s="175"/>
      <c r="HG345" s="175"/>
      <c r="HH345" s="175"/>
      <c r="HI345" s="175"/>
      <c r="HJ345" s="175"/>
      <c r="HK345" s="175"/>
      <c r="HL345" s="175"/>
      <c r="HM345" s="175"/>
      <c r="HN345" s="175"/>
      <c r="HO345" s="175"/>
      <c r="HP345" s="175"/>
      <c r="HQ345" s="175"/>
      <c r="HR345" s="175"/>
      <c r="HS345" s="175"/>
      <c r="HT345" s="175"/>
      <c r="HU345" s="175"/>
      <c r="HV345" s="175"/>
      <c r="HW345" s="175"/>
      <c r="HX345" s="175"/>
      <c r="HY345" s="175"/>
      <c r="HZ345" s="175"/>
      <c r="IA345" s="175"/>
      <c r="IB345" s="175"/>
      <c r="IC345" s="175"/>
      <c r="ID345" s="175"/>
      <c r="IE345" s="175"/>
      <c r="IF345" s="175"/>
      <c r="IG345" s="175"/>
      <c r="IH345" s="175"/>
      <c r="II345" s="175"/>
      <c r="IJ345" s="175"/>
      <c r="IK345" s="175"/>
      <c r="IL345" s="175"/>
      <c r="IM345" s="175"/>
      <c r="IN345" s="175"/>
      <c r="IO345" s="175"/>
      <c r="IP345" s="175"/>
      <c r="IQ345" s="175"/>
      <c r="IR345" s="175"/>
      <c r="IS345" s="175"/>
      <c r="IT345" s="175"/>
      <c r="IU345" s="175"/>
      <c r="IV345" s="175"/>
      <c r="IW345" s="175"/>
      <c r="IX345" s="175"/>
      <c r="IY345" s="175"/>
      <c r="IZ345" s="175"/>
      <c r="JA345" s="175"/>
      <c r="JB345" s="175"/>
      <c r="JC345" s="175"/>
      <c r="JD345" s="175"/>
      <c r="JE345" s="175"/>
      <c r="JF345" s="175"/>
      <c r="JG345" s="175"/>
      <c r="JH345" s="175"/>
      <c r="JI345" s="175"/>
      <c r="JJ345" s="175"/>
      <c r="JK345" s="175"/>
      <c r="JL345" s="175"/>
      <c r="JM345" s="175"/>
      <c r="JN345" s="175"/>
      <c r="JO345" s="175"/>
      <c r="JP345" s="175"/>
      <c r="JQ345" s="175"/>
      <c r="JR345" s="175"/>
      <c r="JS345" s="175"/>
      <c r="JT345" s="175"/>
      <c r="JU345" s="175"/>
      <c r="JV345" s="175"/>
      <c r="JW345" s="175"/>
      <c r="JX345" s="175"/>
      <c r="JY345" s="175"/>
      <c r="JZ345" s="175"/>
      <c r="KA345" s="175"/>
      <c r="KB345" s="175"/>
      <c r="KC345" s="175"/>
      <c r="KD345" s="175"/>
      <c r="KE345" s="175"/>
      <c r="KF345" s="175"/>
      <c r="KG345" s="175"/>
      <c r="KH345" s="175"/>
      <c r="KI345" s="175"/>
      <c r="KJ345" s="175"/>
      <c r="KK345" s="175"/>
      <c r="KL345" s="175"/>
      <c r="KM345" s="175"/>
      <c r="KN345" s="175"/>
      <c r="KO345" s="175"/>
      <c r="KP345" s="175"/>
      <c r="KQ345" s="175"/>
      <c r="KR345" s="175"/>
      <c r="KS345" s="175"/>
      <c r="KT345" s="175"/>
      <c r="KU345" s="175"/>
      <c r="KV345" s="175"/>
      <c r="KW345" s="175"/>
      <c r="KX345" s="175"/>
      <c r="KY345" s="175"/>
      <c r="KZ345" s="175"/>
      <c r="LA345" s="175"/>
      <c r="LB345" s="175"/>
      <c r="LC345" s="175"/>
      <c r="LD345" s="175"/>
      <c r="LE345" s="175"/>
      <c r="LF345" s="175"/>
      <c r="LG345" s="175"/>
      <c r="LH345" s="175"/>
      <c r="LI345" s="175"/>
      <c r="LJ345" s="175"/>
      <c r="LK345" s="175"/>
      <c r="LL345" s="175"/>
      <c r="LM345" s="175"/>
      <c r="LN345" s="175"/>
      <c r="LO345" s="175"/>
      <c r="LP345" s="175"/>
      <c r="LQ345" s="175"/>
      <c r="LR345" s="175"/>
      <c r="LS345" s="175"/>
      <c r="LT345" s="175"/>
      <c r="LU345" s="175"/>
      <c r="LV345" s="175"/>
      <c r="LW345" s="175"/>
      <c r="LX345" s="175"/>
      <c r="LY345" s="175"/>
      <c r="LZ345" s="175"/>
      <c r="MA345" s="175"/>
      <c r="MB345" s="175"/>
      <c r="MC345" s="175"/>
      <c r="MD345" s="175"/>
      <c r="ME345" s="175"/>
      <c r="MF345" s="175"/>
      <c r="MG345" s="175"/>
      <c r="MH345" s="175"/>
      <c r="MI345" s="175"/>
      <c r="MJ345" s="175"/>
      <c r="MK345" s="175"/>
      <c r="ML345" s="175"/>
      <c r="MM345" s="175"/>
      <c r="MN345" s="175"/>
      <c r="MO345" s="175"/>
      <c r="MP345" s="175"/>
      <c r="MQ345" s="175"/>
      <c r="MR345" s="175"/>
      <c r="MS345" s="175"/>
      <c r="MT345" s="175"/>
      <c r="MU345" s="175"/>
      <c r="MV345" s="175"/>
      <c r="MW345" s="175"/>
      <c r="MX345" s="175"/>
      <c r="MY345" s="175"/>
      <c r="MZ345" s="175"/>
      <c r="NA345" s="175"/>
      <c r="NB345" s="175"/>
      <c r="NC345" s="175"/>
      <c r="ND345" s="175"/>
      <c r="NE345" s="175"/>
      <c r="NF345" s="175"/>
      <c r="NG345" s="175"/>
      <c r="NH345" s="175"/>
      <c r="NI345" s="175"/>
      <c r="NJ345" s="175"/>
      <c r="NK345" s="175"/>
      <c r="NL345" s="175"/>
      <c r="NM345" s="175"/>
      <c r="NN345" s="175"/>
      <c r="NO345" s="175"/>
      <c r="NP345" s="175"/>
      <c r="NQ345" s="175"/>
      <c r="NR345" s="175"/>
      <c r="NS345" s="175"/>
      <c r="NT345" s="175"/>
      <c r="NU345" s="175"/>
      <c r="NV345" s="175"/>
      <c r="NW345" s="175"/>
      <c r="NX345" s="175"/>
      <c r="NY345" s="175"/>
      <c r="NZ345" s="175"/>
      <c r="OA345" s="175"/>
      <c r="OB345" s="175"/>
      <c r="OC345" s="175"/>
      <c r="OD345" s="175"/>
      <c r="OE345" s="175"/>
      <c r="OF345" s="175"/>
      <c r="OG345" s="175"/>
      <c r="OH345" s="175"/>
      <c r="OI345" s="175"/>
      <c r="OJ345" s="175"/>
      <c r="OK345" s="175"/>
      <c r="OL345" s="175"/>
      <c r="OM345" s="175"/>
      <c r="ON345" s="175"/>
      <c r="OO345" s="175"/>
      <c r="OP345" s="175"/>
      <c r="OQ345" s="175"/>
      <c r="OR345" s="175"/>
      <c r="OS345" s="175"/>
      <c r="OT345" s="175"/>
      <c r="OU345" s="175"/>
      <c r="OV345" s="175"/>
      <c r="OW345" s="175"/>
      <c r="OX345" s="175"/>
      <c r="OY345" s="175"/>
      <c r="OZ345" s="175"/>
      <c r="PA345" s="175"/>
      <c r="PB345" s="175"/>
      <c r="PC345" s="175"/>
      <c r="PD345" s="175"/>
      <c r="PE345" s="175"/>
      <c r="PF345" s="175"/>
      <c r="PG345" s="175"/>
      <c r="PH345" s="175"/>
      <c r="PI345" s="175"/>
      <c r="PJ345" s="175"/>
      <c r="PK345" s="175"/>
      <c r="PL345" s="175"/>
      <c r="PM345" s="175"/>
      <c r="PN345" s="175"/>
      <c r="PO345" s="175"/>
      <c r="PP345" s="175"/>
      <c r="PQ345" s="175"/>
      <c r="PR345" s="175"/>
      <c r="PS345" s="175"/>
      <c r="PT345" s="175"/>
      <c r="PU345" s="175"/>
      <c r="PV345" s="175"/>
      <c r="PW345" s="175"/>
      <c r="PX345" s="175"/>
      <c r="PY345" s="175"/>
      <c r="PZ345" s="175"/>
      <c r="QA345" s="175"/>
      <c r="QB345" s="175"/>
      <c r="QC345" s="175"/>
      <c r="QD345" s="175"/>
      <c r="QE345" s="175"/>
      <c r="QF345" s="175"/>
      <c r="QG345" s="175"/>
      <c r="QH345" s="175"/>
      <c r="QI345" s="175"/>
      <c r="QJ345" s="175"/>
      <c r="QK345" s="175"/>
      <c r="QL345" s="175"/>
      <c r="QM345" s="175"/>
      <c r="QN345" s="175"/>
      <c r="QO345" s="175"/>
    </row>
    <row r="346" spans="122:457">
      <c r="DR346" s="175"/>
      <c r="DS346" s="175"/>
      <c r="DT346" s="175"/>
      <c r="DU346" s="175"/>
      <c r="DV346" s="175"/>
      <c r="DW346" s="175"/>
      <c r="DX346" s="175"/>
      <c r="DY346" s="175"/>
      <c r="DZ346" s="175"/>
      <c r="EA346" s="175"/>
      <c r="EB346" s="175"/>
      <c r="EC346" s="175"/>
      <c r="ED346" s="175"/>
      <c r="EE346" s="175"/>
      <c r="EF346" s="175"/>
      <c r="EG346" s="175"/>
      <c r="EH346" s="175"/>
      <c r="EI346" s="175"/>
      <c r="EJ346" s="175"/>
      <c r="EK346" s="175"/>
      <c r="EL346" s="175"/>
      <c r="EM346" s="175"/>
      <c r="EN346" s="175"/>
      <c r="EO346" s="175"/>
      <c r="EP346" s="175"/>
      <c r="EQ346" s="175"/>
      <c r="ER346" s="175"/>
      <c r="ES346" s="175"/>
      <c r="ET346" s="175"/>
      <c r="EU346" s="175"/>
      <c r="EV346" s="175"/>
      <c r="EW346" s="175"/>
      <c r="EX346" s="175"/>
      <c r="EY346" s="175"/>
      <c r="EZ346" s="175"/>
      <c r="FA346" s="175"/>
      <c r="FB346" s="175"/>
      <c r="FC346" s="175"/>
      <c r="FD346" s="175"/>
      <c r="FE346" s="175"/>
      <c r="FF346" s="175"/>
      <c r="FG346" s="175"/>
      <c r="FH346" s="175"/>
      <c r="FI346" s="175"/>
      <c r="FJ346" s="175"/>
      <c r="FK346" s="175"/>
      <c r="FL346" s="175"/>
      <c r="FM346" s="175"/>
      <c r="FN346" s="175"/>
      <c r="FO346" s="175"/>
      <c r="FP346" s="175"/>
      <c r="FQ346" s="175"/>
      <c r="FR346" s="175"/>
      <c r="FS346" s="175"/>
      <c r="FT346" s="175"/>
      <c r="FU346" s="175"/>
      <c r="FV346" s="175"/>
      <c r="FW346" s="175"/>
      <c r="FX346" s="175"/>
      <c r="FY346" s="175"/>
      <c r="FZ346" s="175"/>
      <c r="GA346" s="175"/>
      <c r="GB346" s="175"/>
      <c r="GC346" s="175"/>
      <c r="GD346" s="175"/>
      <c r="GE346" s="175"/>
      <c r="GF346" s="175"/>
      <c r="GG346" s="175"/>
      <c r="GH346" s="175"/>
      <c r="GI346" s="175"/>
      <c r="GJ346" s="175"/>
      <c r="GK346" s="175"/>
      <c r="GL346" s="175"/>
      <c r="GM346" s="175"/>
      <c r="GN346" s="175"/>
      <c r="GO346" s="175"/>
      <c r="GP346" s="175"/>
      <c r="GQ346" s="175"/>
      <c r="GR346" s="175"/>
      <c r="GS346" s="175"/>
      <c r="GT346" s="175"/>
      <c r="GU346" s="175"/>
      <c r="GV346" s="175"/>
      <c r="GW346" s="175"/>
      <c r="GX346" s="175"/>
      <c r="GY346" s="175"/>
      <c r="GZ346" s="175"/>
      <c r="HA346" s="175"/>
      <c r="HB346" s="175"/>
      <c r="HC346" s="175"/>
      <c r="HD346" s="175"/>
      <c r="HE346" s="175"/>
      <c r="HF346" s="175"/>
      <c r="HG346" s="175"/>
      <c r="HH346" s="175"/>
      <c r="HI346" s="175"/>
      <c r="HJ346" s="175"/>
      <c r="HK346" s="175"/>
      <c r="HL346" s="175"/>
      <c r="HM346" s="175"/>
      <c r="HN346" s="175"/>
      <c r="HO346" s="175"/>
      <c r="HP346" s="175"/>
      <c r="HQ346" s="175"/>
      <c r="HR346" s="175"/>
      <c r="HS346" s="175"/>
      <c r="HT346" s="175"/>
      <c r="HU346" s="175"/>
      <c r="HV346" s="175"/>
      <c r="HW346" s="175"/>
      <c r="HX346" s="175"/>
      <c r="HY346" s="175"/>
      <c r="HZ346" s="175"/>
      <c r="IA346" s="175"/>
      <c r="IB346" s="175"/>
      <c r="IC346" s="175"/>
      <c r="ID346" s="175"/>
      <c r="IE346" s="175"/>
      <c r="IF346" s="175"/>
      <c r="IG346" s="175"/>
      <c r="IH346" s="175"/>
      <c r="II346" s="175"/>
      <c r="IJ346" s="175"/>
      <c r="IK346" s="175"/>
      <c r="IL346" s="175"/>
      <c r="IM346" s="175"/>
      <c r="IN346" s="175"/>
      <c r="IO346" s="175"/>
      <c r="IP346" s="175"/>
      <c r="IQ346" s="175"/>
      <c r="IR346" s="175"/>
      <c r="IS346" s="175"/>
      <c r="IT346" s="175"/>
      <c r="IU346" s="175"/>
      <c r="IV346" s="175"/>
      <c r="IW346" s="175"/>
      <c r="IX346" s="175"/>
      <c r="IY346" s="175"/>
      <c r="IZ346" s="175"/>
      <c r="JA346" s="175"/>
      <c r="JB346" s="175"/>
      <c r="JC346" s="175"/>
      <c r="JD346" s="175"/>
      <c r="JE346" s="175"/>
      <c r="JF346" s="175"/>
      <c r="JG346" s="175"/>
      <c r="JH346" s="175"/>
      <c r="JI346" s="175"/>
      <c r="JJ346" s="175"/>
      <c r="JK346" s="175"/>
      <c r="JL346" s="175"/>
      <c r="JM346" s="175"/>
      <c r="JN346" s="175"/>
      <c r="JO346" s="175"/>
      <c r="JP346" s="175"/>
      <c r="JQ346" s="175"/>
      <c r="JR346" s="175"/>
      <c r="JS346" s="175"/>
      <c r="JT346" s="175"/>
      <c r="JU346" s="175"/>
      <c r="JV346" s="175"/>
      <c r="JW346" s="175"/>
      <c r="JX346" s="175"/>
      <c r="JY346" s="175"/>
      <c r="JZ346" s="175"/>
      <c r="KA346" s="175"/>
      <c r="KB346" s="175"/>
      <c r="KC346" s="175"/>
      <c r="KD346" s="175"/>
      <c r="KE346" s="175"/>
      <c r="KF346" s="175"/>
      <c r="KG346" s="175"/>
      <c r="KH346" s="175"/>
      <c r="KI346" s="175"/>
      <c r="KJ346" s="175"/>
      <c r="KK346" s="175"/>
      <c r="KL346" s="175"/>
      <c r="KM346" s="175"/>
      <c r="KN346" s="175"/>
      <c r="KO346" s="175"/>
      <c r="KP346" s="175"/>
      <c r="KQ346" s="175"/>
      <c r="KR346" s="175"/>
      <c r="KS346" s="175"/>
      <c r="KT346" s="175"/>
      <c r="KU346" s="175"/>
      <c r="KV346" s="175"/>
      <c r="KW346" s="175"/>
      <c r="KX346" s="175"/>
      <c r="KY346" s="175"/>
      <c r="KZ346" s="175"/>
      <c r="LA346" s="175"/>
      <c r="LB346" s="175"/>
      <c r="LC346" s="175"/>
      <c r="LD346" s="175"/>
      <c r="LE346" s="175"/>
      <c r="LF346" s="175"/>
      <c r="LG346" s="175"/>
      <c r="LH346" s="175"/>
      <c r="LI346" s="175"/>
      <c r="LJ346" s="175"/>
      <c r="LK346" s="175"/>
      <c r="LL346" s="175"/>
      <c r="LM346" s="175"/>
      <c r="LN346" s="175"/>
      <c r="LO346" s="175"/>
      <c r="LP346" s="175"/>
      <c r="LQ346" s="175"/>
      <c r="LR346" s="175"/>
      <c r="LS346" s="175"/>
      <c r="LT346" s="175"/>
      <c r="LU346" s="175"/>
      <c r="LV346" s="175"/>
      <c r="LW346" s="175"/>
      <c r="LX346" s="175"/>
      <c r="LY346" s="175"/>
      <c r="LZ346" s="175"/>
      <c r="MA346" s="175"/>
      <c r="MB346" s="175"/>
      <c r="MC346" s="175"/>
      <c r="MD346" s="175"/>
      <c r="ME346" s="175"/>
      <c r="MF346" s="175"/>
      <c r="MG346" s="175"/>
      <c r="MH346" s="175"/>
      <c r="MI346" s="175"/>
      <c r="MJ346" s="175"/>
      <c r="MK346" s="175"/>
      <c r="ML346" s="175"/>
      <c r="MM346" s="175"/>
      <c r="MN346" s="175"/>
      <c r="MO346" s="175"/>
      <c r="MP346" s="175"/>
      <c r="MQ346" s="175"/>
      <c r="MR346" s="175"/>
      <c r="MS346" s="175"/>
      <c r="MT346" s="175"/>
      <c r="MU346" s="175"/>
      <c r="MV346" s="175"/>
      <c r="MW346" s="175"/>
      <c r="MX346" s="175"/>
      <c r="MY346" s="175"/>
      <c r="MZ346" s="175"/>
      <c r="NA346" s="175"/>
      <c r="NB346" s="175"/>
      <c r="NC346" s="175"/>
      <c r="ND346" s="175"/>
      <c r="NE346" s="175"/>
      <c r="NF346" s="175"/>
      <c r="NG346" s="175"/>
      <c r="NH346" s="175"/>
      <c r="NI346" s="175"/>
      <c r="NJ346" s="175"/>
      <c r="NK346" s="175"/>
      <c r="NL346" s="175"/>
      <c r="NM346" s="175"/>
      <c r="NN346" s="175"/>
      <c r="NO346" s="175"/>
      <c r="NP346" s="175"/>
      <c r="NQ346" s="175"/>
      <c r="NR346" s="175"/>
      <c r="NS346" s="175"/>
      <c r="NT346" s="175"/>
      <c r="NU346" s="175"/>
      <c r="NV346" s="175"/>
      <c r="NW346" s="175"/>
      <c r="NX346" s="175"/>
      <c r="NY346" s="175"/>
      <c r="NZ346" s="175"/>
      <c r="OA346" s="175"/>
      <c r="OB346" s="175"/>
      <c r="OC346" s="175"/>
      <c r="OD346" s="175"/>
      <c r="OE346" s="175"/>
      <c r="OF346" s="175"/>
      <c r="OG346" s="175"/>
      <c r="OH346" s="175"/>
      <c r="OI346" s="175"/>
      <c r="OJ346" s="175"/>
      <c r="OK346" s="175"/>
      <c r="OL346" s="175"/>
      <c r="OM346" s="175"/>
      <c r="ON346" s="175"/>
      <c r="OO346" s="175"/>
      <c r="OP346" s="175"/>
      <c r="OQ346" s="175"/>
      <c r="OR346" s="175"/>
      <c r="OS346" s="175"/>
      <c r="OT346" s="175"/>
      <c r="OU346" s="175"/>
      <c r="OV346" s="175"/>
      <c r="OW346" s="175"/>
      <c r="OX346" s="175"/>
      <c r="OY346" s="175"/>
      <c r="OZ346" s="175"/>
      <c r="PA346" s="175"/>
      <c r="PB346" s="175"/>
      <c r="PC346" s="175"/>
      <c r="PD346" s="175"/>
      <c r="PE346" s="175"/>
      <c r="PF346" s="175"/>
      <c r="PG346" s="175"/>
      <c r="PH346" s="175"/>
      <c r="PI346" s="175"/>
      <c r="PJ346" s="175"/>
      <c r="PK346" s="175"/>
      <c r="PL346" s="175"/>
      <c r="PM346" s="175"/>
      <c r="PN346" s="175"/>
      <c r="PO346" s="175"/>
      <c r="PP346" s="175"/>
      <c r="PQ346" s="175"/>
      <c r="PR346" s="175"/>
      <c r="PS346" s="175"/>
      <c r="PT346" s="175"/>
      <c r="PU346" s="175"/>
      <c r="PV346" s="175"/>
      <c r="PW346" s="175"/>
      <c r="PX346" s="175"/>
      <c r="PY346" s="175"/>
      <c r="PZ346" s="175"/>
      <c r="QA346" s="175"/>
      <c r="QB346" s="175"/>
      <c r="QC346" s="175"/>
      <c r="QD346" s="175"/>
      <c r="QE346" s="175"/>
      <c r="QF346" s="175"/>
      <c r="QG346" s="175"/>
      <c r="QH346" s="175"/>
      <c r="QI346" s="175"/>
      <c r="QJ346" s="175"/>
      <c r="QK346" s="175"/>
      <c r="QL346" s="175"/>
      <c r="QM346" s="175"/>
      <c r="QN346" s="175"/>
      <c r="QO346" s="175"/>
    </row>
    <row r="347" spans="122:457">
      <c r="DR347" s="175"/>
      <c r="DS347" s="175"/>
      <c r="DT347" s="175"/>
      <c r="DU347" s="175"/>
      <c r="DV347" s="175"/>
      <c r="DW347" s="175"/>
      <c r="DX347" s="175"/>
      <c r="DY347" s="175"/>
      <c r="DZ347" s="175"/>
      <c r="EA347" s="175"/>
      <c r="EB347" s="175"/>
      <c r="EC347" s="175"/>
      <c r="ED347" s="175"/>
      <c r="EE347" s="175"/>
      <c r="EF347" s="175"/>
      <c r="EG347" s="175"/>
      <c r="EH347" s="175"/>
      <c r="EI347" s="175"/>
      <c r="EJ347" s="175"/>
      <c r="EK347" s="175"/>
      <c r="EL347" s="175"/>
      <c r="EM347" s="175"/>
      <c r="EN347" s="175"/>
      <c r="EO347" s="175"/>
      <c r="EP347" s="175"/>
      <c r="EQ347" s="175"/>
      <c r="ER347" s="175"/>
      <c r="ES347" s="175"/>
      <c r="ET347" s="175"/>
      <c r="EU347" s="175"/>
      <c r="EV347" s="175"/>
      <c r="EW347" s="175"/>
      <c r="EX347" s="175"/>
      <c r="EY347" s="175"/>
      <c r="EZ347" s="175"/>
      <c r="FA347" s="175"/>
      <c r="FB347" s="175"/>
      <c r="FC347" s="175"/>
      <c r="FD347" s="175"/>
      <c r="FE347" s="175"/>
      <c r="FF347" s="175"/>
      <c r="FG347" s="175"/>
      <c r="FH347" s="175"/>
      <c r="FI347" s="175"/>
      <c r="FJ347" s="175"/>
      <c r="FK347" s="175"/>
      <c r="FL347" s="175"/>
      <c r="FM347" s="175"/>
      <c r="FN347" s="175"/>
      <c r="FO347" s="175"/>
      <c r="FP347" s="175"/>
      <c r="FQ347" s="175"/>
      <c r="FR347" s="175"/>
      <c r="FS347" s="175"/>
      <c r="FT347" s="175"/>
      <c r="FU347" s="175"/>
      <c r="FV347" s="175"/>
      <c r="FW347" s="175"/>
      <c r="FX347" s="175"/>
      <c r="FY347" s="175"/>
      <c r="FZ347" s="175"/>
      <c r="GA347" s="175"/>
      <c r="GB347" s="175"/>
      <c r="GC347" s="175"/>
      <c r="GD347" s="175"/>
      <c r="GE347" s="175"/>
      <c r="GF347" s="175"/>
      <c r="GG347" s="175"/>
      <c r="GH347" s="175"/>
      <c r="GI347" s="175"/>
      <c r="GJ347" s="175"/>
      <c r="GK347" s="175"/>
      <c r="GL347" s="175"/>
      <c r="GM347" s="175"/>
      <c r="GN347" s="175"/>
      <c r="GO347" s="175"/>
      <c r="GP347" s="175"/>
      <c r="GQ347" s="175"/>
      <c r="GR347" s="175"/>
      <c r="GS347" s="175"/>
      <c r="GT347" s="175"/>
      <c r="GU347" s="175"/>
      <c r="GV347" s="175"/>
      <c r="GW347" s="175"/>
      <c r="GX347" s="175"/>
      <c r="GY347" s="175"/>
      <c r="GZ347" s="175"/>
      <c r="HA347" s="175"/>
      <c r="HB347" s="175"/>
      <c r="HC347" s="175"/>
      <c r="HD347" s="175"/>
      <c r="HE347" s="175"/>
      <c r="HF347" s="175"/>
      <c r="HG347" s="175"/>
      <c r="HH347" s="175"/>
      <c r="HI347" s="175"/>
      <c r="HJ347" s="175"/>
      <c r="HK347" s="175"/>
      <c r="HL347" s="175"/>
      <c r="HM347" s="175"/>
      <c r="HN347" s="175"/>
      <c r="HO347" s="175"/>
      <c r="HP347" s="175"/>
      <c r="HQ347" s="175"/>
      <c r="HR347" s="175"/>
      <c r="HS347" s="175"/>
      <c r="HT347" s="175"/>
      <c r="HU347" s="175"/>
      <c r="HV347" s="175"/>
      <c r="HW347" s="175"/>
      <c r="HX347" s="175"/>
      <c r="HY347" s="175"/>
      <c r="HZ347" s="175"/>
      <c r="IA347" s="175"/>
      <c r="IB347" s="175"/>
      <c r="IC347" s="175"/>
      <c r="ID347" s="175"/>
      <c r="IE347" s="175"/>
      <c r="IF347" s="175"/>
      <c r="IG347" s="175"/>
      <c r="IH347" s="175"/>
      <c r="II347" s="175"/>
      <c r="IJ347" s="175"/>
      <c r="IK347" s="175"/>
      <c r="IL347" s="175"/>
      <c r="IM347" s="175"/>
      <c r="IN347" s="175"/>
      <c r="IO347" s="175"/>
      <c r="IP347" s="175"/>
      <c r="IQ347" s="175"/>
      <c r="IR347" s="175"/>
      <c r="IS347" s="175"/>
      <c r="IT347" s="175"/>
      <c r="IU347" s="175"/>
      <c r="IV347" s="175"/>
      <c r="IW347" s="175"/>
      <c r="IX347" s="175"/>
      <c r="IY347" s="175"/>
      <c r="IZ347" s="175"/>
      <c r="JA347" s="175"/>
      <c r="JB347" s="175"/>
      <c r="JC347" s="175"/>
      <c r="JD347" s="175"/>
      <c r="JE347" s="175"/>
      <c r="JF347" s="175"/>
      <c r="JG347" s="175"/>
      <c r="JH347" s="175"/>
      <c r="JI347" s="175"/>
      <c r="JJ347" s="175"/>
      <c r="JK347" s="175"/>
      <c r="JL347" s="175"/>
      <c r="JM347" s="175"/>
      <c r="JN347" s="175"/>
      <c r="JO347" s="175"/>
      <c r="JP347" s="175"/>
      <c r="JQ347" s="175"/>
      <c r="JR347" s="175"/>
      <c r="JS347" s="175"/>
      <c r="JT347" s="175"/>
      <c r="JU347" s="175"/>
      <c r="JV347" s="175"/>
      <c r="JW347" s="175"/>
      <c r="JX347" s="175"/>
      <c r="JY347" s="175"/>
      <c r="JZ347" s="175"/>
      <c r="KA347" s="175"/>
      <c r="KB347" s="175"/>
      <c r="KC347" s="175"/>
      <c r="KD347" s="175"/>
      <c r="KE347" s="175"/>
      <c r="KF347" s="175"/>
      <c r="KG347" s="175"/>
      <c r="KH347" s="175"/>
      <c r="KI347" s="175"/>
      <c r="KJ347" s="175"/>
      <c r="KK347" s="175"/>
      <c r="KL347" s="175"/>
      <c r="KM347" s="175"/>
      <c r="KN347" s="175"/>
      <c r="KO347" s="175"/>
      <c r="KP347" s="175"/>
      <c r="KQ347" s="175"/>
      <c r="KR347" s="175"/>
      <c r="KS347" s="175"/>
      <c r="KT347" s="175"/>
      <c r="KU347" s="175"/>
      <c r="KV347" s="175"/>
      <c r="KW347" s="175"/>
      <c r="KX347" s="175"/>
      <c r="KY347" s="175"/>
      <c r="KZ347" s="175"/>
      <c r="LA347" s="175"/>
      <c r="LB347" s="175"/>
      <c r="LC347" s="175"/>
      <c r="LD347" s="175"/>
      <c r="LE347" s="175"/>
      <c r="LF347" s="175"/>
      <c r="LG347" s="175"/>
      <c r="LH347" s="175"/>
      <c r="LI347" s="175"/>
      <c r="LJ347" s="175"/>
      <c r="LK347" s="175"/>
      <c r="LL347" s="175"/>
      <c r="LM347" s="175"/>
      <c r="LN347" s="175"/>
      <c r="LO347" s="175"/>
      <c r="LP347" s="175"/>
      <c r="LQ347" s="175"/>
      <c r="LR347" s="175"/>
      <c r="LS347" s="175"/>
      <c r="LT347" s="175"/>
      <c r="LU347" s="175"/>
      <c r="LV347" s="175"/>
      <c r="LW347" s="175"/>
      <c r="LX347" s="175"/>
      <c r="LY347" s="175"/>
      <c r="LZ347" s="175"/>
      <c r="MA347" s="175"/>
      <c r="MB347" s="175"/>
      <c r="MC347" s="175"/>
      <c r="MD347" s="175"/>
      <c r="ME347" s="175"/>
      <c r="MF347" s="175"/>
      <c r="MG347" s="175"/>
      <c r="MH347" s="175"/>
      <c r="MI347" s="175"/>
      <c r="MJ347" s="175"/>
      <c r="MK347" s="175"/>
      <c r="ML347" s="175"/>
      <c r="MM347" s="175"/>
      <c r="MN347" s="175"/>
      <c r="MO347" s="175"/>
      <c r="MP347" s="175"/>
      <c r="MQ347" s="175"/>
      <c r="MR347" s="175"/>
      <c r="MS347" s="175"/>
      <c r="MT347" s="175"/>
      <c r="MU347" s="175"/>
      <c r="MV347" s="175"/>
      <c r="MW347" s="175"/>
      <c r="MX347" s="175"/>
      <c r="MY347" s="175"/>
      <c r="MZ347" s="175"/>
      <c r="NA347" s="175"/>
      <c r="NB347" s="175"/>
      <c r="NC347" s="175"/>
      <c r="ND347" s="175"/>
      <c r="NE347" s="175"/>
      <c r="NF347" s="175"/>
      <c r="NG347" s="175"/>
      <c r="NH347" s="175"/>
      <c r="NI347" s="175"/>
      <c r="NJ347" s="175"/>
      <c r="NK347" s="175"/>
      <c r="NL347" s="175"/>
      <c r="NM347" s="175"/>
      <c r="NN347" s="175"/>
      <c r="NO347" s="175"/>
      <c r="NP347" s="175"/>
      <c r="NQ347" s="175"/>
      <c r="NR347" s="175"/>
      <c r="NS347" s="175"/>
      <c r="NT347" s="175"/>
      <c r="NU347" s="175"/>
      <c r="NV347" s="175"/>
      <c r="NW347" s="175"/>
      <c r="NX347" s="175"/>
      <c r="NY347" s="175"/>
      <c r="NZ347" s="175"/>
      <c r="OA347" s="175"/>
      <c r="OB347" s="175"/>
      <c r="OC347" s="175"/>
      <c r="OD347" s="175"/>
      <c r="OE347" s="175"/>
      <c r="OF347" s="175"/>
      <c r="OG347" s="175"/>
      <c r="OH347" s="175"/>
      <c r="OI347" s="175"/>
      <c r="OJ347" s="175"/>
      <c r="OK347" s="175"/>
      <c r="OL347" s="175"/>
      <c r="OM347" s="175"/>
      <c r="ON347" s="175"/>
      <c r="OO347" s="175"/>
      <c r="OP347" s="175"/>
      <c r="OQ347" s="175"/>
      <c r="OR347" s="175"/>
      <c r="OS347" s="175"/>
      <c r="OT347" s="175"/>
      <c r="OU347" s="175"/>
      <c r="OV347" s="175"/>
      <c r="OW347" s="175"/>
      <c r="OX347" s="175"/>
      <c r="OY347" s="175"/>
      <c r="OZ347" s="175"/>
      <c r="PA347" s="175"/>
      <c r="PB347" s="175"/>
      <c r="PC347" s="175"/>
      <c r="PD347" s="175"/>
      <c r="PE347" s="175"/>
      <c r="PF347" s="175"/>
      <c r="PG347" s="175"/>
      <c r="PH347" s="175"/>
      <c r="PI347" s="175"/>
      <c r="PJ347" s="175"/>
      <c r="PK347" s="175"/>
      <c r="PL347" s="175"/>
      <c r="PM347" s="175"/>
      <c r="PN347" s="175"/>
      <c r="PO347" s="175"/>
      <c r="PP347" s="175"/>
      <c r="PQ347" s="175"/>
      <c r="PR347" s="175"/>
      <c r="PS347" s="175"/>
      <c r="PT347" s="175"/>
      <c r="PU347" s="175"/>
      <c r="PV347" s="175"/>
      <c r="PW347" s="175"/>
      <c r="PX347" s="175"/>
      <c r="PY347" s="175"/>
      <c r="PZ347" s="175"/>
      <c r="QA347" s="175"/>
      <c r="QB347" s="175"/>
      <c r="QC347" s="175"/>
      <c r="QD347" s="175"/>
      <c r="QE347" s="175"/>
      <c r="QF347" s="175"/>
      <c r="QG347" s="175"/>
      <c r="QH347" s="175"/>
      <c r="QI347" s="175"/>
      <c r="QJ347" s="175"/>
      <c r="QK347" s="175"/>
      <c r="QL347" s="175"/>
      <c r="QM347" s="175"/>
      <c r="QN347" s="175"/>
      <c r="QO347" s="175"/>
    </row>
    <row r="348" spans="122:457">
      <c r="DR348" s="175"/>
      <c r="DS348" s="175"/>
      <c r="DT348" s="175"/>
      <c r="DU348" s="175"/>
      <c r="DV348" s="175"/>
      <c r="DW348" s="175"/>
      <c r="DX348" s="175"/>
      <c r="DY348" s="175"/>
      <c r="DZ348" s="175"/>
      <c r="EA348" s="175"/>
      <c r="EB348" s="175"/>
      <c r="EC348" s="175"/>
      <c r="ED348" s="175"/>
      <c r="EE348" s="175"/>
      <c r="EF348" s="175"/>
      <c r="EG348" s="175"/>
      <c r="EH348" s="175"/>
      <c r="EI348" s="175"/>
      <c r="EJ348" s="175"/>
      <c r="EK348" s="175"/>
      <c r="EL348" s="175"/>
      <c r="EM348" s="175"/>
      <c r="EN348" s="175"/>
      <c r="EO348" s="175"/>
      <c r="EP348" s="175"/>
      <c r="EQ348" s="175"/>
      <c r="ER348" s="175"/>
      <c r="ES348" s="175"/>
      <c r="ET348" s="175"/>
      <c r="EU348" s="175"/>
      <c r="EV348" s="175"/>
      <c r="EW348" s="175"/>
      <c r="EX348" s="175"/>
      <c r="EY348" s="175"/>
      <c r="EZ348" s="175"/>
      <c r="FA348" s="175"/>
      <c r="FB348" s="175"/>
      <c r="FC348" s="175"/>
      <c r="FD348" s="175"/>
      <c r="FE348" s="175"/>
      <c r="FF348" s="175"/>
      <c r="FG348" s="175"/>
      <c r="FH348" s="175"/>
      <c r="FI348" s="175"/>
      <c r="FJ348" s="175"/>
      <c r="FK348" s="175"/>
      <c r="FL348" s="175"/>
      <c r="FM348" s="175"/>
      <c r="FN348" s="175"/>
      <c r="FO348" s="175"/>
      <c r="FP348" s="175"/>
      <c r="FQ348" s="175"/>
      <c r="FR348" s="175"/>
      <c r="FS348" s="175"/>
      <c r="FT348" s="175"/>
      <c r="FU348" s="175"/>
      <c r="FV348" s="175"/>
      <c r="FW348" s="175"/>
      <c r="FX348" s="175"/>
      <c r="FY348" s="175"/>
      <c r="FZ348" s="175"/>
      <c r="GA348" s="175"/>
      <c r="GB348" s="175"/>
      <c r="GC348" s="175"/>
      <c r="GD348" s="175"/>
      <c r="GE348" s="175"/>
      <c r="GF348" s="175"/>
      <c r="GG348" s="175"/>
      <c r="GH348" s="175"/>
      <c r="GI348" s="175"/>
      <c r="GJ348" s="175"/>
      <c r="GK348" s="175"/>
      <c r="GL348" s="175"/>
      <c r="GM348" s="175"/>
      <c r="GN348" s="175"/>
      <c r="GO348" s="175"/>
      <c r="GP348" s="175"/>
      <c r="GQ348" s="175"/>
      <c r="GR348" s="175"/>
      <c r="GS348" s="175"/>
      <c r="GT348" s="175"/>
      <c r="GU348" s="175"/>
      <c r="GV348" s="175"/>
      <c r="GW348" s="175"/>
      <c r="GX348" s="175"/>
      <c r="GY348" s="175"/>
      <c r="GZ348" s="175"/>
      <c r="HA348" s="175"/>
      <c r="HB348" s="175"/>
      <c r="HC348" s="175"/>
      <c r="HD348" s="175"/>
      <c r="HE348" s="175"/>
      <c r="HF348" s="175"/>
      <c r="HG348" s="175"/>
      <c r="HH348" s="175"/>
      <c r="HI348" s="175"/>
      <c r="HJ348" s="175"/>
      <c r="HK348" s="175"/>
      <c r="HL348" s="175"/>
      <c r="HM348" s="175"/>
      <c r="HN348" s="175"/>
      <c r="HO348" s="175"/>
      <c r="HP348" s="175"/>
      <c r="HQ348" s="175"/>
      <c r="HR348" s="175"/>
      <c r="HS348" s="175"/>
      <c r="HT348" s="175"/>
      <c r="HU348" s="175"/>
      <c r="HV348" s="175"/>
      <c r="HW348" s="175"/>
      <c r="HX348" s="175"/>
      <c r="HY348" s="175"/>
      <c r="HZ348" s="175"/>
      <c r="IA348" s="175"/>
      <c r="IB348" s="175"/>
      <c r="IC348" s="175"/>
      <c r="ID348" s="175"/>
      <c r="IE348" s="175"/>
      <c r="IF348" s="175"/>
      <c r="IG348" s="175"/>
      <c r="IH348" s="175"/>
      <c r="II348" s="175"/>
      <c r="IJ348" s="175"/>
      <c r="IK348" s="175"/>
      <c r="IL348" s="175"/>
      <c r="IM348" s="175"/>
      <c r="IN348" s="175"/>
      <c r="IO348" s="175"/>
      <c r="IP348" s="175"/>
      <c r="IQ348" s="175"/>
      <c r="IR348" s="175"/>
      <c r="IS348" s="175"/>
      <c r="IT348" s="175"/>
      <c r="IU348" s="175"/>
      <c r="IV348" s="175"/>
      <c r="IW348" s="175"/>
      <c r="IX348" s="175"/>
      <c r="IY348" s="175"/>
      <c r="IZ348" s="175"/>
      <c r="JA348" s="175"/>
      <c r="JB348" s="175"/>
      <c r="JC348" s="175"/>
      <c r="JD348" s="175"/>
      <c r="JE348" s="175"/>
      <c r="JF348" s="175"/>
      <c r="JG348" s="175"/>
      <c r="JH348" s="175"/>
      <c r="JI348" s="175"/>
      <c r="JJ348" s="175"/>
      <c r="JK348" s="175"/>
      <c r="JL348" s="175"/>
      <c r="JM348" s="175"/>
      <c r="JN348" s="175"/>
      <c r="JO348" s="175"/>
      <c r="JP348" s="175"/>
      <c r="JQ348" s="175"/>
      <c r="JR348" s="175"/>
      <c r="JS348" s="175"/>
      <c r="JT348" s="175"/>
      <c r="JU348" s="175"/>
      <c r="JV348" s="175"/>
      <c r="JW348" s="175"/>
      <c r="JX348" s="175"/>
      <c r="JY348" s="175"/>
      <c r="JZ348" s="175"/>
      <c r="KA348" s="175"/>
      <c r="KB348" s="175"/>
      <c r="KC348" s="175"/>
      <c r="KD348" s="175"/>
      <c r="KE348" s="175"/>
      <c r="KF348" s="175"/>
      <c r="KG348" s="175"/>
      <c r="KH348" s="175"/>
      <c r="KI348" s="175"/>
      <c r="KJ348" s="175"/>
      <c r="KK348" s="175"/>
      <c r="KL348" s="175"/>
      <c r="KM348" s="175"/>
      <c r="KN348" s="175"/>
      <c r="KO348" s="175"/>
      <c r="KP348" s="175"/>
      <c r="KQ348" s="175"/>
      <c r="KR348" s="175"/>
      <c r="KS348" s="175"/>
      <c r="KT348" s="175"/>
      <c r="KU348" s="175"/>
      <c r="KV348" s="175"/>
      <c r="KW348" s="175"/>
      <c r="KX348" s="175"/>
      <c r="KY348" s="175"/>
      <c r="KZ348" s="175"/>
      <c r="LA348" s="175"/>
      <c r="LB348" s="175"/>
      <c r="LC348" s="175"/>
      <c r="LD348" s="175"/>
      <c r="LE348" s="175"/>
      <c r="LF348" s="175"/>
      <c r="LG348" s="175"/>
      <c r="LH348" s="175"/>
      <c r="LI348" s="175"/>
      <c r="LJ348" s="175"/>
      <c r="LK348" s="175"/>
      <c r="LL348" s="175"/>
      <c r="LM348" s="175"/>
      <c r="LN348" s="175"/>
      <c r="LO348" s="175"/>
      <c r="LP348" s="175"/>
      <c r="LQ348" s="175"/>
      <c r="LR348" s="175"/>
      <c r="LS348" s="175"/>
      <c r="LT348" s="175"/>
      <c r="LU348" s="175"/>
      <c r="LV348" s="175"/>
      <c r="LW348" s="175"/>
      <c r="LX348" s="175"/>
      <c r="LY348" s="175"/>
      <c r="LZ348" s="175"/>
      <c r="MA348" s="175"/>
      <c r="MB348" s="175"/>
      <c r="MC348" s="175"/>
      <c r="MD348" s="175"/>
      <c r="ME348" s="175"/>
      <c r="MF348" s="175"/>
      <c r="MG348" s="175"/>
      <c r="MH348" s="175"/>
      <c r="MI348" s="175"/>
      <c r="MJ348" s="175"/>
      <c r="MK348" s="175"/>
      <c r="ML348" s="175"/>
      <c r="MM348" s="175"/>
      <c r="MN348" s="175"/>
      <c r="MO348" s="175"/>
      <c r="MP348" s="175"/>
      <c r="MQ348" s="175"/>
      <c r="MR348" s="175"/>
      <c r="MS348" s="175"/>
      <c r="MT348" s="175"/>
      <c r="MU348" s="175"/>
      <c r="MV348" s="175"/>
      <c r="MW348" s="175"/>
      <c r="MX348" s="175"/>
      <c r="MY348" s="175"/>
      <c r="MZ348" s="175"/>
      <c r="NA348" s="175"/>
      <c r="NB348" s="175"/>
      <c r="NC348" s="175"/>
      <c r="ND348" s="175"/>
      <c r="NE348" s="175"/>
      <c r="NF348" s="175"/>
      <c r="NG348" s="175"/>
      <c r="NH348" s="175"/>
      <c r="NI348" s="175"/>
      <c r="NJ348" s="175"/>
      <c r="NK348" s="175"/>
      <c r="NL348" s="175"/>
      <c r="NM348" s="175"/>
      <c r="NN348" s="175"/>
      <c r="NO348" s="175"/>
      <c r="NP348" s="175"/>
      <c r="NQ348" s="175"/>
      <c r="NR348" s="175"/>
      <c r="NS348" s="175"/>
      <c r="NT348" s="175"/>
      <c r="NU348" s="175"/>
      <c r="NV348" s="175"/>
      <c r="NW348" s="175"/>
      <c r="NX348" s="175"/>
      <c r="NY348" s="175"/>
      <c r="NZ348" s="175"/>
      <c r="OA348" s="175"/>
      <c r="OB348" s="175"/>
      <c r="OC348" s="175"/>
      <c r="OD348" s="175"/>
      <c r="OE348" s="175"/>
      <c r="OF348" s="175"/>
      <c r="OG348" s="175"/>
      <c r="OH348" s="175"/>
      <c r="OI348" s="175"/>
      <c r="OJ348" s="175"/>
      <c r="OK348" s="175"/>
      <c r="OL348" s="175"/>
      <c r="OM348" s="175"/>
      <c r="ON348" s="175"/>
      <c r="OO348" s="175"/>
      <c r="OP348" s="175"/>
      <c r="OQ348" s="175"/>
      <c r="OR348" s="175"/>
      <c r="OS348" s="175"/>
      <c r="OT348" s="175"/>
      <c r="OU348" s="175"/>
      <c r="OV348" s="175"/>
      <c r="OW348" s="175"/>
      <c r="OX348" s="175"/>
      <c r="OY348" s="175"/>
      <c r="OZ348" s="175"/>
      <c r="PA348" s="175"/>
      <c r="PB348" s="175"/>
      <c r="PC348" s="175"/>
      <c r="PD348" s="175"/>
      <c r="PE348" s="175"/>
      <c r="PF348" s="175"/>
      <c r="PG348" s="175"/>
      <c r="PH348" s="175"/>
      <c r="PI348" s="175"/>
      <c r="PJ348" s="175"/>
      <c r="PK348" s="175"/>
      <c r="PL348" s="175"/>
      <c r="PM348" s="175"/>
      <c r="PN348" s="175"/>
      <c r="PO348" s="175"/>
      <c r="PP348" s="175"/>
      <c r="PQ348" s="175"/>
      <c r="PR348" s="175"/>
      <c r="PS348" s="175"/>
      <c r="PT348" s="175"/>
      <c r="PU348" s="175"/>
      <c r="PV348" s="175"/>
      <c r="PW348" s="175"/>
      <c r="PX348" s="175"/>
      <c r="PY348" s="175"/>
      <c r="PZ348" s="175"/>
      <c r="QA348" s="175"/>
      <c r="QB348" s="175"/>
      <c r="QC348" s="175"/>
      <c r="QD348" s="175"/>
      <c r="QE348" s="175"/>
      <c r="QF348" s="175"/>
      <c r="QG348" s="175"/>
      <c r="QH348" s="175"/>
      <c r="QI348" s="175"/>
      <c r="QJ348" s="175"/>
      <c r="QK348" s="175"/>
      <c r="QL348" s="175"/>
      <c r="QM348" s="175"/>
      <c r="QN348" s="175"/>
      <c r="QO348" s="175"/>
    </row>
    <row r="349" spans="122:457">
      <c r="DR349" s="175"/>
      <c r="DS349" s="175"/>
      <c r="DT349" s="175"/>
      <c r="DU349" s="175"/>
      <c r="DV349" s="175"/>
      <c r="DW349" s="175"/>
      <c r="DX349" s="175"/>
      <c r="DY349" s="175"/>
      <c r="DZ349" s="175"/>
      <c r="EA349" s="175"/>
      <c r="EB349" s="175"/>
      <c r="EC349" s="175"/>
      <c r="ED349" s="175"/>
      <c r="EE349" s="175"/>
      <c r="EF349" s="175"/>
      <c r="EG349" s="175"/>
      <c r="EH349" s="175"/>
      <c r="EI349" s="175"/>
      <c r="EJ349" s="175"/>
      <c r="EK349" s="175"/>
      <c r="EL349" s="175"/>
      <c r="EM349" s="175"/>
      <c r="EN349" s="175"/>
      <c r="EO349" s="175"/>
      <c r="EP349" s="175"/>
      <c r="EQ349" s="175"/>
      <c r="ER349" s="175"/>
      <c r="ES349" s="175"/>
      <c r="ET349" s="175"/>
      <c r="EU349" s="175"/>
      <c r="EV349" s="175"/>
      <c r="EW349" s="175"/>
      <c r="EX349" s="175"/>
      <c r="EY349" s="175"/>
      <c r="EZ349" s="175"/>
      <c r="FA349" s="175"/>
      <c r="FB349" s="175"/>
      <c r="FC349" s="175"/>
      <c r="FD349" s="175"/>
      <c r="FE349" s="175"/>
      <c r="FF349" s="175"/>
      <c r="FG349" s="175"/>
      <c r="FH349" s="175"/>
      <c r="FI349" s="175"/>
      <c r="FJ349" s="175"/>
      <c r="FK349" s="175"/>
      <c r="FL349" s="175"/>
      <c r="FM349" s="175"/>
      <c r="FN349" s="175"/>
      <c r="FO349" s="175"/>
      <c r="FP349" s="175"/>
      <c r="FQ349" s="175"/>
      <c r="FR349" s="175"/>
      <c r="FS349" s="175"/>
      <c r="FT349" s="175"/>
      <c r="FU349" s="175"/>
      <c r="FV349" s="175"/>
      <c r="FW349" s="175"/>
      <c r="FX349" s="175"/>
      <c r="FY349" s="175"/>
      <c r="FZ349" s="175"/>
      <c r="GA349" s="175"/>
      <c r="GB349" s="175"/>
      <c r="GC349" s="175"/>
      <c r="GD349" s="175"/>
      <c r="GE349" s="175"/>
      <c r="GF349" s="175"/>
      <c r="GG349" s="175"/>
      <c r="GH349" s="175"/>
      <c r="GI349" s="175"/>
      <c r="GJ349" s="175"/>
      <c r="GK349" s="175"/>
      <c r="GL349" s="175"/>
      <c r="GM349" s="175"/>
      <c r="GN349" s="175"/>
      <c r="GO349" s="175"/>
      <c r="GP349" s="175"/>
      <c r="GQ349" s="175"/>
      <c r="GR349" s="175"/>
      <c r="GS349" s="175"/>
      <c r="GT349" s="175"/>
      <c r="GU349" s="175"/>
      <c r="GV349" s="175"/>
      <c r="GW349" s="175"/>
      <c r="GX349" s="175"/>
      <c r="GY349" s="175"/>
      <c r="GZ349" s="175"/>
      <c r="HA349" s="175"/>
      <c r="HB349" s="175"/>
      <c r="HC349" s="175"/>
      <c r="HD349" s="175"/>
      <c r="HE349" s="175"/>
      <c r="HF349" s="175"/>
      <c r="HG349" s="175"/>
      <c r="HH349" s="175"/>
      <c r="HI349" s="175"/>
      <c r="HJ349" s="175"/>
      <c r="HK349" s="175"/>
      <c r="HL349" s="175"/>
      <c r="HM349" s="175"/>
      <c r="HN349" s="175"/>
      <c r="HO349" s="175"/>
      <c r="HP349" s="175"/>
      <c r="HQ349" s="175"/>
      <c r="HR349" s="175"/>
      <c r="HS349" s="175"/>
      <c r="HT349" s="175"/>
      <c r="HU349" s="175"/>
      <c r="HV349" s="175"/>
      <c r="HW349" s="175"/>
      <c r="HX349" s="175"/>
      <c r="HY349" s="175"/>
      <c r="HZ349" s="175"/>
      <c r="IA349" s="175"/>
      <c r="IB349" s="175"/>
      <c r="IC349" s="175"/>
      <c r="ID349" s="175"/>
      <c r="IE349" s="175"/>
      <c r="IF349" s="175"/>
      <c r="IG349" s="175"/>
      <c r="IH349" s="175"/>
      <c r="II349" s="175"/>
      <c r="IJ349" s="175"/>
      <c r="IK349" s="175"/>
      <c r="IL349" s="175"/>
      <c r="IM349" s="175"/>
      <c r="IN349" s="175"/>
      <c r="IO349" s="175"/>
      <c r="IP349" s="175"/>
      <c r="IQ349" s="175"/>
      <c r="IR349" s="175"/>
      <c r="IS349" s="175"/>
      <c r="IT349" s="175"/>
      <c r="IU349" s="175"/>
      <c r="IV349" s="175"/>
      <c r="IW349" s="175"/>
      <c r="IX349" s="175"/>
      <c r="IY349" s="175"/>
      <c r="IZ349" s="175"/>
      <c r="JA349" s="175"/>
      <c r="JB349" s="175"/>
      <c r="JC349" s="175"/>
      <c r="JD349" s="175"/>
      <c r="JE349" s="175"/>
      <c r="JF349" s="175"/>
      <c r="JG349" s="175"/>
      <c r="JH349" s="175"/>
      <c r="JI349" s="175"/>
      <c r="JJ349" s="175"/>
      <c r="JK349" s="175"/>
      <c r="JL349" s="175"/>
      <c r="JM349" s="175"/>
      <c r="JN349" s="175"/>
      <c r="JO349" s="175"/>
      <c r="JP349" s="175"/>
      <c r="JQ349" s="175"/>
      <c r="JR349" s="175"/>
      <c r="JS349" s="175"/>
      <c r="JT349" s="175"/>
      <c r="JU349" s="175"/>
      <c r="JV349" s="175"/>
      <c r="JW349" s="175"/>
      <c r="JX349" s="175"/>
      <c r="JY349" s="175"/>
      <c r="JZ349" s="175"/>
      <c r="KA349" s="175"/>
      <c r="KB349" s="175"/>
      <c r="KC349" s="175"/>
      <c r="KD349" s="175"/>
      <c r="KE349" s="175"/>
      <c r="KF349" s="175"/>
      <c r="KG349" s="175"/>
      <c r="KH349" s="175"/>
      <c r="KI349" s="175"/>
      <c r="KJ349" s="175"/>
      <c r="KK349" s="175"/>
      <c r="KL349" s="175"/>
      <c r="KM349" s="175"/>
      <c r="KN349" s="175"/>
      <c r="KO349" s="175"/>
      <c r="KP349" s="175"/>
      <c r="KQ349" s="175"/>
      <c r="KR349" s="175"/>
      <c r="KS349" s="175"/>
      <c r="KT349" s="175"/>
      <c r="KU349" s="175"/>
      <c r="KV349" s="175"/>
      <c r="KW349" s="175"/>
      <c r="KX349" s="175"/>
      <c r="KY349" s="175"/>
      <c r="KZ349" s="175"/>
      <c r="LA349" s="175"/>
      <c r="LB349" s="175"/>
      <c r="LC349" s="175"/>
      <c r="LD349" s="175"/>
      <c r="LE349" s="175"/>
      <c r="LF349" s="175"/>
      <c r="LG349" s="175"/>
      <c r="LH349" s="175"/>
      <c r="LI349" s="175"/>
      <c r="LJ349" s="175"/>
      <c r="LK349" s="175"/>
      <c r="LL349" s="175"/>
      <c r="LM349" s="175"/>
      <c r="LN349" s="175"/>
      <c r="LO349" s="175"/>
      <c r="LP349" s="175"/>
      <c r="LQ349" s="175"/>
      <c r="LR349" s="175"/>
      <c r="LS349" s="175"/>
      <c r="LT349" s="175"/>
      <c r="LU349" s="175"/>
      <c r="LV349" s="175"/>
      <c r="LW349" s="175"/>
      <c r="LX349" s="175"/>
      <c r="LY349" s="175"/>
      <c r="LZ349" s="175"/>
      <c r="MA349" s="175"/>
      <c r="MB349" s="175"/>
      <c r="MC349" s="175"/>
      <c r="MD349" s="175"/>
      <c r="ME349" s="175"/>
      <c r="MF349" s="175"/>
      <c r="MG349" s="175"/>
      <c r="MH349" s="175"/>
      <c r="MI349" s="175"/>
      <c r="MJ349" s="175"/>
      <c r="MK349" s="175"/>
      <c r="ML349" s="175"/>
      <c r="MM349" s="175"/>
      <c r="MN349" s="175"/>
      <c r="MO349" s="175"/>
      <c r="MP349" s="175"/>
      <c r="MQ349" s="175"/>
      <c r="MR349" s="175"/>
      <c r="MS349" s="175"/>
      <c r="MT349" s="175"/>
      <c r="MU349" s="175"/>
      <c r="MV349" s="175"/>
      <c r="MW349" s="175"/>
      <c r="MX349" s="175"/>
      <c r="MY349" s="175"/>
      <c r="MZ349" s="175"/>
      <c r="NA349" s="175"/>
      <c r="NB349" s="175"/>
      <c r="NC349" s="175"/>
      <c r="ND349" s="175"/>
      <c r="NE349" s="175"/>
      <c r="NF349" s="175"/>
      <c r="NG349" s="175"/>
      <c r="NH349" s="175"/>
      <c r="NI349" s="175"/>
      <c r="NJ349" s="175"/>
      <c r="NK349" s="175"/>
      <c r="NL349" s="175"/>
      <c r="NM349" s="175"/>
      <c r="NN349" s="175"/>
      <c r="NO349" s="175"/>
      <c r="NP349" s="175"/>
      <c r="NQ349" s="175"/>
      <c r="NR349" s="175"/>
      <c r="NS349" s="175"/>
      <c r="NT349" s="175"/>
      <c r="NU349" s="175"/>
      <c r="NV349" s="175"/>
      <c r="NW349" s="175"/>
      <c r="NX349" s="175"/>
      <c r="NY349" s="175"/>
      <c r="NZ349" s="175"/>
      <c r="OA349" s="175"/>
      <c r="OB349" s="175"/>
      <c r="OC349" s="175"/>
      <c r="OD349" s="175"/>
      <c r="OE349" s="175"/>
      <c r="OF349" s="175"/>
      <c r="OG349" s="175"/>
      <c r="OH349" s="175"/>
      <c r="OI349" s="175"/>
      <c r="OJ349" s="175"/>
      <c r="OK349" s="175"/>
      <c r="OL349" s="175"/>
      <c r="OM349" s="175"/>
      <c r="ON349" s="175"/>
      <c r="OO349" s="175"/>
      <c r="OP349" s="175"/>
      <c r="OQ349" s="175"/>
      <c r="OR349" s="175"/>
      <c r="OS349" s="175"/>
      <c r="OT349" s="175"/>
      <c r="OU349" s="175"/>
      <c r="OV349" s="175"/>
      <c r="OW349" s="175"/>
      <c r="OX349" s="175"/>
      <c r="OY349" s="175"/>
      <c r="OZ349" s="175"/>
      <c r="PA349" s="175"/>
      <c r="PB349" s="175"/>
      <c r="PC349" s="175"/>
      <c r="PD349" s="175"/>
      <c r="PE349" s="175"/>
      <c r="PF349" s="175"/>
      <c r="PG349" s="175"/>
      <c r="PH349" s="175"/>
      <c r="PI349" s="175"/>
      <c r="PJ349" s="175"/>
      <c r="PK349" s="175"/>
      <c r="PL349" s="175"/>
      <c r="PM349" s="175"/>
      <c r="PN349" s="175"/>
      <c r="PO349" s="175"/>
      <c r="PP349" s="175"/>
      <c r="PQ349" s="175"/>
      <c r="PR349" s="175"/>
      <c r="PS349" s="175"/>
      <c r="PT349" s="175"/>
      <c r="PU349" s="175"/>
      <c r="PV349" s="175"/>
      <c r="PW349" s="175"/>
      <c r="PX349" s="175"/>
      <c r="PY349" s="175"/>
      <c r="PZ349" s="175"/>
      <c r="QA349" s="175"/>
      <c r="QB349" s="175"/>
      <c r="QC349" s="175"/>
      <c r="QD349" s="175"/>
      <c r="QE349" s="175"/>
      <c r="QF349" s="175"/>
      <c r="QG349" s="175"/>
      <c r="QH349" s="175"/>
      <c r="QI349" s="175"/>
      <c r="QJ349" s="175"/>
      <c r="QK349" s="175"/>
      <c r="QL349" s="175"/>
      <c r="QM349" s="175"/>
      <c r="QN349" s="175"/>
      <c r="QO349" s="175"/>
    </row>
    <row r="350" spans="122:457">
      <c r="DR350" s="175"/>
      <c r="DS350" s="175"/>
      <c r="DT350" s="175"/>
      <c r="DU350" s="175"/>
      <c r="DV350" s="175"/>
      <c r="DW350" s="175"/>
      <c r="DX350" s="175"/>
      <c r="DY350" s="175"/>
      <c r="DZ350" s="175"/>
      <c r="EA350" s="175"/>
      <c r="EB350" s="175"/>
      <c r="EC350" s="175"/>
      <c r="ED350" s="175"/>
      <c r="EE350" s="175"/>
      <c r="EF350" s="175"/>
      <c r="EG350" s="175"/>
      <c r="EH350" s="175"/>
      <c r="EI350" s="175"/>
      <c r="EJ350" s="175"/>
      <c r="EK350" s="175"/>
      <c r="EL350" s="175"/>
      <c r="EM350" s="175"/>
      <c r="EN350" s="175"/>
      <c r="EO350" s="175"/>
      <c r="EP350" s="175"/>
      <c r="EQ350" s="175"/>
      <c r="ER350" s="175"/>
      <c r="ES350" s="175"/>
      <c r="ET350" s="175"/>
      <c r="EU350" s="175"/>
      <c r="EV350" s="175"/>
      <c r="EW350" s="175"/>
      <c r="EX350" s="175"/>
      <c r="EY350" s="175"/>
      <c r="EZ350" s="175"/>
      <c r="FA350" s="175"/>
      <c r="FB350" s="175"/>
      <c r="FC350" s="175"/>
      <c r="FD350" s="175"/>
      <c r="FE350" s="175"/>
      <c r="FF350" s="175"/>
      <c r="FG350" s="175"/>
      <c r="FH350" s="175"/>
      <c r="FI350" s="175"/>
      <c r="FJ350" s="175"/>
      <c r="FK350" s="175"/>
      <c r="FL350" s="175"/>
      <c r="FM350" s="175"/>
      <c r="FN350" s="175"/>
      <c r="FO350" s="175"/>
      <c r="FP350" s="175"/>
      <c r="FQ350" s="175"/>
      <c r="FR350" s="175"/>
      <c r="FS350" s="175"/>
      <c r="FT350" s="175"/>
      <c r="FU350" s="175"/>
      <c r="FV350" s="175"/>
      <c r="FW350" s="175"/>
      <c r="FX350" s="175"/>
      <c r="FY350" s="175"/>
      <c r="FZ350" s="175"/>
      <c r="GA350" s="175"/>
      <c r="GB350" s="175"/>
      <c r="GC350" s="175"/>
      <c r="GD350" s="175"/>
      <c r="GE350" s="175"/>
      <c r="GF350" s="175"/>
      <c r="GG350" s="175"/>
      <c r="GH350" s="175"/>
      <c r="GI350" s="175"/>
      <c r="GJ350" s="175"/>
      <c r="GK350" s="175"/>
      <c r="GL350" s="175"/>
      <c r="GM350" s="175"/>
      <c r="GN350" s="175"/>
      <c r="GO350" s="175"/>
      <c r="GP350" s="175"/>
      <c r="GQ350" s="175"/>
      <c r="GR350" s="175"/>
      <c r="GS350" s="175"/>
      <c r="GT350" s="175"/>
      <c r="GU350" s="175"/>
      <c r="GV350" s="175"/>
      <c r="GW350" s="175"/>
      <c r="GX350" s="175"/>
      <c r="GY350" s="175"/>
      <c r="GZ350" s="175"/>
      <c r="HA350" s="175"/>
      <c r="HB350" s="175"/>
      <c r="HC350" s="175"/>
      <c r="HD350" s="175"/>
      <c r="HE350" s="175"/>
      <c r="HF350" s="175"/>
      <c r="HG350" s="175"/>
      <c r="HH350" s="175"/>
      <c r="HI350" s="175"/>
      <c r="HJ350" s="175"/>
      <c r="HK350" s="175"/>
      <c r="HL350" s="175"/>
      <c r="HM350" s="175"/>
      <c r="HN350" s="175"/>
      <c r="HO350" s="175"/>
      <c r="HP350" s="175"/>
      <c r="HQ350" s="175"/>
      <c r="HR350" s="175"/>
      <c r="HS350" s="175"/>
      <c r="HT350" s="175"/>
      <c r="HU350" s="175"/>
      <c r="HV350" s="175"/>
      <c r="HW350" s="175"/>
      <c r="HX350" s="175"/>
      <c r="HY350" s="175"/>
      <c r="HZ350" s="175"/>
      <c r="IA350" s="175"/>
      <c r="IB350" s="175"/>
      <c r="IC350" s="175"/>
      <c r="ID350" s="175"/>
      <c r="IE350" s="175"/>
      <c r="IF350" s="175"/>
      <c r="IG350" s="175"/>
      <c r="IH350" s="175"/>
      <c r="II350" s="175"/>
      <c r="IJ350" s="175"/>
      <c r="IK350" s="175"/>
      <c r="IL350" s="175"/>
      <c r="IM350" s="175"/>
      <c r="IN350" s="175"/>
      <c r="IO350" s="175"/>
      <c r="IP350" s="175"/>
      <c r="IQ350" s="175"/>
      <c r="IR350" s="175"/>
      <c r="IS350" s="175"/>
      <c r="IT350" s="175"/>
      <c r="IU350" s="175"/>
      <c r="IV350" s="175"/>
      <c r="IW350" s="175"/>
      <c r="IX350" s="175"/>
      <c r="IY350" s="175"/>
      <c r="IZ350" s="175"/>
      <c r="JA350" s="175"/>
      <c r="JB350" s="175"/>
      <c r="JC350" s="175"/>
      <c r="JD350" s="175"/>
      <c r="JE350" s="175"/>
      <c r="JF350" s="175"/>
      <c r="JG350" s="175"/>
      <c r="JH350" s="175"/>
      <c r="JI350" s="175"/>
      <c r="JJ350" s="175"/>
      <c r="JK350" s="175"/>
      <c r="JL350" s="175"/>
      <c r="JM350" s="175"/>
      <c r="JN350" s="175"/>
      <c r="JO350" s="175"/>
      <c r="JP350" s="175"/>
      <c r="JQ350" s="175"/>
      <c r="JR350" s="175"/>
      <c r="JS350" s="175"/>
      <c r="JT350" s="175"/>
      <c r="JU350" s="175"/>
      <c r="JV350" s="175"/>
      <c r="JW350" s="175"/>
      <c r="JX350" s="175"/>
      <c r="JY350" s="175"/>
      <c r="JZ350" s="175"/>
      <c r="KA350" s="175"/>
      <c r="KB350" s="175"/>
      <c r="KC350" s="175"/>
      <c r="KD350" s="175"/>
      <c r="KE350" s="175"/>
      <c r="KF350" s="175"/>
      <c r="KG350" s="175"/>
      <c r="KH350" s="175"/>
      <c r="KI350" s="175"/>
      <c r="KJ350" s="175"/>
      <c r="KK350" s="175"/>
      <c r="KL350" s="175"/>
      <c r="KM350" s="175"/>
      <c r="KN350" s="175"/>
      <c r="KO350" s="175"/>
      <c r="KP350" s="175"/>
      <c r="KQ350" s="175"/>
      <c r="KR350" s="175"/>
      <c r="KS350" s="175"/>
      <c r="KT350" s="175"/>
      <c r="KU350" s="175"/>
      <c r="KV350" s="175"/>
      <c r="KW350" s="175"/>
      <c r="KX350" s="175"/>
      <c r="KY350" s="175"/>
      <c r="KZ350" s="175"/>
      <c r="LA350" s="175"/>
      <c r="LB350" s="175"/>
      <c r="LC350" s="175"/>
      <c r="LD350" s="175"/>
      <c r="LE350" s="175"/>
      <c r="LF350" s="175"/>
      <c r="LG350" s="175"/>
      <c r="LH350" s="175"/>
      <c r="LI350" s="175"/>
      <c r="LJ350" s="175"/>
      <c r="LK350" s="175"/>
      <c r="LL350" s="175"/>
      <c r="LM350" s="175"/>
      <c r="LN350" s="175"/>
      <c r="LO350" s="175"/>
      <c r="LP350" s="175"/>
      <c r="LQ350" s="175"/>
      <c r="LR350" s="175"/>
      <c r="LS350" s="175"/>
      <c r="LT350" s="175"/>
      <c r="LU350" s="175"/>
      <c r="LV350" s="175"/>
      <c r="LW350" s="175"/>
      <c r="LX350" s="175"/>
      <c r="LY350" s="175"/>
      <c r="LZ350" s="175"/>
      <c r="MA350" s="175"/>
      <c r="MB350" s="175"/>
      <c r="MC350" s="175"/>
      <c r="MD350" s="175"/>
      <c r="ME350" s="175"/>
      <c r="MF350" s="175"/>
      <c r="MG350" s="175"/>
      <c r="MH350" s="175"/>
      <c r="MI350" s="175"/>
      <c r="MJ350" s="175"/>
      <c r="MK350" s="175"/>
      <c r="ML350" s="175"/>
      <c r="MM350" s="175"/>
      <c r="MN350" s="175"/>
      <c r="MO350" s="175"/>
      <c r="MP350" s="175"/>
      <c r="MQ350" s="175"/>
      <c r="MR350" s="175"/>
      <c r="MS350" s="175"/>
      <c r="MT350" s="175"/>
      <c r="MU350" s="175"/>
      <c r="MV350" s="175"/>
      <c r="MW350" s="175"/>
      <c r="MX350" s="175"/>
      <c r="MY350" s="175"/>
      <c r="MZ350" s="175"/>
      <c r="NA350" s="175"/>
      <c r="NB350" s="175"/>
      <c r="NC350" s="175"/>
      <c r="ND350" s="175"/>
      <c r="NE350" s="175"/>
      <c r="NF350" s="175"/>
      <c r="NG350" s="175"/>
      <c r="NH350" s="175"/>
      <c r="NI350" s="175"/>
      <c r="NJ350" s="175"/>
      <c r="NK350" s="175"/>
      <c r="NL350" s="175"/>
      <c r="NM350" s="175"/>
      <c r="NN350" s="175"/>
      <c r="NO350" s="175"/>
      <c r="NP350" s="175"/>
      <c r="NQ350" s="175"/>
      <c r="NR350" s="175"/>
      <c r="NS350" s="175"/>
      <c r="NT350" s="175"/>
      <c r="NU350" s="175"/>
      <c r="NV350" s="175"/>
      <c r="NW350" s="175"/>
      <c r="NX350" s="175"/>
      <c r="NY350" s="175"/>
      <c r="NZ350" s="175"/>
      <c r="OA350" s="175"/>
      <c r="OB350" s="175"/>
      <c r="OC350" s="175"/>
      <c r="OD350" s="175"/>
      <c r="OE350" s="175"/>
      <c r="OF350" s="175"/>
      <c r="OG350" s="175"/>
      <c r="OH350" s="175"/>
      <c r="OI350" s="175"/>
      <c r="OJ350" s="175"/>
      <c r="OK350" s="175"/>
      <c r="OL350" s="175"/>
      <c r="OM350" s="175"/>
      <c r="ON350" s="175"/>
      <c r="OO350" s="175"/>
      <c r="OP350" s="175"/>
      <c r="OQ350" s="175"/>
      <c r="OR350" s="175"/>
      <c r="OS350" s="175"/>
      <c r="OT350" s="175"/>
      <c r="OU350" s="175"/>
      <c r="OV350" s="175"/>
      <c r="OW350" s="175"/>
      <c r="OX350" s="175"/>
      <c r="OY350" s="175"/>
      <c r="OZ350" s="175"/>
      <c r="PA350" s="175"/>
      <c r="PB350" s="175"/>
      <c r="PC350" s="175"/>
      <c r="PD350" s="175"/>
      <c r="PE350" s="175"/>
      <c r="PF350" s="175"/>
      <c r="PG350" s="175"/>
      <c r="PH350" s="175"/>
      <c r="PI350" s="175"/>
      <c r="PJ350" s="175"/>
      <c r="PK350" s="175"/>
      <c r="PL350" s="175"/>
      <c r="PM350" s="175"/>
      <c r="PN350" s="175"/>
      <c r="PO350" s="175"/>
      <c r="PP350" s="175"/>
      <c r="PQ350" s="175"/>
      <c r="PR350" s="175"/>
      <c r="PS350" s="175"/>
      <c r="PT350" s="175"/>
      <c r="PU350" s="175"/>
      <c r="PV350" s="175"/>
      <c r="PW350" s="175"/>
      <c r="PX350" s="175"/>
      <c r="PY350" s="175"/>
      <c r="PZ350" s="175"/>
      <c r="QA350" s="175"/>
      <c r="QB350" s="175"/>
      <c r="QC350" s="175"/>
      <c r="QD350" s="175"/>
      <c r="QE350" s="175"/>
      <c r="QF350" s="175"/>
      <c r="QG350" s="175"/>
      <c r="QH350" s="175"/>
      <c r="QI350" s="175"/>
      <c r="QJ350" s="175"/>
      <c r="QK350" s="175"/>
      <c r="QL350" s="175"/>
      <c r="QM350" s="175"/>
      <c r="QN350" s="175"/>
      <c r="QO350" s="175"/>
    </row>
    <row r="351" spans="122:457">
      <c r="DR351" s="175"/>
      <c r="DS351" s="175"/>
      <c r="DT351" s="175"/>
      <c r="DU351" s="175"/>
      <c r="DV351" s="175"/>
      <c r="DW351" s="175"/>
      <c r="DX351" s="175"/>
      <c r="DY351" s="175"/>
      <c r="DZ351" s="175"/>
      <c r="EA351" s="175"/>
      <c r="EB351" s="175"/>
      <c r="EC351" s="175"/>
      <c r="ED351" s="175"/>
      <c r="EE351" s="175"/>
      <c r="EF351" s="175"/>
      <c r="EG351" s="175"/>
      <c r="EH351" s="175"/>
      <c r="EI351" s="175"/>
      <c r="EJ351" s="175"/>
      <c r="EK351" s="175"/>
      <c r="EL351" s="175"/>
      <c r="EM351" s="175"/>
      <c r="EN351" s="175"/>
      <c r="EO351" s="175"/>
      <c r="EP351" s="175"/>
      <c r="EQ351" s="175"/>
      <c r="ER351" s="175"/>
      <c r="ES351" s="175"/>
      <c r="ET351" s="175"/>
      <c r="EU351" s="175"/>
      <c r="EV351" s="175"/>
      <c r="EW351" s="175"/>
      <c r="EX351" s="175"/>
      <c r="EY351" s="175"/>
      <c r="EZ351" s="175"/>
      <c r="FA351" s="175"/>
      <c r="FB351" s="175"/>
      <c r="FC351" s="175"/>
      <c r="FD351" s="175"/>
      <c r="FE351" s="175"/>
      <c r="FF351" s="175"/>
      <c r="FG351" s="175"/>
      <c r="FH351" s="175"/>
      <c r="FI351" s="175"/>
      <c r="FJ351" s="175"/>
      <c r="FK351" s="175"/>
      <c r="FL351" s="175"/>
      <c r="FM351" s="175"/>
      <c r="FN351" s="175"/>
      <c r="FO351" s="175"/>
      <c r="FP351" s="175"/>
      <c r="FQ351" s="175"/>
      <c r="FR351" s="175"/>
      <c r="FS351" s="175"/>
      <c r="FT351" s="175"/>
      <c r="FU351" s="175"/>
      <c r="FV351" s="175"/>
      <c r="FW351" s="175"/>
      <c r="FX351" s="175"/>
      <c r="FY351" s="175"/>
      <c r="FZ351" s="175"/>
      <c r="GA351" s="175"/>
      <c r="GB351" s="175"/>
      <c r="GC351" s="175"/>
      <c r="GD351" s="175"/>
      <c r="GE351" s="175"/>
      <c r="GF351" s="175"/>
      <c r="GG351" s="175"/>
      <c r="GH351" s="175"/>
      <c r="GI351" s="175"/>
      <c r="GJ351" s="175"/>
      <c r="GK351" s="175"/>
      <c r="GL351" s="175"/>
      <c r="GM351" s="175"/>
      <c r="GN351" s="175"/>
      <c r="GO351" s="175"/>
      <c r="GP351" s="175"/>
      <c r="GQ351" s="175"/>
      <c r="GR351" s="175"/>
      <c r="GS351" s="175"/>
      <c r="GT351" s="175"/>
      <c r="GU351" s="175"/>
      <c r="GV351" s="175"/>
      <c r="GW351" s="175"/>
      <c r="GX351" s="175"/>
      <c r="GY351" s="175"/>
      <c r="GZ351" s="175"/>
      <c r="HA351" s="175"/>
      <c r="HB351" s="175"/>
      <c r="HC351" s="175"/>
      <c r="HD351" s="175"/>
      <c r="HE351" s="175"/>
      <c r="HF351" s="175"/>
      <c r="HG351" s="175"/>
      <c r="HH351" s="175"/>
      <c r="HI351" s="175"/>
      <c r="HJ351" s="175"/>
      <c r="HK351" s="175"/>
      <c r="HL351" s="175"/>
      <c r="HM351" s="175"/>
      <c r="HN351" s="175"/>
      <c r="HO351" s="175"/>
      <c r="HP351" s="175"/>
      <c r="HQ351" s="175"/>
      <c r="HR351" s="175"/>
      <c r="HS351" s="175"/>
      <c r="HT351" s="175"/>
      <c r="HU351" s="175"/>
      <c r="HV351" s="175"/>
      <c r="HW351" s="175"/>
      <c r="HX351" s="175"/>
      <c r="HY351" s="175"/>
      <c r="HZ351" s="175"/>
      <c r="IA351" s="175"/>
      <c r="IB351" s="175"/>
      <c r="IC351" s="175"/>
      <c r="ID351" s="175"/>
      <c r="IE351" s="175"/>
      <c r="IF351" s="175"/>
      <c r="IG351" s="175"/>
      <c r="IH351" s="175"/>
      <c r="II351" s="175"/>
      <c r="IJ351" s="175"/>
      <c r="IK351" s="175"/>
      <c r="IL351" s="175"/>
      <c r="IM351" s="175"/>
      <c r="IN351" s="175"/>
      <c r="IO351" s="175"/>
      <c r="IP351" s="175"/>
      <c r="IQ351" s="175"/>
      <c r="IR351" s="175"/>
      <c r="IS351" s="175"/>
      <c r="IT351" s="175"/>
      <c r="IU351" s="175"/>
      <c r="IV351" s="175"/>
      <c r="IW351" s="175"/>
      <c r="IX351" s="175"/>
      <c r="IY351" s="175"/>
      <c r="IZ351" s="175"/>
      <c r="JA351" s="175"/>
      <c r="JB351" s="175"/>
      <c r="JC351" s="175"/>
      <c r="JD351" s="175"/>
      <c r="JE351" s="175"/>
      <c r="JF351" s="175"/>
      <c r="JG351" s="175"/>
      <c r="JH351" s="175"/>
      <c r="JI351" s="175"/>
      <c r="JJ351" s="175"/>
      <c r="JK351" s="175"/>
      <c r="JL351" s="175"/>
      <c r="JM351" s="175"/>
      <c r="JN351" s="175"/>
      <c r="JO351" s="175"/>
      <c r="JP351" s="175"/>
      <c r="JQ351" s="175"/>
      <c r="JR351" s="175"/>
      <c r="JS351" s="175"/>
      <c r="JT351" s="175"/>
      <c r="JU351" s="175"/>
      <c r="JV351" s="175"/>
      <c r="JW351" s="175"/>
      <c r="JX351" s="175"/>
      <c r="JY351" s="175"/>
      <c r="JZ351" s="175"/>
      <c r="KA351" s="175"/>
      <c r="KB351" s="175"/>
      <c r="KC351" s="175"/>
      <c r="KD351" s="175"/>
      <c r="KE351" s="175"/>
      <c r="KF351" s="175"/>
      <c r="KG351" s="175"/>
      <c r="KH351" s="175"/>
      <c r="KI351" s="175"/>
      <c r="KJ351" s="175"/>
      <c r="KK351" s="175"/>
      <c r="KL351" s="175"/>
      <c r="KM351" s="175"/>
      <c r="KN351" s="175"/>
      <c r="KO351" s="175"/>
      <c r="KP351" s="175"/>
      <c r="KQ351" s="175"/>
      <c r="KR351" s="175"/>
      <c r="KS351" s="175"/>
      <c r="KT351" s="175"/>
      <c r="KU351" s="175"/>
      <c r="KV351" s="175"/>
      <c r="KW351" s="175"/>
      <c r="KX351" s="175"/>
      <c r="KY351" s="175"/>
      <c r="KZ351" s="175"/>
      <c r="LA351" s="175"/>
      <c r="LB351" s="175"/>
      <c r="LC351" s="175"/>
      <c r="LD351" s="175"/>
      <c r="LE351" s="175"/>
      <c r="LF351" s="175"/>
      <c r="LG351" s="175"/>
      <c r="LH351" s="175"/>
      <c r="LI351" s="175"/>
      <c r="LJ351" s="175"/>
      <c r="LK351" s="175"/>
      <c r="LL351" s="175"/>
      <c r="LM351" s="175"/>
      <c r="LN351" s="175"/>
      <c r="LO351" s="175"/>
      <c r="LP351" s="175"/>
      <c r="LQ351" s="175"/>
      <c r="LR351" s="175"/>
      <c r="LS351" s="175"/>
      <c r="LT351" s="175"/>
      <c r="LU351" s="175"/>
      <c r="LV351" s="175"/>
      <c r="LW351" s="175"/>
      <c r="LX351" s="175"/>
      <c r="LY351" s="175"/>
      <c r="LZ351" s="175"/>
      <c r="MA351" s="175"/>
      <c r="MB351" s="175"/>
      <c r="MC351" s="175"/>
      <c r="MD351" s="175"/>
      <c r="ME351" s="175"/>
      <c r="MF351" s="175"/>
      <c r="MG351" s="175"/>
      <c r="MH351" s="175"/>
      <c r="MI351" s="175"/>
      <c r="MJ351" s="175"/>
      <c r="MK351" s="175"/>
      <c r="ML351" s="175"/>
      <c r="MM351" s="175"/>
      <c r="MN351" s="175"/>
      <c r="MO351" s="175"/>
      <c r="MP351" s="175"/>
      <c r="MQ351" s="175"/>
      <c r="MR351" s="175"/>
      <c r="MS351" s="175"/>
      <c r="MT351" s="175"/>
      <c r="MU351" s="175"/>
      <c r="MV351" s="175"/>
      <c r="MW351" s="175"/>
      <c r="MX351" s="175"/>
      <c r="MY351" s="175"/>
      <c r="MZ351" s="175"/>
      <c r="NA351" s="175"/>
      <c r="NB351" s="175"/>
      <c r="NC351" s="175"/>
      <c r="ND351" s="175"/>
      <c r="NE351" s="175"/>
      <c r="NF351" s="175"/>
      <c r="NG351" s="175"/>
      <c r="NH351" s="175"/>
      <c r="NI351" s="175"/>
      <c r="NJ351" s="175"/>
      <c r="NK351" s="175"/>
      <c r="NL351" s="175"/>
      <c r="NM351" s="175"/>
      <c r="NN351" s="175"/>
      <c r="NO351" s="175"/>
      <c r="NP351" s="175"/>
      <c r="NQ351" s="175"/>
      <c r="NR351" s="175"/>
      <c r="NS351" s="175"/>
      <c r="NT351" s="175"/>
      <c r="NU351" s="175"/>
      <c r="NV351" s="175"/>
      <c r="NW351" s="175"/>
      <c r="NX351" s="175"/>
      <c r="NY351" s="175"/>
      <c r="NZ351" s="175"/>
      <c r="OA351" s="175"/>
      <c r="OB351" s="175"/>
      <c r="OC351" s="175"/>
      <c r="OD351" s="175"/>
      <c r="OE351" s="175"/>
      <c r="OF351" s="175"/>
      <c r="OG351" s="175"/>
      <c r="OH351" s="175"/>
      <c r="OI351" s="175"/>
      <c r="OJ351" s="175"/>
      <c r="OK351" s="175"/>
      <c r="OL351" s="175"/>
      <c r="OM351" s="175"/>
      <c r="ON351" s="175"/>
      <c r="OO351" s="175"/>
      <c r="OP351" s="175"/>
      <c r="OQ351" s="175"/>
      <c r="OR351" s="175"/>
      <c r="OS351" s="175"/>
      <c r="OT351" s="175"/>
      <c r="OU351" s="175"/>
      <c r="OV351" s="175"/>
      <c r="OW351" s="175"/>
      <c r="OX351" s="175"/>
      <c r="OY351" s="175"/>
      <c r="OZ351" s="175"/>
      <c r="PA351" s="175"/>
      <c r="PB351" s="175"/>
      <c r="PC351" s="175"/>
      <c r="PD351" s="175"/>
      <c r="PE351" s="175"/>
      <c r="PF351" s="175"/>
      <c r="PG351" s="175"/>
      <c r="PH351" s="175"/>
      <c r="PI351" s="175"/>
      <c r="PJ351" s="175"/>
      <c r="PK351" s="175"/>
      <c r="PL351" s="175"/>
      <c r="PM351" s="175"/>
      <c r="PN351" s="175"/>
      <c r="PO351" s="175"/>
      <c r="PP351" s="175"/>
      <c r="PQ351" s="175"/>
      <c r="PR351" s="175"/>
      <c r="PS351" s="175"/>
      <c r="PT351" s="175"/>
      <c r="PU351" s="175"/>
      <c r="PV351" s="175"/>
      <c r="PW351" s="175"/>
      <c r="PX351" s="175"/>
      <c r="PY351" s="175"/>
      <c r="PZ351" s="175"/>
      <c r="QA351" s="175"/>
      <c r="QB351" s="175"/>
      <c r="QC351" s="175"/>
      <c r="QD351" s="175"/>
      <c r="QE351" s="175"/>
      <c r="QF351" s="175"/>
      <c r="QG351" s="175"/>
      <c r="QH351" s="175"/>
      <c r="QI351" s="175"/>
      <c r="QJ351" s="175"/>
      <c r="QK351" s="175"/>
      <c r="QL351" s="175"/>
      <c r="QM351" s="175"/>
      <c r="QN351" s="175"/>
      <c r="QO351" s="175"/>
    </row>
    <row r="352" spans="122:457">
      <c r="DR352" s="175"/>
      <c r="DS352" s="175"/>
      <c r="DT352" s="175"/>
      <c r="DU352" s="175"/>
      <c r="DV352" s="175"/>
      <c r="DW352" s="175"/>
      <c r="DX352" s="175"/>
      <c r="DY352" s="175"/>
      <c r="DZ352" s="175"/>
      <c r="EA352" s="175"/>
      <c r="EB352" s="175"/>
      <c r="EC352" s="175"/>
      <c r="ED352" s="175"/>
      <c r="EE352" s="175"/>
      <c r="EF352" s="175"/>
      <c r="EG352" s="175"/>
      <c r="EH352" s="175"/>
      <c r="EI352" s="175"/>
      <c r="EJ352" s="175"/>
      <c r="EK352" s="175"/>
      <c r="EL352" s="175"/>
      <c r="EM352" s="175"/>
      <c r="EN352" s="175"/>
      <c r="EO352" s="175"/>
      <c r="EP352" s="175"/>
      <c r="EQ352" s="175"/>
      <c r="ER352" s="175"/>
      <c r="ES352" s="175"/>
      <c r="ET352" s="175"/>
      <c r="EU352" s="175"/>
      <c r="EV352" s="175"/>
      <c r="EW352" s="175"/>
      <c r="EX352" s="175"/>
      <c r="EY352" s="175"/>
      <c r="EZ352" s="175"/>
      <c r="FA352" s="175"/>
      <c r="FB352" s="175"/>
      <c r="FC352" s="175"/>
      <c r="FD352" s="175"/>
      <c r="FE352" s="175"/>
      <c r="FF352" s="175"/>
      <c r="FG352" s="175"/>
      <c r="FH352" s="175"/>
      <c r="FI352" s="175"/>
      <c r="FJ352" s="175"/>
      <c r="FK352" s="175"/>
      <c r="FL352" s="175"/>
      <c r="FM352" s="175"/>
      <c r="FN352" s="175"/>
      <c r="FO352" s="175"/>
      <c r="FP352" s="175"/>
      <c r="FQ352" s="175"/>
      <c r="FR352" s="175"/>
      <c r="FS352" s="175"/>
      <c r="FT352" s="175"/>
      <c r="FU352" s="175"/>
      <c r="FV352" s="175"/>
      <c r="FW352" s="175"/>
      <c r="FX352" s="175"/>
      <c r="FY352" s="175"/>
      <c r="FZ352" s="175"/>
      <c r="GA352" s="175"/>
      <c r="GB352" s="175"/>
      <c r="GC352" s="175"/>
      <c r="GD352" s="175"/>
      <c r="GE352" s="175"/>
      <c r="GF352" s="175"/>
      <c r="GG352" s="175"/>
      <c r="GH352" s="175"/>
      <c r="GI352" s="175"/>
      <c r="GJ352" s="175"/>
      <c r="GK352" s="175"/>
      <c r="GL352" s="175"/>
      <c r="GM352" s="175"/>
      <c r="GN352" s="175"/>
      <c r="GO352" s="175"/>
      <c r="GP352" s="175"/>
      <c r="GQ352" s="175"/>
      <c r="GR352" s="175"/>
      <c r="GS352" s="175"/>
      <c r="GT352" s="175"/>
      <c r="GU352" s="175"/>
      <c r="GV352" s="175"/>
      <c r="GW352" s="175"/>
      <c r="GX352" s="175"/>
      <c r="GY352" s="175"/>
      <c r="GZ352" s="175"/>
      <c r="HA352" s="175"/>
      <c r="HB352" s="175"/>
      <c r="HC352" s="175"/>
      <c r="HD352" s="175"/>
      <c r="HE352" s="175"/>
      <c r="HF352" s="175"/>
      <c r="HG352" s="175"/>
      <c r="HH352" s="175"/>
      <c r="HI352" s="175"/>
      <c r="HJ352" s="175"/>
      <c r="HK352" s="175"/>
      <c r="HL352" s="175"/>
      <c r="HM352" s="175"/>
      <c r="HN352" s="175"/>
      <c r="HO352" s="175"/>
      <c r="HP352" s="175"/>
      <c r="HQ352" s="175"/>
      <c r="HR352" s="175"/>
      <c r="HS352" s="175"/>
      <c r="HT352" s="175"/>
      <c r="HU352" s="175"/>
      <c r="HV352" s="175"/>
      <c r="HW352" s="175"/>
      <c r="HX352" s="175"/>
      <c r="HY352" s="175"/>
      <c r="HZ352" s="175"/>
      <c r="IA352" s="175"/>
      <c r="IB352" s="175"/>
      <c r="IC352" s="175"/>
      <c r="ID352" s="175"/>
      <c r="IE352" s="175"/>
      <c r="IF352" s="175"/>
      <c r="IG352" s="175"/>
      <c r="IH352" s="175"/>
      <c r="II352" s="175"/>
      <c r="IJ352" s="175"/>
      <c r="IK352" s="175"/>
      <c r="IL352" s="175"/>
      <c r="IM352" s="175"/>
      <c r="IN352" s="175"/>
      <c r="IO352" s="175"/>
      <c r="IP352" s="175"/>
      <c r="IQ352" s="175"/>
      <c r="IR352" s="175"/>
      <c r="IS352" s="175"/>
      <c r="IT352" s="175"/>
      <c r="IU352" s="175"/>
      <c r="IV352" s="175"/>
      <c r="IW352" s="175"/>
      <c r="IX352" s="175"/>
      <c r="IY352" s="175"/>
      <c r="IZ352" s="175"/>
      <c r="JA352" s="175"/>
      <c r="JB352" s="175"/>
      <c r="JC352" s="175"/>
      <c r="JD352" s="175"/>
      <c r="JE352" s="175"/>
      <c r="JF352" s="175"/>
      <c r="JG352" s="175"/>
      <c r="JH352" s="175"/>
      <c r="JI352" s="175"/>
      <c r="JJ352" s="175"/>
      <c r="JK352" s="175"/>
      <c r="JL352" s="175"/>
      <c r="JM352" s="175"/>
      <c r="JN352" s="175"/>
      <c r="JO352" s="175"/>
      <c r="JP352" s="175"/>
      <c r="JQ352" s="175"/>
      <c r="JR352" s="175"/>
      <c r="JS352" s="175"/>
      <c r="JT352" s="175"/>
      <c r="JU352" s="175"/>
      <c r="JV352" s="175"/>
      <c r="JW352" s="175"/>
      <c r="JX352" s="175"/>
      <c r="JY352" s="175"/>
      <c r="JZ352" s="175"/>
      <c r="KA352" s="175"/>
      <c r="KB352" s="175"/>
      <c r="KC352" s="175"/>
      <c r="KD352" s="175"/>
      <c r="KE352" s="175"/>
      <c r="KF352" s="175"/>
      <c r="KG352" s="175"/>
      <c r="KH352" s="175"/>
      <c r="KI352" s="175"/>
      <c r="KJ352" s="175"/>
      <c r="KK352" s="175"/>
      <c r="KL352" s="175"/>
      <c r="KM352" s="175"/>
      <c r="KN352" s="175"/>
      <c r="KO352" s="175"/>
      <c r="KP352" s="175"/>
      <c r="KQ352" s="175"/>
      <c r="KR352" s="175"/>
      <c r="KS352" s="175"/>
      <c r="KT352" s="175"/>
      <c r="KU352" s="175"/>
      <c r="KV352" s="175"/>
      <c r="KW352" s="175"/>
      <c r="KX352" s="175"/>
      <c r="KY352" s="175"/>
      <c r="KZ352" s="175"/>
      <c r="LA352" s="175"/>
      <c r="LB352" s="175"/>
      <c r="LC352" s="175"/>
      <c r="LD352" s="175"/>
      <c r="LE352" s="175"/>
      <c r="LF352" s="175"/>
      <c r="LG352" s="175"/>
      <c r="LH352" s="175"/>
      <c r="LI352" s="175"/>
      <c r="LJ352" s="175"/>
      <c r="LK352" s="175"/>
      <c r="LL352" s="175"/>
      <c r="LM352" s="175"/>
      <c r="LN352" s="175"/>
      <c r="LO352" s="175"/>
      <c r="LP352" s="175"/>
      <c r="LQ352" s="175"/>
      <c r="LR352" s="175"/>
      <c r="LS352" s="175"/>
      <c r="LT352" s="175"/>
      <c r="LU352" s="175"/>
      <c r="LV352" s="175"/>
      <c r="LW352" s="175"/>
      <c r="LX352" s="175"/>
      <c r="LY352" s="175"/>
      <c r="LZ352" s="175"/>
      <c r="MA352" s="175"/>
      <c r="MB352" s="175"/>
      <c r="MC352" s="175"/>
      <c r="MD352" s="175"/>
      <c r="ME352" s="175"/>
      <c r="MF352" s="175"/>
      <c r="MG352" s="175"/>
      <c r="MH352" s="175"/>
      <c r="MI352" s="175"/>
      <c r="MJ352" s="175"/>
      <c r="MK352" s="175"/>
      <c r="ML352" s="175"/>
      <c r="MM352" s="175"/>
      <c r="MN352" s="175"/>
      <c r="MO352" s="175"/>
      <c r="MP352" s="175"/>
      <c r="MQ352" s="175"/>
      <c r="MR352" s="175"/>
      <c r="MS352" s="175"/>
      <c r="MT352" s="175"/>
      <c r="MU352" s="175"/>
      <c r="MV352" s="175"/>
      <c r="MW352" s="175"/>
      <c r="MX352" s="175"/>
      <c r="MY352" s="175"/>
      <c r="MZ352" s="175"/>
      <c r="NA352" s="175"/>
      <c r="NB352" s="175"/>
      <c r="NC352" s="175"/>
      <c r="ND352" s="175"/>
      <c r="NE352" s="175"/>
      <c r="NF352" s="175"/>
      <c r="NG352" s="175"/>
      <c r="NH352" s="175"/>
      <c r="NI352" s="175"/>
      <c r="NJ352" s="175"/>
      <c r="NK352" s="175"/>
      <c r="NL352" s="175"/>
      <c r="NM352" s="175"/>
      <c r="NN352" s="175"/>
      <c r="NO352" s="175"/>
      <c r="NP352" s="175"/>
      <c r="NQ352" s="175"/>
      <c r="NR352" s="175"/>
      <c r="NS352" s="175"/>
      <c r="NT352" s="175"/>
      <c r="NU352" s="175"/>
      <c r="NV352" s="175"/>
      <c r="NW352" s="175"/>
      <c r="NX352" s="175"/>
      <c r="NY352" s="175"/>
      <c r="NZ352" s="175"/>
      <c r="OA352" s="175"/>
      <c r="OB352" s="175"/>
      <c r="OC352" s="175"/>
      <c r="OD352" s="175"/>
      <c r="OE352" s="175"/>
      <c r="OF352" s="175"/>
      <c r="OG352" s="175"/>
      <c r="OH352" s="175"/>
      <c r="OI352" s="175"/>
      <c r="OJ352" s="175"/>
      <c r="OK352" s="175"/>
      <c r="OL352" s="175"/>
      <c r="OM352" s="175"/>
      <c r="ON352" s="175"/>
      <c r="OO352" s="175"/>
      <c r="OP352" s="175"/>
      <c r="OQ352" s="175"/>
      <c r="OR352" s="175"/>
      <c r="OS352" s="175"/>
      <c r="OT352" s="175"/>
      <c r="OU352" s="175"/>
      <c r="OV352" s="175"/>
      <c r="OW352" s="175"/>
      <c r="OX352" s="175"/>
      <c r="OY352" s="175"/>
      <c r="OZ352" s="175"/>
      <c r="PA352" s="175"/>
      <c r="PB352" s="175"/>
      <c r="PC352" s="175"/>
      <c r="PD352" s="175"/>
      <c r="PE352" s="175"/>
      <c r="PF352" s="175"/>
      <c r="PG352" s="175"/>
      <c r="PH352" s="175"/>
      <c r="PI352" s="175"/>
      <c r="PJ352" s="175"/>
      <c r="PK352" s="175"/>
      <c r="PL352" s="175"/>
      <c r="PM352" s="175"/>
      <c r="PN352" s="175"/>
      <c r="PO352" s="175"/>
      <c r="PP352" s="175"/>
      <c r="PQ352" s="175"/>
      <c r="PR352" s="175"/>
      <c r="PS352" s="175"/>
      <c r="PT352" s="175"/>
      <c r="PU352" s="175"/>
      <c r="PV352" s="175"/>
      <c r="PW352" s="175"/>
      <c r="PX352" s="175"/>
      <c r="PY352" s="175"/>
      <c r="PZ352" s="175"/>
      <c r="QA352" s="175"/>
      <c r="QB352" s="175"/>
      <c r="QC352" s="175"/>
      <c r="QD352" s="175"/>
      <c r="QE352" s="175"/>
      <c r="QF352" s="175"/>
      <c r="QG352" s="175"/>
      <c r="QH352" s="175"/>
      <c r="QI352" s="175"/>
      <c r="QJ352" s="175"/>
      <c r="QK352" s="175"/>
      <c r="QL352" s="175"/>
      <c r="QM352" s="175"/>
      <c r="QN352" s="175"/>
      <c r="QO352" s="175"/>
    </row>
    <row r="353" spans="122:457">
      <c r="DR353" s="175"/>
      <c r="DS353" s="175"/>
      <c r="DT353" s="175"/>
      <c r="DU353" s="175"/>
      <c r="DV353" s="175"/>
      <c r="DW353" s="175"/>
      <c r="DX353" s="175"/>
      <c r="DY353" s="175"/>
      <c r="DZ353" s="175"/>
      <c r="EA353" s="175"/>
      <c r="EB353" s="175"/>
      <c r="EC353" s="175"/>
      <c r="ED353" s="175"/>
      <c r="EE353" s="175"/>
      <c r="EF353" s="175"/>
      <c r="EG353" s="175"/>
      <c r="EH353" s="175"/>
      <c r="EI353" s="175"/>
      <c r="EJ353" s="175"/>
      <c r="EK353" s="175"/>
      <c r="EL353" s="175"/>
      <c r="EM353" s="175"/>
      <c r="EN353" s="175"/>
      <c r="EO353" s="175"/>
      <c r="EP353" s="175"/>
      <c r="EQ353" s="175"/>
      <c r="ER353" s="175"/>
      <c r="ES353" s="175"/>
      <c r="ET353" s="175"/>
      <c r="EU353" s="175"/>
      <c r="EV353" s="175"/>
      <c r="EW353" s="175"/>
      <c r="EX353" s="175"/>
      <c r="EY353" s="175"/>
      <c r="EZ353" s="175"/>
      <c r="FA353" s="175"/>
      <c r="FB353" s="175"/>
      <c r="FC353" s="175"/>
      <c r="FD353" s="175"/>
      <c r="FE353" s="175"/>
      <c r="FF353" s="175"/>
      <c r="FG353" s="175"/>
      <c r="FH353" s="175"/>
      <c r="FI353" s="175"/>
      <c r="FJ353" s="175"/>
      <c r="FK353" s="175"/>
      <c r="FL353" s="175"/>
      <c r="FM353" s="175"/>
      <c r="FN353" s="175"/>
      <c r="FO353" s="175"/>
      <c r="FP353" s="175"/>
      <c r="FQ353" s="175"/>
      <c r="FR353" s="175"/>
      <c r="FS353" s="175"/>
      <c r="FT353" s="175"/>
      <c r="FU353" s="175"/>
      <c r="FV353" s="175"/>
      <c r="FW353" s="175"/>
      <c r="FX353" s="175"/>
      <c r="FY353" s="175"/>
      <c r="FZ353" s="175"/>
      <c r="GA353" s="175"/>
      <c r="GB353" s="175"/>
      <c r="GC353" s="175"/>
      <c r="GD353" s="175"/>
      <c r="GE353" s="175"/>
      <c r="GF353" s="175"/>
      <c r="GG353" s="175"/>
      <c r="GH353" s="175"/>
      <c r="GI353" s="175"/>
      <c r="GJ353" s="175"/>
      <c r="GK353" s="175"/>
      <c r="GL353" s="175"/>
      <c r="GM353" s="175"/>
      <c r="GN353" s="175"/>
      <c r="GO353" s="175"/>
      <c r="GP353" s="175"/>
      <c r="GQ353" s="175"/>
      <c r="GR353" s="175"/>
      <c r="GS353" s="175"/>
      <c r="GT353" s="175"/>
      <c r="GU353" s="175"/>
      <c r="GV353" s="175"/>
      <c r="GW353" s="175"/>
      <c r="GX353" s="175"/>
      <c r="GY353" s="175"/>
      <c r="GZ353" s="175"/>
      <c r="HA353" s="175"/>
      <c r="HB353" s="175"/>
      <c r="HC353" s="175"/>
      <c r="HD353" s="175"/>
      <c r="HE353" s="175"/>
      <c r="HF353" s="175"/>
      <c r="HG353" s="175"/>
      <c r="HH353" s="175"/>
      <c r="HI353" s="175"/>
      <c r="HJ353" s="175"/>
      <c r="HK353" s="175"/>
      <c r="HL353" s="175"/>
      <c r="HM353" s="175"/>
      <c r="HN353" s="175"/>
      <c r="HO353" s="175"/>
      <c r="HP353" s="175"/>
      <c r="HQ353" s="175"/>
      <c r="HR353" s="175"/>
      <c r="HS353" s="175"/>
      <c r="HT353" s="175"/>
      <c r="HU353" s="175"/>
      <c r="HV353" s="175"/>
      <c r="HW353" s="175"/>
      <c r="HX353" s="175"/>
      <c r="HY353" s="175"/>
      <c r="HZ353" s="175"/>
      <c r="IA353" s="175"/>
      <c r="IB353" s="175"/>
      <c r="IC353" s="175"/>
      <c r="ID353" s="175"/>
      <c r="IE353" s="175"/>
      <c r="IF353" s="175"/>
      <c r="IG353" s="175"/>
      <c r="IH353" s="175"/>
      <c r="II353" s="175"/>
      <c r="IJ353" s="175"/>
      <c r="IK353" s="175"/>
      <c r="IL353" s="175"/>
      <c r="IM353" s="175"/>
      <c r="IN353" s="175"/>
      <c r="IO353" s="175"/>
      <c r="IP353" s="175"/>
      <c r="IQ353" s="175"/>
      <c r="IR353" s="175"/>
      <c r="IS353" s="175"/>
      <c r="IT353" s="175"/>
      <c r="IU353" s="175"/>
      <c r="IV353" s="175"/>
      <c r="IW353" s="175"/>
      <c r="IX353" s="175"/>
      <c r="IY353" s="175"/>
      <c r="IZ353" s="175"/>
      <c r="JA353" s="175"/>
      <c r="JB353" s="175"/>
      <c r="JC353" s="175"/>
      <c r="JD353" s="175"/>
      <c r="JE353" s="175"/>
      <c r="JF353" s="175"/>
      <c r="JG353" s="175"/>
      <c r="JH353" s="175"/>
      <c r="JI353" s="175"/>
      <c r="JJ353" s="175"/>
      <c r="JK353" s="175"/>
      <c r="JL353" s="175"/>
      <c r="JM353" s="175"/>
      <c r="JN353" s="175"/>
      <c r="JO353" s="175"/>
      <c r="JP353" s="175"/>
      <c r="JQ353" s="175"/>
      <c r="JR353" s="175"/>
      <c r="JS353" s="175"/>
      <c r="JT353" s="175"/>
      <c r="JU353" s="175"/>
      <c r="JV353" s="175"/>
      <c r="JW353" s="175"/>
      <c r="JX353" s="175"/>
      <c r="JY353" s="175"/>
      <c r="JZ353" s="175"/>
      <c r="KA353" s="175"/>
      <c r="KB353" s="175"/>
      <c r="KC353" s="175"/>
      <c r="KD353" s="175"/>
      <c r="KE353" s="175"/>
      <c r="KF353" s="175"/>
      <c r="KG353" s="175"/>
      <c r="KH353" s="175"/>
      <c r="KI353" s="175"/>
      <c r="KJ353" s="175"/>
      <c r="KK353" s="175"/>
      <c r="KL353" s="175"/>
      <c r="KM353" s="175"/>
      <c r="KN353" s="175"/>
      <c r="KO353" s="175"/>
      <c r="KP353" s="175"/>
      <c r="KQ353" s="175"/>
      <c r="KR353" s="175"/>
      <c r="KS353" s="175"/>
      <c r="KT353" s="175"/>
      <c r="KU353" s="175"/>
      <c r="KV353" s="175"/>
      <c r="KW353" s="175"/>
      <c r="KX353" s="175"/>
      <c r="KY353" s="175"/>
      <c r="KZ353" s="175"/>
      <c r="LA353" s="175"/>
      <c r="LB353" s="175"/>
      <c r="LC353" s="175"/>
      <c r="LD353" s="175"/>
      <c r="LE353" s="175"/>
      <c r="LF353" s="175"/>
      <c r="LG353" s="175"/>
      <c r="LH353" s="175"/>
      <c r="LI353" s="175"/>
      <c r="LJ353" s="175"/>
      <c r="LK353" s="175"/>
      <c r="LL353" s="175"/>
      <c r="LM353" s="175"/>
      <c r="LN353" s="175"/>
      <c r="LO353" s="175"/>
      <c r="LP353" s="175"/>
      <c r="LQ353" s="175"/>
      <c r="LR353" s="175"/>
      <c r="LS353" s="175"/>
      <c r="LT353" s="175"/>
      <c r="LU353" s="175"/>
      <c r="LV353" s="175"/>
      <c r="LW353" s="175"/>
      <c r="LX353" s="175"/>
      <c r="LY353" s="175"/>
      <c r="LZ353" s="175"/>
      <c r="MA353" s="175"/>
      <c r="MB353" s="175"/>
      <c r="MC353" s="175"/>
      <c r="MD353" s="175"/>
      <c r="ME353" s="175"/>
      <c r="MF353" s="175"/>
      <c r="MG353" s="175"/>
      <c r="MH353" s="175"/>
      <c r="MI353" s="175"/>
      <c r="MJ353" s="175"/>
      <c r="MK353" s="175"/>
      <c r="ML353" s="175"/>
      <c r="MM353" s="175"/>
      <c r="MN353" s="175"/>
      <c r="MO353" s="175"/>
      <c r="MP353" s="175"/>
      <c r="MQ353" s="175"/>
      <c r="MR353" s="175"/>
      <c r="MS353" s="175"/>
      <c r="MT353" s="175"/>
      <c r="MU353" s="175"/>
      <c r="MV353" s="175"/>
      <c r="MW353" s="175"/>
      <c r="MX353" s="175"/>
      <c r="MY353" s="175"/>
      <c r="MZ353" s="175"/>
      <c r="NA353" s="175"/>
      <c r="NB353" s="175"/>
      <c r="NC353" s="175"/>
      <c r="ND353" s="175"/>
      <c r="NE353" s="175"/>
      <c r="NF353" s="175"/>
      <c r="NG353" s="175"/>
      <c r="NH353" s="175"/>
      <c r="NI353" s="175"/>
      <c r="NJ353" s="175"/>
      <c r="NK353" s="175"/>
      <c r="NL353" s="175"/>
      <c r="NM353" s="175"/>
      <c r="NN353" s="175"/>
      <c r="NO353" s="175"/>
      <c r="NP353" s="175"/>
      <c r="NQ353" s="175"/>
      <c r="NR353" s="175"/>
      <c r="NS353" s="175"/>
      <c r="NT353" s="175"/>
      <c r="NU353" s="175"/>
      <c r="NV353" s="175"/>
      <c r="NW353" s="175"/>
      <c r="NX353" s="175"/>
      <c r="NY353" s="175"/>
      <c r="NZ353" s="175"/>
      <c r="OA353" s="175"/>
      <c r="OB353" s="175"/>
      <c r="OC353" s="175"/>
      <c r="OD353" s="175"/>
      <c r="OE353" s="175"/>
      <c r="OF353" s="175"/>
      <c r="OG353" s="175"/>
      <c r="OH353" s="175"/>
      <c r="OI353" s="175"/>
      <c r="OJ353" s="175"/>
      <c r="OK353" s="175"/>
      <c r="OL353" s="175"/>
      <c r="OM353" s="175"/>
      <c r="ON353" s="175"/>
      <c r="OO353" s="175"/>
      <c r="OP353" s="175"/>
      <c r="OQ353" s="175"/>
      <c r="OR353" s="175"/>
      <c r="OS353" s="175"/>
      <c r="OT353" s="175"/>
      <c r="OU353" s="175"/>
      <c r="OV353" s="175"/>
      <c r="OW353" s="175"/>
      <c r="OX353" s="175"/>
      <c r="OY353" s="175"/>
      <c r="OZ353" s="175"/>
      <c r="PA353" s="175"/>
      <c r="PB353" s="175"/>
      <c r="PC353" s="175"/>
      <c r="PD353" s="175"/>
      <c r="PE353" s="175"/>
      <c r="PF353" s="175"/>
      <c r="PG353" s="175"/>
      <c r="PH353" s="175"/>
      <c r="PI353" s="175"/>
      <c r="PJ353" s="175"/>
      <c r="PK353" s="175"/>
      <c r="PL353" s="175"/>
      <c r="PM353" s="175"/>
      <c r="PN353" s="175"/>
      <c r="PO353" s="175"/>
      <c r="PP353" s="175"/>
      <c r="PQ353" s="175"/>
      <c r="PR353" s="175"/>
      <c r="PS353" s="175"/>
      <c r="PT353" s="175"/>
      <c r="PU353" s="175"/>
      <c r="PV353" s="175"/>
      <c r="PW353" s="175"/>
      <c r="PX353" s="175"/>
      <c r="PY353" s="175"/>
      <c r="PZ353" s="175"/>
      <c r="QA353" s="175"/>
      <c r="QB353" s="175"/>
      <c r="QC353" s="175"/>
      <c r="QD353" s="175"/>
      <c r="QE353" s="175"/>
      <c r="QF353" s="175"/>
      <c r="QG353" s="175"/>
      <c r="QH353" s="175"/>
      <c r="QI353" s="175"/>
      <c r="QJ353" s="175"/>
      <c r="QK353" s="175"/>
      <c r="QL353" s="175"/>
      <c r="QM353" s="175"/>
      <c r="QN353" s="175"/>
      <c r="QO353" s="175"/>
    </row>
    <row r="354" spans="122:457">
      <c r="DR354" s="175"/>
      <c r="DS354" s="175"/>
      <c r="DT354" s="175"/>
      <c r="DU354" s="175"/>
      <c r="DV354" s="175"/>
      <c r="DW354" s="175"/>
      <c r="DX354" s="175"/>
      <c r="DY354" s="175"/>
      <c r="DZ354" s="175"/>
      <c r="EA354" s="175"/>
      <c r="EB354" s="175"/>
      <c r="EC354" s="175"/>
      <c r="ED354" s="175"/>
      <c r="EE354" s="175"/>
      <c r="EF354" s="175"/>
      <c r="EG354" s="175"/>
      <c r="EH354" s="175"/>
      <c r="EI354" s="175"/>
      <c r="EJ354" s="175"/>
      <c r="EK354" s="175"/>
      <c r="EL354" s="175"/>
      <c r="EM354" s="175"/>
      <c r="EN354" s="175"/>
      <c r="EO354" s="175"/>
      <c r="EP354" s="175"/>
      <c r="EQ354" s="175"/>
      <c r="ER354" s="175"/>
      <c r="ES354" s="175"/>
      <c r="ET354" s="175"/>
      <c r="EU354" s="175"/>
      <c r="EV354" s="175"/>
      <c r="EW354" s="175"/>
      <c r="EX354" s="175"/>
      <c r="EY354" s="175"/>
      <c r="EZ354" s="175"/>
      <c r="FA354" s="175"/>
      <c r="FB354" s="175"/>
      <c r="FC354" s="175"/>
      <c r="FD354" s="175"/>
      <c r="FE354" s="175"/>
      <c r="FF354" s="175"/>
      <c r="FG354" s="175"/>
      <c r="FH354" s="175"/>
      <c r="FI354" s="175"/>
      <c r="FJ354" s="175"/>
      <c r="FK354" s="175"/>
      <c r="FL354" s="175"/>
      <c r="FM354" s="175"/>
      <c r="FN354" s="175"/>
      <c r="FO354" s="175"/>
      <c r="FP354" s="175"/>
      <c r="FQ354" s="175"/>
      <c r="FR354" s="175"/>
      <c r="FS354" s="175"/>
      <c r="FT354" s="175"/>
      <c r="FU354" s="175"/>
      <c r="FV354" s="175"/>
      <c r="FW354" s="175"/>
      <c r="FX354" s="175"/>
      <c r="FY354" s="175"/>
      <c r="FZ354" s="175"/>
      <c r="GA354" s="175"/>
      <c r="GB354" s="175"/>
      <c r="GC354" s="175"/>
      <c r="GD354" s="175"/>
      <c r="GE354" s="175"/>
      <c r="GF354" s="175"/>
      <c r="GG354" s="175"/>
      <c r="GH354" s="175"/>
      <c r="GI354" s="175"/>
      <c r="GJ354" s="175"/>
      <c r="GK354" s="175"/>
      <c r="GL354" s="175"/>
      <c r="GM354" s="175"/>
      <c r="GN354" s="175"/>
      <c r="GO354" s="175"/>
      <c r="GP354" s="175"/>
      <c r="GQ354" s="175"/>
      <c r="GR354" s="175"/>
      <c r="GS354" s="175"/>
      <c r="GT354" s="175"/>
      <c r="GU354" s="175"/>
      <c r="GV354" s="175"/>
      <c r="GW354" s="175"/>
      <c r="GX354" s="175"/>
      <c r="GY354" s="175"/>
      <c r="GZ354" s="175"/>
      <c r="HA354" s="175"/>
      <c r="HB354" s="175"/>
      <c r="HC354" s="175"/>
      <c r="HD354" s="175"/>
      <c r="HE354" s="175"/>
      <c r="HF354" s="175"/>
      <c r="HG354" s="175"/>
      <c r="HH354" s="175"/>
      <c r="HI354" s="175"/>
      <c r="HJ354" s="175"/>
      <c r="HK354" s="175"/>
      <c r="HL354" s="175"/>
      <c r="HM354" s="175"/>
      <c r="HN354" s="175"/>
      <c r="HO354" s="175"/>
      <c r="HP354" s="175"/>
      <c r="HQ354" s="175"/>
      <c r="HR354" s="175"/>
      <c r="HS354" s="175"/>
      <c r="HT354" s="175"/>
      <c r="HU354" s="175"/>
      <c r="HV354" s="175"/>
      <c r="HW354" s="175"/>
      <c r="HX354" s="175"/>
      <c r="HY354" s="175"/>
      <c r="HZ354" s="175"/>
      <c r="IA354" s="175"/>
      <c r="IB354" s="175"/>
      <c r="IC354" s="175"/>
      <c r="ID354" s="175"/>
      <c r="IE354" s="175"/>
      <c r="IF354" s="175"/>
      <c r="IG354" s="175"/>
      <c r="IH354" s="175"/>
      <c r="II354" s="175"/>
      <c r="IJ354" s="175"/>
      <c r="IK354" s="175"/>
      <c r="IL354" s="175"/>
      <c r="IM354" s="175"/>
      <c r="IN354" s="175"/>
      <c r="IO354" s="175"/>
      <c r="IP354" s="175"/>
      <c r="IQ354" s="175"/>
      <c r="IR354" s="175"/>
      <c r="IS354" s="175"/>
      <c r="IT354" s="175"/>
      <c r="IU354" s="175"/>
      <c r="IV354" s="175"/>
      <c r="IW354" s="175"/>
      <c r="IX354" s="175"/>
      <c r="IY354" s="175"/>
      <c r="IZ354" s="175"/>
      <c r="JA354" s="175"/>
      <c r="JB354" s="175"/>
      <c r="JC354" s="175"/>
      <c r="JD354" s="175"/>
      <c r="JE354" s="175"/>
      <c r="JF354" s="175"/>
      <c r="JG354" s="175"/>
      <c r="JH354" s="175"/>
      <c r="JI354" s="175"/>
      <c r="JJ354" s="175"/>
      <c r="JK354" s="175"/>
      <c r="JL354" s="175"/>
      <c r="JM354" s="175"/>
      <c r="JN354" s="175"/>
      <c r="JO354" s="175"/>
      <c r="JP354" s="175"/>
      <c r="JQ354" s="175"/>
      <c r="JR354" s="175"/>
      <c r="JS354" s="175"/>
      <c r="JT354" s="175"/>
      <c r="JU354" s="175"/>
      <c r="JV354" s="175"/>
      <c r="JW354" s="175"/>
      <c r="JX354" s="175"/>
      <c r="JY354" s="175"/>
      <c r="JZ354" s="175"/>
      <c r="KA354" s="175"/>
      <c r="KB354" s="175"/>
      <c r="KC354" s="175"/>
      <c r="KD354" s="175"/>
      <c r="KE354" s="175"/>
      <c r="KF354" s="175"/>
      <c r="KG354" s="175"/>
      <c r="KH354" s="175"/>
      <c r="KI354" s="175"/>
      <c r="KJ354" s="175"/>
      <c r="KK354" s="175"/>
      <c r="KL354" s="175"/>
      <c r="KM354" s="175"/>
      <c r="KN354" s="175"/>
      <c r="KO354" s="175"/>
      <c r="KP354" s="175"/>
      <c r="KQ354" s="175"/>
      <c r="KR354" s="175"/>
      <c r="KS354" s="175"/>
      <c r="KT354" s="175"/>
      <c r="KU354" s="175"/>
      <c r="KV354" s="175"/>
      <c r="KW354" s="175"/>
      <c r="KX354" s="175"/>
      <c r="KY354" s="175"/>
      <c r="KZ354" s="175"/>
      <c r="LA354" s="175"/>
      <c r="LB354" s="175"/>
      <c r="LC354" s="175"/>
      <c r="LD354" s="175"/>
      <c r="LE354" s="175"/>
      <c r="LF354" s="175"/>
      <c r="LG354" s="175"/>
      <c r="LH354" s="175"/>
      <c r="LI354" s="175"/>
      <c r="LJ354" s="175"/>
      <c r="LK354" s="175"/>
      <c r="LL354" s="175"/>
      <c r="LM354" s="175"/>
      <c r="LN354" s="175"/>
      <c r="LO354" s="175"/>
      <c r="LP354" s="175"/>
      <c r="LQ354" s="175"/>
      <c r="LR354" s="175"/>
      <c r="LS354" s="175"/>
      <c r="LT354" s="175"/>
      <c r="LU354" s="175"/>
      <c r="LV354" s="175"/>
      <c r="LW354" s="175"/>
      <c r="LX354" s="175"/>
      <c r="LY354" s="175"/>
      <c r="LZ354" s="175"/>
      <c r="MA354" s="175"/>
      <c r="MB354" s="175"/>
      <c r="MC354" s="175"/>
      <c r="MD354" s="175"/>
      <c r="ME354" s="175"/>
      <c r="MF354" s="175"/>
      <c r="MG354" s="175"/>
      <c r="MH354" s="175"/>
      <c r="MI354" s="175"/>
      <c r="MJ354" s="175"/>
      <c r="MK354" s="175"/>
      <c r="ML354" s="175"/>
      <c r="MM354" s="175"/>
      <c r="MN354" s="175"/>
      <c r="MO354" s="175"/>
      <c r="MP354" s="175"/>
      <c r="MQ354" s="175"/>
      <c r="MR354" s="175"/>
      <c r="MS354" s="175"/>
      <c r="MT354" s="175"/>
      <c r="MU354" s="175"/>
      <c r="MV354" s="175"/>
      <c r="MW354" s="175"/>
      <c r="MX354" s="175"/>
      <c r="MY354" s="175"/>
      <c r="MZ354" s="175"/>
      <c r="NA354" s="175"/>
      <c r="NB354" s="175"/>
      <c r="NC354" s="175"/>
      <c r="ND354" s="175"/>
      <c r="NE354" s="175"/>
      <c r="NF354" s="175"/>
      <c r="NG354" s="175"/>
      <c r="NH354" s="175"/>
      <c r="NI354" s="175"/>
      <c r="NJ354" s="175"/>
      <c r="NK354" s="175"/>
      <c r="NL354" s="175"/>
      <c r="NM354" s="175"/>
      <c r="NN354" s="175"/>
      <c r="NO354" s="175"/>
      <c r="NP354" s="175"/>
      <c r="NQ354" s="175"/>
      <c r="NR354" s="175"/>
      <c r="NS354" s="175"/>
      <c r="NT354" s="175"/>
      <c r="NU354" s="175"/>
      <c r="NV354" s="175"/>
      <c r="NW354" s="175"/>
      <c r="NX354" s="175"/>
      <c r="NY354" s="175"/>
      <c r="NZ354" s="175"/>
      <c r="OA354" s="175"/>
      <c r="OB354" s="175"/>
      <c r="OC354" s="175"/>
      <c r="OD354" s="175"/>
      <c r="OE354" s="175"/>
      <c r="OF354" s="175"/>
      <c r="OG354" s="175"/>
      <c r="OH354" s="175"/>
      <c r="OI354" s="175"/>
      <c r="OJ354" s="175"/>
      <c r="OK354" s="175"/>
      <c r="OL354" s="175"/>
      <c r="OM354" s="175"/>
      <c r="ON354" s="175"/>
      <c r="OO354" s="175"/>
      <c r="OP354" s="175"/>
      <c r="OQ354" s="175"/>
      <c r="OR354" s="175"/>
      <c r="OS354" s="175"/>
      <c r="OT354" s="175"/>
      <c r="OU354" s="175"/>
      <c r="OV354" s="175"/>
      <c r="OW354" s="175"/>
      <c r="OX354" s="175"/>
      <c r="OY354" s="175"/>
      <c r="OZ354" s="175"/>
      <c r="PA354" s="175"/>
      <c r="PB354" s="175"/>
      <c r="PC354" s="175"/>
      <c r="PD354" s="175"/>
      <c r="PE354" s="175"/>
      <c r="PF354" s="175"/>
      <c r="PG354" s="175"/>
      <c r="PH354" s="175"/>
      <c r="PI354" s="175"/>
      <c r="PJ354" s="175"/>
      <c r="PK354" s="175"/>
      <c r="PL354" s="175"/>
      <c r="PM354" s="175"/>
      <c r="PN354" s="175"/>
      <c r="PO354" s="175"/>
      <c r="PP354" s="175"/>
      <c r="PQ354" s="175"/>
      <c r="PR354" s="175"/>
      <c r="PS354" s="175"/>
      <c r="PT354" s="175"/>
      <c r="PU354" s="175"/>
      <c r="PV354" s="175"/>
      <c r="PW354" s="175"/>
      <c r="PX354" s="175"/>
      <c r="PY354" s="175"/>
      <c r="PZ354" s="175"/>
      <c r="QA354" s="175"/>
      <c r="QB354" s="175"/>
      <c r="QC354" s="175"/>
      <c r="QD354" s="175"/>
      <c r="QE354" s="175"/>
      <c r="QF354" s="175"/>
      <c r="QG354" s="175"/>
      <c r="QH354" s="175"/>
      <c r="QI354" s="175"/>
      <c r="QJ354" s="175"/>
      <c r="QK354" s="175"/>
      <c r="QL354" s="175"/>
      <c r="QM354" s="175"/>
      <c r="QN354" s="175"/>
      <c r="QO354" s="175"/>
    </row>
    <row r="355" spans="122:457">
      <c r="DR355" s="175"/>
      <c r="DS355" s="175"/>
      <c r="DT355" s="175"/>
      <c r="DU355" s="175"/>
      <c r="DV355" s="175"/>
      <c r="DW355" s="175"/>
      <c r="DX355" s="175"/>
      <c r="DY355" s="175"/>
      <c r="DZ355" s="175"/>
      <c r="EA355" s="175"/>
      <c r="EB355" s="175"/>
      <c r="EC355" s="175"/>
      <c r="ED355" s="175"/>
      <c r="EE355" s="175"/>
      <c r="EF355" s="175"/>
      <c r="EG355" s="175"/>
      <c r="EH355" s="175"/>
      <c r="EI355" s="175"/>
      <c r="EJ355" s="175"/>
      <c r="EK355" s="175"/>
      <c r="EL355" s="175"/>
      <c r="EM355" s="175"/>
      <c r="EN355" s="175"/>
      <c r="EO355" s="175"/>
      <c r="EP355" s="175"/>
      <c r="EQ355" s="175"/>
      <c r="ER355" s="175"/>
      <c r="ES355" s="175"/>
      <c r="ET355" s="175"/>
      <c r="EU355" s="175"/>
      <c r="EV355" s="175"/>
      <c r="EW355" s="175"/>
      <c r="EX355" s="175"/>
      <c r="EY355" s="175"/>
      <c r="EZ355" s="175"/>
      <c r="FA355" s="175"/>
      <c r="FB355" s="175"/>
      <c r="FC355" s="175"/>
      <c r="FD355" s="175"/>
      <c r="FE355" s="175"/>
      <c r="FF355" s="175"/>
      <c r="FG355" s="175"/>
      <c r="FH355" s="175"/>
      <c r="FI355" s="175"/>
      <c r="FJ355" s="175"/>
      <c r="FK355" s="175"/>
      <c r="FL355" s="175"/>
      <c r="FM355" s="175"/>
      <c r="FN355" s="175"/>
      <c r="FO355" s="175"/>
      <c r="FP355" s="175"/>
      <c r="FQ355" s="175"/>
      <c r="FR355" s="175"/>
      <c r="FS355" s="175"/>
      <c r="FT355" s="175"/>
      <c r="FU355" s="175"/>
      <c r="FV355" s="175"/>
      <c r="FW355" s="175"/>
      <c r="FX355" s="175"/>
      <c r="FY355" s="175"/>
      <c r="FZ355" s="175"/>
      <c r="GA355" s="175"/>
      <c r="GB355" s="175"/>
      <c r="GC355" s="175"/>
      <c r="GD355" s="175"/>
      <c r="GE355" s="175"/>
      <c r="GF355" s="175"/>
      <c r="GG355" s="175"/>
      <c r="GH355" s="175"/>
      <c r="GI355" s="175"/>
      <c r="GJ355" s="175"/>
      <c r="GK355" s="175"/>
      <c r="GL355" s="175"/>
      <c r="GM355" s="175"/>
      <c r="GN355" s="175"/>
      <c r="GO355" s="175"/>
      <c r="GP355" s="175"/>
      <c r="GQ355" s="175"/>
      <c r="GR355" s="175"/>
      <c r="GS355" s="175"/>
      <c r="GT355" s="175"/>
      <c r="GU355" s="175"/>
      <c r="GV355" s="175"/>
      <c r="GW355" s="175"/>
      <c r="GX355" s="175"/>
      <c r="GY355" s="175"/>
      <c r="GZ355" s="175"/>
      <c r="HA355" s="175"/>
      <c r="HB355" s="175"/>
      <c r="HC355" s="175"/>
      <c r="HD355" s="175"/>
      <c r="HE355" s="175"/>
      <c r="HF355" s="175"/>
      <c r="HG355" s="175"/>
      <c r="HH355" s="175"/>
      <c r="HI355" s="175"/>
      <c r="HJ355" s="175"/>
      <c r="HK355" s="175"/>
      <c r="HL355" s="175"/>
      <c r="HM355" s="175"/>
      <c r="HN355" s="175"/>
      <c r="HO355" s="175"/>
      <c r="HP355" s="175"/>
      <c r="HQ355" s="175"/>
      <c r="HR355" s="175"/>
      <c r="HS355" s="175"/>
      <c r="HT355" s="175"/>
      <c r="HU355" s="175"/>
      <c r="HV355" s="175"/>
      <c r="HW355" s="175"/>
      <c r="HX355" s="175"/>
      <c r="HY355" s="175"/>
      <c r="HZ355" s="175"/>
      <c r="IA355" s="175"/>
      <c r="IB355" s="175"/>
      <c r="IC355" s="175"/>
      <c r="ID355" s="175"/>
      <c r="IE355" s="175"/>
      <c r="IF355" s="175"/>
      <c r="IG355" s="175"/>
      <c r="IH355" s="175"/>
      <c r="II355" s="175"/>
      <c r="IJ355" s="175"/>
      <c r="IK355" s="175"/>
      <c r="IL355" s="175"/>
      <c r="IM355" s="175"/>
      <c r="IN355" s="175"/>
      <c r="IO355" s="175"/>
      <c r="IP355" s="175"/>
      <c r="IQ355" s="175"/>
      <c r="IR355" s="175"/>
      <c r="IS355" s="175"/>
      <c r="IT355" s="175"/>
      <c r="IU355" s="175"/>
      <c r="IV355" s="175"/>
      <c r="IW355" s="175"/>
      <c r="IX355" s="175"/>
      <c r="IY355" s="175"/>
      <c r="IZ355" s="175"/>
      <c r="JA355" s="175"/>
      <c r="JB355" s="175"/>
      <c r="JC355" s="175"/>
      <c r="JD355" s="175"/>
      <c r="JE355" s="175"/>
      <c r="JF355" s="175"/>
      <c r="JG355" s="175"/>
      <c r="JH355" s="175"/>
      <c r="JI355" s="175"/>
      <c r="JJ355" s="175"/>
      <c r="JK355" s="175"/>
      <c r="JL355" s="175"/>
      <c r="JM355" s="175"/>
      <c r="JN355" s="175"/>
      <c r="JO355" s="175"/>
      <c r="JP355" s="175"/>
      <c r="JQ355" s="175"/>
      <c r="JR355" s="175"/>
      <c r="JS355" s="175"/>
      <c r="JT355" s="175"/>
      <c r="JU355" s="175"/>
      <c r="JV355" s="175"/>
      <c r="JW355" s="175"/>
      <c r="JX355" s="175"/>
      <c r="JY355" s="175"/>
      <c r="JZ355" s="175"/>
      <c r="KA355" s="175"/>
      <c r="KB355" s="175"/>
      <c r="KC355" s="175"/>
      <c r="KD355" s="175"/>
      <c r="KE355" s="175"/>
      <c r="KF355" s="175"/>
      <c r="KG355" s="175"/>
      <c r="KH355" s="175"/>
      <c r="KI355" s="175"/>
      <c r="KJ355" s="175"/>
      <c r="KK355" s="175"/>
      <c r="KL355" s="175"/>
      <c r="KM355" s="175"/>
      <c r="KN355" s="175"/>
      <c r="KO355" s="175"/>
      <c r="KP355" s="175"/>
      <c r="KQ355" s="175"/>
      <c r="KR355" s="175"/>
      <c r="KS355" s="175"/>
      <c r="KT355" s="175"/>
      <c r="KU355" s="175"/>
      <c r="KV355" s="175"/>
      <c r="KW355" s="175"/>
      <c r="KX355" s="175"/>
      <c r="KY355" s="175"/>
      <c r="KZ355" s="175"/>
      <c r="LA355" s="175"/>
      <c r="LB355" s="175"/>
      <c r="LC355" s="175"/>
      <c r="LD355" s="175"/>
      <c r="LE355" s="175"/>
      <c r="LF355" s="175"/>
      <c r="LG355" s="175"/>
      <c r="LH355" s="175"/>
      <c r="LI355" s="175"/>
      <c r="LJ355" s="175"/>
      <c r="LK355" s="175"/>
      <c r="LL355" s="175"/>
      <c r="LM355" s="175"/>
      <c r="LN355" s="175"/>
      <c r="LO355" s="175"/>
      <c r="LP355" s="175"/>
      <c r="LQ355" s="175"/>
      <c r="LR355" s="175"/>
      <c r="LS355" s="175"/>
      <c r="LT355" s="175"/>
      <c r="LU355" s="175"/>
      <c r="LV355" s="175"/>
      <c r="LW355" s="175"/>
      <c r="LX355" s="175"/>
      <c r="LY355" s="175"/>
      <c r="LZ355" s="175"/>
      <c r="MA355" s="175"/>
      <c r="MB355" s="175"/>
      <c r="MC355" s="175"/>
      <c r="MD355" s="175"/>
      <c r="ME355" s="175"/>
      <c r="MF355" s="175"/>
      <c r="MG355" s="175"/>
      <c r="MH355" s="175"/>
      <c r="MI355" s="175"/>
      <c r="MJ355" s="175"/>
      <c r="MK355" s="175"/>
      <c r="ML355" s="175"/>
      <c r="MM355" s="175"/>
      <c r="MN355" s="175"/>
      <c r="MO355" s="175"/>
      <c r="MP355" s="175"/>
      <c r="MQ355" s="175"/>
      <c r="MR355" s="175"/>
      <c r="MS355" s="175"/>
      <c r="MT355" s="175"/>
      <c r="MU355" s="175"/>
      <c r="MV355" s="175"/>
      <c r="MW355" s="175"/>
      <c r="MX355" s="175"/>
      <c r="MY355" s="175"/>
      <c r="MZ355" s="175"/>
      <c r="NA355" s="175"/>
      <c r="NB355" s="175"/>
      <c r="NC355" s="175"/>
      <c r="ND355" s="175"/>
      <c r="NE355" s="175"/>
      <c r="NF355" s="175"/>
      <c r="NG355" s="175"/>
      <c r="NH355" s="175"/>
      <c r="NI355" s="175"/>
      <c r="NJ355" s="175"/>
      <c r="NK355" s="175"/>
      <c r="NL355" s="175"/>
      <c r="NM355" s="175"/>
      <c r="NN355" s="175"/>
      <c r="NO355" s="175"/>
      <c r="NP355" s="175"/>
      <c r="NQ355" s="175"/>
      <c r="NR355" s="175"/>
      <c r="NS355" s="175"/>
      <c r="NT355" s="175"/>
      <c r="NU355" s="175"/>
      <c r="NV355" s="175"/>
      <c r="NW355" s="175"/>
      <c r="NX355" s="175"/>
      <c r="NY355" s="175"/>
      <c r="NZ355" s="175"/>
      <c r="OA355" s="175"/>
      <c r="OB355" s="175"/>
      <c r="OC355" s="175"/>
      <c r="OD355" s="175"/>
      <c r="OE355" s="175"/>
      <c r="OF355" s="175"/>
      <c r="OG355" s="175"/>
      <c r="OH355" s="175"/>
      <c r="OI355" s="175"/>
      <c r="OJ355" s="175"/>
      <c r="OK355" s="175"/>
      <c r="OL355" s="175"/>
      <c r="OM355" s="175"/>
      <c r="ON355" s="175"/>
      <c r="OO355" s="175"/>
      <c r="OP355" s="175"/>
      <c r="OQ355" s="175"/>
      <c r="OR355" s="175"/>
      <c r="OS355" s="175"/>
      <c r="OT355" s="175"/>
      <c r="OU355" s="175"/>
      <c r="OV355" s="175"/>
      <c r="OW355" s="175"/>
      <c r="OX355" s="175"/>
      <c r="OY355" s="175"/>
      <c r="OZ355" s="175"/>
      <c r="PA355" s="175"/>
      <c r="PB355" s="175"/>
      <c r="PC355" s="175"/>
      <c r="PD355" s="175"/>
      <c r="PE355" s="175"/>
      <c r="PF355" s="175"/>
      <c r="PG355" s="175"/>
      <c r="PH355" s="175"/>
      <c r="PI355" s="175"/>
      <c r="PJ355" s="175"/>
      <c r="PK355" s="175"/>
      <c r="PL355" s="175"/>
      <c r="PM355" s="175"/>
      <c r="PN355" s="175"/>
      <c r="PO355" s="175"/>
      <c r="PP355" s="175"/>
      <c r="PQ355" s="175"/>
      <c r="PR355" s="175"/>
      <c r="PS355" s="175"/>
      <c r="PT355" s="175"/>
      <c r="PU355" s="175"/>
      <c r="PV355" s="175"/>
      <c r="PW355" s="175"/>
      <c r="PX355" s="175"/>
      <c r="PY355" s="175"/>
      <c r="PZ355" s="175"/>
      <c r="QA355" s="175"/>
      <c r="QB355" s="175"/>
      <c r="QC355" s="175"/>
      <c r="QD355" s="175"/>
      <c r="QE355" s="175"/>
      <c r="QF355" s="175"/>
      <c r="QG355" s="175"/>
      <c r="QH355" s="175"/>
      <c r="QI355" s="175"/>
      <c r="QJ355" s="175"/>
      <c r="QK355" s="175"/>
      <c r="QL355" s="175"/>
      <c r="QM355" s="175"/>
      <c r="QN355" s="175"/>
      <c r="QO355" s="175"/>
    </row>
    <row r="356" spans="122:457">
      <c r="DR356" s="175"/>
      <c r="DS356" s="175"/>
      <c r="DT356" s="175"/>
      <c r="DU356" s="175"/>
      <c r="DV356" s="175"/>
      <c r="DW356" s="175"/>
      <c r="DX356" s="175"/>
      <c r="DY356" s="175"/>
      <c r="DZ356" s="175"/>
      <c r="EA356" s="175"/>
      <c r="EB356" s="175"/>
      <c r="EC356" s="175"/>
      <c r="ED356" s="175"/>
      <c r="EE356" s="175"/>
      <c r="EF356" s="175"/>
      <c r="EG356" s="175"/>
      <c r="EH356" s="175"/>
      <c r="EI356" s="175"/>
      <c r="EJ356" s="175"/>
      <c r="EK356" s="175"/>
      <c r="EL356" s="175"/>
      <c r="EM356" s="175"/>
      <c r="EN356" s="175"/>
      <c r="EO356" s="175"/>
      <c r="EP356" s="175"/>
      <c r="EQ356" s="175"/>
      <c r="ER356" s="175"/>
      <c r="ES356" s="175"/>
      <c r="ET356" s="175"/>
      <c r="EU356" s="175"/>
      <c r="EV356" s="175"/>
      <c r="EW356" s="175"/>
      <c r="EX356" s="175"/>
      <c r="EY356" s="175"/>
      <c r="EZ356" s="175"/>
      <c r="FA356" s="175"/>
      <c r="FB356" s="175"/>
      <c r="FC356" s="175"/>
      <c r="FD356" s="175"/>
      <c r="FE356" s="175"/>
      <c r="FF356" s="175"/>
      <c r="FG356" s="175"/>
      <c r="FH356" s="175"/>
      <c r="FI356" s="175"/>
      <c r="FJ356" s="175"/>
      <c r="FK356" s="175"/>
      <c r="FL356" s="175"/>
      <c r="FM356" s="175"/>
      <c r="FN356" s="175"/>
      <c r="FO356" s="175"/>
      <c r="FP356" s="175"/>
      <c r="FQ356" s="175"/>
      <c r="FR356" s="175"/>
      <c r="FS356" s="175"/>
      <c r="FT356" s="175"/>
      <c r="FU356" s="175"/>
      <c r="FV356" s="175"/>
      <c r="FW356" s="175"/>
      <c r="FX356" s="175"/>
      <c r="FY356" s="175"/>
      <c r="FZ356" s="175"/>
      <c r="GA356" s="175"/>
      <c r="GB356" s="175"/>
      <c r="GC356" s="175"/>
      <c r="GD356" s="175"/>
      <c r="GE356" s="175"/>
      <c r="GF356" s="175"/>
      <c r="GG356" s="175"/>
      <c r="GH356" s="175"/>
      <c r="GI356" s="175"/>
      <c r="GJ356" s="175"/>
      <c r="GK356" s="175"/>
      <c r="GL356" s="175"/>
      <c r="GM356" s="175"/>
      <c r="GN356" s="175"/>
      <c r="GO356" s="175"/>
      <c r="GP356" s="175"/>
      <c r="GQ356" s="175"/>
      <c r="GR356" s="175"/>
      <c r="GS356" s="175"/>
      <c r="GT356" s="175"/>
      <c r="GU356" s="175"/>
      <c r="GV356" s="175"/>
      <c r="GW356" s="175"/>
      <c r="GX356" s="175"/>
      <c r="GY356" s="175"/>
      <c r="GZ356" s="175"/>
      <c r="HA356" s="175"/>
      <c r="HB356" s="175"/>
      <c r="HC356" s="175"/>
      <c r="HD356" s="175"/>
      <c r="HE356" s="175"/>
      <c r="HF356" s="175"/>
      <c r="HG356" s="175"/>
      <c r="HH356" s="175"/>
      <c r="HI356" s="175"/>
      <c r="HJ356" s="175"/>
      <c r="HK356" s="175"/>
      <c r="HL356" s="175"/>
      <c r="HM356" s="175"/>
      <c r="HN356" s="175"/>
      <c r="HO356" s="175"/>
      <c r="HP356" s="175"/>
      <c r="HQ356" s="175"/>
      <c r="HR356" s="175"/>
      <c r="HS356" s="175"/>
      <c r="HT356" s="175"/>
      <c r="HU356" s="175"/>
      <c r="HV356" s="175"/>
      <c r="HW356" s="175"/>
      <c r="HX356" s="175"/>
      <c r="HY356" s="175"/>
      <c r="HZ356" s="175"/>
      <c r="IA356" s="175"/>
      <c r="IB356" s="175"/>
      <c r="IC356" s="175"/>
      <c r="ID356" s="175"/>
      <c r="IE356" s="175"/>
      <c r="IF356" s="175"/>
      <c r="IG356" s="175"/>
      <c r="IH356" s="175"/>
      <c r="II356" s="175"/>
      <c r="IJ356" s="175"/>
      <c r="IK356" s="175"/>
      <c r="IL356" s="175"/>
      <c r="IM356" s="175"/>
      <c r="IN356" s="175"/>
      <c r="IO356" s="175"/>
      <c r="IP356" s="175"/>
      <c r="IQ356" s="175"/>
      <c r="IR356" s="175"/>
      <c r="IS356" s="175"/>
      <c r="IT356" s="175"/>
      <c r="IU356" s="175"/>
      <c r="IV356" s="175"/>
      <c r="IW356" s="175"/>
      <c r="IX356" s="175"/>
      <c r="IY356" s="175"/>
      <c r="IZ356" s="175"/>
      <c r="JA356" s="175"/>
      <c r="JB356" s="175"/>
      <c r="JC356" s="175"/>
      <c r="JD356" s="175"/>
      <c r="JE356" s="175"/>
      <c r="JF356" s="175"/>
      <c r="JG356" s="175"/>
      <c r="JH356" s="175"/>
      <c r="JI356" s="175"/>
      <c r="JJ356" s="175"/>
      <c r="JK356" s="175"/>
      <c r="JL356" s="175"/>
      <c r="JM356" s="175"/>
      <c r="JN356" s="175"/>
      <c r="JO356" s="175"/>
      <c r="JP356" s="175"/>
      <c r="JQ356" s="175"/>
      <c r="JR356" s="175"/>
      <c r="JS356" s="175"/>
      <c r="JT356" s="175"/>
      <c r="JU356" s="175"/>
      <c r="JV356" s="175"/>
      <c r="JW356" s="175"/>
      <c r="JX356" s="175"/>
      <c r="JY356" s="175"/>
      <c r="JZ356" s="175"/>
      <c r="KA356" s="175"/>
      <c r="KB356" s="175"/>
      <c r="KC356" s="175"/>
      <c r="KD356" s="175"/>
      <c r="KE356" s="175"/>
      <c r="KF356" s="175"/>
      <c r="KG356" s="175"/>
      <c r="KH356" s="175"/>
      <c r="KI356" s="175"/>
      <c r="KJ356" s="175"/>
      <c r="KK356" s="175"/>
      <c r="KL356" s="175"/>
      <c r="KM356" s="175"/>
      <c r="KN356" s="175"/>
      <c r="KO356" s="175"/>
      <c r="KP356" s="175"/>
      <c r="KQ356" s="175"/>
      <c r="KR356" s="175"/>
      <c r="KS356" s="175"/>
      <c r="KT356" s="175"/>
      <c r="KU356" s="175"/>
      <c r="KV356" s="175"/>
      <c r="KW356" s="175"/>
      <c r="KX356" s="175"/>
      <c r="KY356" s="175"/>
      <c r="KZ356" s="175"/>
      <c r="LA356" s="175"/>
      <c r="LB356" s="175"/>
      <c r="LC356" s="175"/>
      <c r="LD356" s="175"/>
      <c r="LE356" s="175"/>
      <c r="LF356" s="175"/>
      <c r="LG356" s="175"/>
      <c r="LH356" s="175"/>
      <c r="LI356" s="175"/>
      <c r="LJ356" s="175"/>
      <c r="LK356" s="175"/>
      <c r="LL356" s="175"/>
      <c r="LM356" s="175"/>
      <c r="LN356" s="175"/>
      <c r="LO356" s="175"/>
      <c r="LP356" s="175"/>
      <c r="LQ356" s="175"/>
      <c r="LR356" s="175"/>
      <c r="LS356" s="175"/>
      <c r="LT356" s="175"/>
      <c r="LU356" s="175"/>
      <c r="LV356" s="175"/>
      <c r="LW356" s="175"/>
      <c r="LX356" s="175"/>
      <c r="LY356" s="175"/>
      <c r="LZ356" s="175"/>
      <c r="MA356" s="175"/>
      <c r="MB356" s="175"/>
      <c r="MC356" s="175"/>
      <c r="MD356" s="175"/>
      <c r="ME356" s="175"/>
      <c r="MF356" s="175"/>
      <c r="MG356" s="175"/>
      <c r="MH356" s="175"/>
      <c r="MI356" s="175"/>
      <c r="MJ356" s="175"/>
      <c r="MK356" s="175"/>
      <c r="ML356" s="175"/>
      <c r="MM356" s="175"/>
      <c r="MN356" s="175"/>
      <c r="MO356" s="175"/>
      <c r="MP356" s="175"/>
      <c r="MQ356" s="175"/>
      <c r="MR356" s="175"/>
      <c r="MS356" s="175"/>
      <c r="MT356" s="175"/>
      <c r="MU356" s="175"/>
      <c r="MV356" s="175"/>
      <c r="MW356" s="175"/>
      <c r="MX356" s="175"/>
      <c r="MY356" s="175"/>
      <c r="MZ356" s="175"/>
      <c r="NA356" s="175"/>
      <c r="NB356" s="175"/>
      <c r="NC356" s="175"/>
      <c r="ND356" s="175"/>
      <c r="NE356" s="175"/>
      <c r="NF356" s="175"/>
      <c r="NG356" s="175"/>
      <c r="NH356" s="175"/>
      <c r="NI356" s="175"/>
      <c r="NJ356" s="175"/>
      <c r="NK356" s="175"/>
      <c r="NL356" s="175"/>
      <c r="NM356" s="175"/>
      <c r="NN356" s="175"/>
      <c r="NO356" s="175"/>
      <c r="NP356" s="175"/>
      <c r="NQ356" s="175"/>
      <c r="NR356" s="175"/>
      <c r="NS356" s="175"/>
      <c r="NT356" s="175"/>
      <c r="NU356" s="175"/>
      <c r="NV356" s="175"/>
      <c r="NW356" s="175"/>
      <c r="NX356" s="175"/>
      <c r="NY356" s="175"/>
      <c r="NZ356" s="175"/>
      <c r="OA356" s="175"/>
      <c r="OB356" s="175"/>
      <c r="OC356" s="175"/>
      <c r="OD356" s="175"/>
      <c r="OE356" s="175"/>
      <c r="OF356" s="175"/>
      <c r="OG356" s="175"/>
      <c r="OH356" s="175"/>
      <c r="OI356" s="175"/>
      <c r="OJ356" s="175"/>
      <c r="OK356" s="175"/>
      <c r="OL356" s="175"/>
      <c r="OM356" s="175"/>
      <c r="ON356" s="175"/>
      <c r="OO356" s="175"/>
      <c r="OP356" s="175"/>
      <c r="OQ356" s="175"/>
      <c r="OR356" s="175"/>
      <c r="OS356" s="175"/>
      <c r="OT356" s="175"/>
      <c r="OU356" s="175"/>
      <c r="OV356" s="175"/>
      <c r="OW356" s="175"/>
      <c r="OX356" s="175"/>
      <c r="OY356" s="175"/>
      <c r="OZ356" s="175"/>
      <c r="PA356" s="175"/>
      <c r="PB356" s="175"/>
      <c r="PC356" s="175"/>
      <c r="PD356" s="175"/>
      <c r="PE356" s="175"/>
      <c r="PF356" s="175"/>
      <c r="PG356" s="175"/>
      <c r="PH356" s="175"/>
      <c r="PI356" s="175"/>
      <c r="PJ356" s="175"/>
      <c r="PK356" s="175"/>
      <c r="PL356" s="175"/>
      <c r="PM356" s="175"/>
      <c r="PN356" s="175"/>
      <c r="PO356" s="175"/>
      <c r="PP356" s="175"/>
      <c r="PQ356" s="175"/>
      <c r="PR356" s="175"/>
      <c r="PS356" s="175"/>
      <c r="PT356" s="175"/>
      <c r="PU356" s="175"/>
      <c r="PV356" s="175"/>
      <c r="PW356" s="175"/>
      <c r="PX356" s="175"/>
      <c r="PY356" s="175"/>
      <c r="PZ356" s="175"/>
      <c r="QA356" s="175"/>
      <c r="QB356" s="175"/>
      <c r="QC356" s="175"/>
      <c r="QD356" s="175"/>
      <c r="QE356" s="175"/>
      <c r="QF356" s="175"/>
      <c r="QG356" s="175"/>
      <c r="QH356" s="175"/>
      <c r="QI356" s="175"/>
      <c r="QJ356" s="175"/>
      <c r="QK356" s="175"/>
      <c r="QL356" s="175"/>
      <c r="QM356" s="175"/>
      <c r="QN356" s="175"/>
      <c r="QO356" s="175"/>
    </row>
    <row r="357" spans="122:457">
      <c r="DR357" s="175"/>
      <c r="DS357" s="175"/>
      <c r="DT357" s="175"/>
      <c r="DU357" s="175"/>
      <c r="DV357" s="175"/>
      <c r="DW357" s="175"/>
      <c r="DX357" s="175"/>
      <c r="DY357" s="175"/>
      <c r="DZ357" s="175"/>
      <c r="EA357" s="175"/>
      <c r="EB357" s="175"/>
      <c r="EC357" s="175"/>
      <c r="ED357" s="175"/>
      <c r="EE357" s="175"/>
      <c r="EF357" s="175"/>
      <c r="EG357" s="175"/>
      <c r="EH357" s="175"/>
      <c r="EI357" s="175"/>
      <c r="EJ357" s="175"/>
      <c r="EK357" s="175"/>
      <c r="EL357" s="175"/>
      <c r="EM357" s="175"/>
      <c r="EN357" s="175"/>
      <c r="EO357" s="175"/>
      <c r="EP357" s="175"/>
      <c r="EQ357" s="175"/>
      <c r="ER357" s="175"/>
      <c r="ES357" s="175"/>
      <c r="ET357" s="175"/>
      <c r="EU357" s="175"/>
      <c r="EV357" s="175"/>
      <c r="EW357" s="175"/>
      <c r="EX357" s="175"/>
      <c r="EY357" s="175"/>
      <c r="EZ357" s="175"/>
      <c r="FA357" s="175"/>
      <c r="FB357" s="175"/>
      <c r="FC357" s="175"/>
      <c r="FD357" s="175"/>
      <c r="FE357" s="175"/>
      <c r="FF357" s="175"/>
      <c r="FG357" s="175"/>
      <c r="FH357" s="175"/>
      <c r="FI357" s="175"/>
      <c r="FJ357" s="175"/>
      <c r="FK357" s="175"/>
      <c r="FL357" s="175"/>
      <c r="FM357" s="175"/>
      <c r="FN357" s="175"/>
      <c r="FO357" s="175"/>
      <c r="FP357" s="175"/>
      <c r="FQ357" s="175"/>
      <c r="FR357" s="175"/>
      <c r="FS357" s="175"/>
      <c r="FT357" s="175"/>
      <c r="FU357" s="175"/>
      <c r="FV357" s="175"/>
      <c r="FW357" s="175"/>
      <c r="FX357" s="175"/>
      <c r="FY357" s="175"/>
      <c r="FZ357" s="175"/>
      <c r="GA357" s="175"/>
      <c r="GB357" s="175"/>
      <c r="GC357" s="175"/>
      <c r="GD357" s="175"/>
      <c r="GE357" s="175"/>
      <c r="GF357" s="175"/>
      <c r="GG357" s="175"/>
      <c r="GH357" s="175"/>
      <c r="GI357" s="175"/>
      <c r="GJ357" s="175"/>
      <c r="GK357" s="175"/>
      <c r="GL357" s="175"/>
      <c r="GM357" s="175"/>
      <c r="GN357" s="175"/>
      <c r="GO357" s="175"/>
      <c r="GP357" s="175"/>
      <c r="GQ357" s="175"/>
      <c r="GR357" s="175"/>
      <c r="GS357" s="175"/>
      <c r="GT357" s="175"/>
      <c r="GU357" s="175"/>
      <c r="GV357" s="175"/>
      <c r="GW357" s="175"/>
      <c r="GX357" s="175"/>
      <c r="GY357" s="175"/>
      <c r="GZ357" s="175"/>
      <c r="HA357" s="175"/>
      <c r="HB357" s="175"/>
      <c r="HC357" s="175"/>
      <c r="HD357" s="175"/>
      <c r="HE357" s="175"/>
      <c r="HF357" s="175"/>
      <c r="HG357" s="175"/>
      <c r="HH357" s="175"/>
      <c r="HI357" s="175"/>
      <c r="HJ357" s="175"/>
      <c r="HK357" s="175"/>
      <c r="HL357" s="175"/>
      <c r="HM357" s="175"/>
      <c r="HN357" s="175"/>
      <c r="HO357" s="175"/>
      <c r="HP357" s="175"/>
      <c r="HQ357" s="175"/>
      <c r="HR357" s="175"/>
      <c r="HS357" s="175"/>
      <c r="HT357" s="175"/>
      <c r="HU357" s="175"/>
      <c r="HV357" s="175"/>
      <c r="HW357" s="175"/>
      <c r="HX357" s="175"/>
      <c r="HY357" s="175"/>
      <c r="HZ357" s="175"/>
      <c r="IA357" s="175"/>
      <c r="IB357" s="175"/>
      <c r="IC357" s="175"/>
      <c r="ID357" s="175"/>
      <c r="IE357" s="175"/>
      <c r="IF357" s="175"/>
      <c r="IG357" s="175"/>
      <c r="IH357" s="175"/>
      <c r="II357" s="175"/>
      <c r="IJ357" s="175"/>
      <c r="IK357" s="175"/>
      <c r="IL357" s="175"/>
      <c r="IM357" s="175"/>
      <c r="IN357" s="175"/>
      <c r="IO357" s="175"/>
      <c r="IP357" s="175"/>
      <c r="IQ357" s="175"/>
      <c r="IR357" s="175"/>
      <c r="IS357" s="175"/>
      <c r="IT357" s="175"/>
      <c r="IU357" s="175"/>
      <c r="IV357" s="175"/>
      <c r="IW357" s="175"/>
      <c r="IX357" s="175"/>
      <c r="IY357" s="175"/>
      <c r="IZ357" s="175"/>
      <c r="JA357" s="175"/>
      <c r="JB357" s="175"/>
      <c r="JC357" s="175"/>
      <c r="JD357" s="175"/>
      <c r="JE357" s="175"/>
      <c r="JF357" s="175"/>
      <c r="JG357" s="175"/>
      <c r="JH357" s="175"/>
      <c r="JI357" s="175"/>
      <c r="JJ357" s="175"/>
      <c r="JK357" s="175"/>
      <c r="JL357" s="175"/>
      <c r="JM357" s="175"/>
      <c r="JN357" s="175"/>
      <c r="JO357" s="175"/>
      <c r="JP357" s="175"/>
      <c r="JQ357" s="175"/>
      <c r="JR357" s="175"/>
      <c r="JS357" s="175"/>
      <c r="JT357" s="175"/>
      <c r="JU357" s="175"/>
      <c r="JV357" s="175"/>
      <c r="JW357" s="175"/>
      <c r="JX357" s="175"/>
      <c r="JY357" s="175"/>
      <c r="JZ357" s="175"/>
      <c r="KA357" s="175"/>
      <c r="KB357" s="175"/>
      <c r="KC357" s="175"/>
      <c r="KD357" s="175"/>
      <c r="KE357" s="175"/>
      <c r="KF357" s="175"/>
      <c r="KG357" s="175"/>
      <c r="KH357" s="175"/>
      <c r="KI357" s="175"/>
      <c r="KJ357" s="175"/>
      <c r="KK357" s="175"/>
      <c r="KL357" s="175"/>
      <c r="KM357" s="175"/>
      <c r="KN357" s="175"/>
      <c r="KO357" s="175"/>
      <c r="KP357" s="175"/>
      <c r="KQ357" s="175"/>
      <c r="KR357" s="175"/>
      <c r="KS357" s="175"/>
      <c r="KT357" s="175"/>
      <c r="KU357" s="175"/>
      <c r="KV357" s="175"/>
      <c r="KW357" s="175"/>
      <c r="KX357" s="175"/>
      <c r="KY357" s="175"/>
      <c r="KZ357" s="175"/>
      <c r="LA357" s="175"/>
      <c r="LB357" s="175"/>
      <c r="LC357" s="175"/>
      <c r="LD357" s="175"/>
      <c r="LE357" s="175"/>
      <c r="LF357" s="175"/>
      <c r="LG357" s="175"/>
      <c r="LH357" s="175"/>
      <c r="LI357" s="175"/>
      <c r="LJ357" s="175"/>
      <c r="LK357" s="175"/>
      <c r="LL357" s="175"/>
      <c r="LM357" s="175"/>
      <c r="LN357" s="175"/>
      <c r="LO357" s="175"/>
      <c r="LP357" s="175"/>
      <c r="LQ357" s="175"/>
      <c r="LR357" s="175"/>
      <c r="LS357" s="175"/>
      <c r="LT357" s="175"/>
      <c r="LU357" s="175"/>
      <c r="LV357" s="175"/>
      <c r="LW357" s="175"/>
      <c r="LX357" s="175"/>
      <c r="LY357" s="175"/>
      <c r="LZ357" s="175"/>
      <c r="MA357" s="175"/>
      <c r="MB357" s="175"/>
      <c r="MC357" s="175"/>
      <c r="MD357" s="175"/>
      <c r="ME357" s="175"/>
      <c r="MF357" s="175"/>
      <c r="MG357" s="175"/>
      <c r="MH357" s="175"/>
      <c r="MI357" s="175"/>
      <c r="MJ357" s="175"/>
      <c r="MK357" s="175"/>
      <c r="ML357" s="175"/>
      <c r="MM357" s="175"/>
      <c r="MN357" s="175"/>
      <c r="MO357" s="175"/>
      <c r="MP357" s="175"/>
      <c r="MQ357" s="175"/>
      <c r="MR357" s="175"/>
      <c r="MS357" s="175"/>
      <c r="MT357" s="175"/>
      <c r="MU357" s="175"/>
      <c r="MV357" s="175"/>
      <c r="MW357" s="175"/>
      <c r="MX357" s="175"/>
      <c r="MY357" s="175"/>
      <c r="MZ357" s="175"/>
      <c r="NA357" s="175"/>
      <c r="NB357" s="175"/>
      <c r="NC357" s="175"/>
      <c r="ND357" s="175"/>
      <c r="NE357" s="175"/>
      <c r="NF357" s="175"/>
      <c r="NG357" s="175"/>
      <c r="NH357" s="175"/>
      <c r="NI357" s="175"/>
      <c r="NJ357" s="175"/>
      <c r="NK357" s="175"/>
      <c r="NL357" s="175"/>
      <c r="NM357" s="175"/>
      <c r="NN357" s="175"/>
      <c r="NO357" s="175"/>
      <c r="NP357" s="175"/>
      <c r="NQ357" s="175"/>
      <c r="NR357" s="175"/>
      <c r="NS357" s="175"/>
      <c r="NT357" s="175"/>
      <c r="NU357" s="175"/>
      <c r="NV357" s="175"/>
      <c r="NW357" s="175"/>
      <c r="NX357" s="175"/>
      <c r="NY357" s="175"/>
      <c r="NZ357" s="175"/>
      <c r="OA357" s="175"/>
      <c r="OB357" s="175"/>
      <c r="OC357" s="175"/>
      <c r="OD357" s="175"/>
      <c r="OE357" s="175"/>
      <c r="OF357" s="175"/>
      <c r="OG357" s="175"/>
      <c r="OH357" s="175"/>
      <c r="OI357" s="175"/>
      <c r="OJ357" s="175"/>
      <c r="OK357" s="175"/>
      <c r="OL357" s="175"/>
      <c r="OM357" s="175"/>
      <c r="ON357" s="175"/>
      <c r="OO357" s="175"/>
      <c r="OP357" s="175"/>
      <c r="OQ357" s="175"/>
      <c r="OR357" s="175"/>
      <c r="OS357" s="175"/>
      <c r="OT357" s="175"/>
      <c r="OU357" s="175"/>
      <c r="OV357" s="175"/>
      <c r="OW357" s="175"/>
      <c r="OX357" s="175"/>
      <c r="OY357" s="175"/>
      <c r="OZ357" s="175"/>
      <c r="PA357" s="175"/>
      <c r="PB357" s="175"/>
      <c r="PC357" s="175"/>
      <c r="PD357" s="175"/>
      <c r="PE357" s="175"/>
      <c r="PF357" s="175"/>
      <c r="PG357" s="175"/>
      <c r="PH357" s="175"/>
      <c r="PI357" s="175"/>
      <c r="PJ357" s="175"/>
      <c r="PK357" s="175"/>
      <c r="PL357" s="175"/>
      <c r="PM357" s="175"/>
      <c r="PN357" s="175"/>
      <c r="PO357" s="175"/>
      <c r="PP357" s="175"/>
      <c r="PQ357" s="175"/>
      <c r="PR357" s="175"/>
      <c r="PS357" s="175"/>
      <c r="PT357" s="175"/>
      <c r="PU357" s="175"/>
      <c r="PV357" s="175"/>
      <c r="PW357" s="175"/>
      <c r="PX357" s="175"/>
      <c r="PY357" s="175"/>
      <c r="PZ357" s="175"/>
      <c r="QA357" s="175"/>
      <c r="QB357" s="175"/>
      <c r="QC357" s="175"/>
      <c r="QD357" s="175"/>
      <c r="QE357" s="175"/>
      <c r="QF357" s="175"/>
      <c r="QG357" s="175"/>
      <c r="QH357" s="175"/>
      <c r="QI357" s="175"/>
      <c r="QJ357" s="175"/>
      <c r="QK357" s="175"/>
      <c r="QL357" s="175"/>
      <c r="QM357" s="175"/>
      <c r="QN357" s="175"/>
      <c r="QO357" s="175"/>
    </row>
    <row r="358" spans="122:457">
      <c r="DR358" s="175"/>
      <c r="DS358" s="175"/>
      <c r="DT358" s="175"/>
      <c r="DU358" s="175"/>
      <c r="DV358" s="175"/>
      <c r="DW358" s="175"/>
      <c r="DX358" s="175"/>
      <c r="DY358" s="175"/>
      <c r="DZ358" s="175"/>
      <c r="EA358" s="175"/>
      <c r="EB358" s="175"/>
      <c r="EC358" s="175"/>
      <c r="ED358" s="175"/>
      <c r="EE358" s="175"/>
      <c r="EF358" s="175"/>
      <c r="EG358" s="175"/>
      <c r="EH358" s="175"/>
      <c r="EI358" s="175"/>
      <c r="EJ358" s="175"/>
      <c r="EK358" s="175"/>
      <c r="EL358" s="175"/>
      <c r="EM358" s="175"/>
      <c r="EN358" s="175"/>
      <c r="EO358" s="175"/>
      <c r="EP358" s="175"/>
      <c r="EQ358" s="175"/>
      <c r="ER358" s="175"/>
      <c r="ES358" s="175"/>
      <c r="ET358" s="175"/>
      <c r="EU358" s="175"/>
      <c r="EV358" s="175"/>
      <c r="EW358" s="175"/>
      <c r="EX358" s="175"/>
      <c r="EY358" s="175"/>
      <c r="EZ358" s="175"/>
      <c r="FA358" s="175"/>
      <c r="FB358" s="175"/>
      <c r="FC358" s="175"/>
      <c r="FD358" s="175"/>
      <c r="FE358" s="175"/>
      <c r="FF358" s="175"/>
      <c r="FG358" s="175"/>
      <c r="FH358" s="175"/>
      <c r="FI358" s="175"/>
      <c r="FJ358" s="175"/>
      <c r="FK358" s="175"/>
      <c r="FL358" s="175"/>
      <c r="FM358" s="175"/>
      <c r="FN358" s="175"/>
      <c r="FO358" s="175"/>
      <c r="FP358" s="175"/>
      <c r="FQ358" s="175"/>
      <c r="FR358" s="175"/>
      <c r="FS358" s="175"/>
      <c r="FT358" s="175"/>
      <c r="FU358" s="175"/>
      <c r="FV358" s="175"/>
      <c r="FW358" s="175"/>
      <c r="FX358" s="175"/>
      <c r="FY358" s="175"/>
      <c r="FZ358" s="175"/>
      <c r="GA358" s="175"/>
      <c r="GB358" s="175"/>
      <c r="GC358" s="175"/>
      <c r="GD358" s="175"/>
      <c r="GE358" s="175"/>
      <c r="GF358" s="175"/>
      <c r="GG358" s="175"/>
      <c r="GH358" s="175"/>
      <c r="GI358" s="175"/>
      <c r="GJ358" s="175"/>
      <c r="GK358" s="175"/>
      <c r="GL358" s="175"/>
      <c r="GM358" s="175"/>
      <c r="GN358" s="175"/>
      <c r="GO358" s="175"/>
      <c r="GP358" s="175"/>
      <c r="GQ358" s="175"/>
      <c r="GR358" s="175"/>
      <c r="GS358" s="175"/>
      <c r="GT358" s="175"/>
      <c r="GU358" s="175"/>
      <c r="GV358" s="175"/>
      <c r="GW358" s="175"/>
      <c r="GX358" s="175"/>
      <c r="GY358" s="175"/>
      <c r="GZ358" s="175"/>
      <c r="HA358" s="175"/>
      <c r="HB358" s="175"/>
      <c r="HC358" s="175"/>
      <c r="HD358" s="175"/>
      <c r="HE358" s="175"/>
      <c r="HF358" s="175"/>
      <c r="HG358" s="175"/>
      <c r="HH358" s="175"/>
      <c r="HI358" s="175"/>
      <c r="HJ358" s="175"/>
      <c r="HK358" s="175"/>
      <c r="HL358" s="175"/>
      <c r="HM358" s="175"/>
      <c r="HN358" s="175"/>
      <c r="HO358" s="175"/>
      <c r="HP358" s="175"/>
      <c r="HQ358" s="175"/>
      <c r="HR358" s="175"/>
      <c r="HS358" s="175"/>
      <c r="HT358" s="175"/>
      <c r="HU358" s="175"/>
      <c r="HV358" s="175"/>
      <c r="HW358" s="175"/>
      <c r="HX358" s="175"/>
      <c r="HY358" s="175"/>
      <c r="HZ358" s="175"/>
      <c r="IA358" s="175"/>
      <c r="IB358" s="175"/>
      <c r="IC358" s="175"/>
      <c r="ID358" s="175"/>
      <c r="IE358" s="175"/>
      <c r="IF358" s="175"/>
      <c r="IG358" s="175"/>
      <c r="IH358" s="175"/>
      <c r="II358" s="175"/>
      <c r="IJ358" s="175"/>
      <c r="IK358" s="175"/>
      <c r="IL358" s="175"/>
      <c r="IM358" s="175"/>
      <c r="IN358" s="175"/>
      <c r="IO358" s="175"/>
      <c r="IP358" s="175"/>
      <c r="IQ358" s="175"/>
      <c r="IR358" s="175"/>
      <c r="IS358" s="175"/>
      <c r="IT358" s="175"/>
      <c r="IU358" s="175"/>
      <c r="IV358" s="175"/>
      <c r="IW358" s="175"/>
      <c r="IX358" s="175"/>
      <c r="IY358" s="175"/>
      <c r="IZ358" s="175"/>
      <c r="JA358" s="175"/>
      <c r="JB358" s="175"/>
      <c r="JC358" s="175"/>
      <c r="JD358" s="175"/>
      <c r="JE358" s="175"/>
      <c r="JF358" s="175"/>
      <c r="JG358" s="175"/>
      <c r="JH358" s="175"/>
      <c r="JI358" s="175"/>
      <c r="JJ358" s="175"/>
      <c r="JK358" s="175"/>
      <c r="JL358" s="175"/>
      <c r="JM358" s="175"/>
      <c r="JN358" s="175"/>
      <c r="JO358" s="175"/>
      <c r="JP358" s="175"/>
      <c r="JQ358" s="175"/>
      <c r="JR358" s="175"/>
      <c r="JS358" s="175"/>
      <c r="JT358" s="175"/>
      <c r="JU358" s="175"/>
      <c r="JV358" s="175"/>
      <c r="JW358" s="175"/>
      <c r="JX358" s="175"/>
      <c r="JY358" s="175"/>
      <c r="JZ358" s="175"/>
      <c r="KA358" s="175"/>
      <c r="KB358" s="175"/>
      <c r="KC358" s="175"/>
      <c r="KD358" s="175"/>
      <c r="KE358" s="175"/>
      <c r="KF358" s="175"/>
      <c r="KG358" s="175"/>
      <c r="KH358" s="175"/>
      <c r="KI358" s="175"/>
      <c r="KJ358" s="175"/>
      <c r="KK358" s="175"/>
      <c r="KL358" s="175"/>
      <c r="KM358" s="175"/>
      <c r="KN358" s="175"/>
      <c r="KO358" s="175"/>
      <c r="KP358" s="175"/>
      <c r="KQ358" s="175"/>
      <c r="KR358" s="175"/>
      <c r="KS358" s="175"/>
      <c r="KT358" s="175"/>
      <c r="KU358" s="175"/>
      <c r="KV358" s="175"/>
      <c r="KW358" s="175"/>
      <c r="KX358" s="175"/>
      <c r="KY358" s="175"/>
      <c r="KZ358" s="175"/>
      <c r="LA358" s="175"/>
      <c r="LB358" s="175"/>
      <c r="LC358" s="175"/>
      <c r="LD358" s="175"/>
      <c r="LE358" s="175"/>
      <c r="LF358" s="175"/>
      <c r="LG358" s="175"/>
      <c r="LH358" s="175"/>
      <c r="LI358" s="175"/>
      <c r="LJ358" s="175"/>
      <c r="LK358" s="175"/>
      <c r="LL358" s="175"/>
      <c r="LM358" s="175"/>
      <c r="LN358" s="175"/>
      <c r="LO358" s="175"/>
      <c r="LP358" s="175"/>
      <c r="LQ358" s="175"/>
      <c r="LR358" s="175"/>
      <c r="LS358" s="175"/>
      <c r="LT358" s="175"/>
      <c r="LU358" s="175"/>
      <c r="LV358" s="175"/>
      <c r="LW358" s="175"/>
      <c r="LX358" s="175"/>
      <c r="LY358" s="175"/>
      <c r="LZ358" s="175"/>
      <c r="MA358" s="175"/>
      <c r="MB358" s="175"/>
      <c r="MC358" s="175"/>
      <c r="MD358" s="175"/>
      <c r="ME358" s="175"/>
      <c r="MF358" s="175"/>
      <c r="MG358" s="175"/>
      <c r="MH358" s="175"/>
      <c r="MI358" s="175"/>
      <c r="MJ358" s="175"/>
      <c r="MK358" s="175"/>
      <c r="ML358" s="175"/>
      <c r="MM358" s="175"/>
      <c r="MN358" s="175"/>
      <c r="MO358" s="175"/>
      <c r="MP358" s="175"/>
      <c r="MQ358" s="175"/>
      <c r="MR358" s="175"/>
      <c r="MS358" s="175"/>
      <c r="MT358" s="175"/>
      <c r="MU358" s="175"/>
      <c r="MV358" s="175"/>
      <c r="MW358" s="175"/>
      <c r="MX358" s="175"/>
      <c r="MY358" s="175"/>
      <c r="MZ358" s="175"/>
      <c r="NA358" s="175"/>
      <c r="NB358" s="175"/>
      <c r="NC358" s="175"/>
      <c r="ND358" s="175"/>
      <c r="NE358" s="175"/>
      <c r="NF358" s="175"/>
      <c r="NG358" s="175"/>
      <c r="NH358" s="175"/>
      <c r="NI358" s="175"/>
      <c r="NJ358" s="175"/>
      <c r="NK358" s="175"/>
      <c r="NL358" s="175"/>
      <c r="NM358" s="175"/>
      <c r="NN358" s="175"/>
      <c r="NO358" s="175"/>
      <c r="NP358" s="175"/>
      <c r="NQ358" s="175"/>
      <c r="NR358" s="175"/>
      <c r="NS358" s="175"/>
      <c r="NT358" s="175"/>
      <c r="NU358" s="175"/>
      <c r="NV358" s="175"/>
      <c r="NW358" s="175"/>
      <c r="NX358" s="175"/>
      <c r="NY358" s="175"/>
      <c r="NZ358" s="175"/>
      <c r="OA358" s="175"/>
      <c r="OB358" s="175"/>
      <c r="OC358" s="175"/>
      <c r="OD358" s="175"/>
      <c r="OE358" s="175"/>
      <c r="OF358" s="175"/>
      <c r="OG358" s="175"/>
      <c r="OH358" s="175"/>
      <c r="OI358" s="175"/>
      <c r="OJ358" s="175"/>
      <c r="OK358" s="175"/>
      <c r="OL358" s="175"/>
      <c r="OM358" s="175"/>
      <c r="ON358" s="175"/>
      <c r="OO358" s="175"/>
      <c r="OP358" s="175"/>
      <c r="OQ358" s="175"/>
      <c r="OR358" s="175"/>
      <c r="OS358" s="175"/>
      <c r="OT358" s="175"/>
      <c r="OU358" s="175"/>
      <c r="OV358" s="175"/>
      <c r="OW358" s="175"/>
      <c r="OX358" s="175"/>
      <c r="OY358" s="175"/>
      <c r="OZ358" s="175"/>
      <c r="PA358" s="175"/>
      <c r="PB358" s="175"/>
      <c r="PC358" s="175"/>
      <c r="PD358" s="175"/>
      <c r="PE358" s="175"/>
      <c r="PF358" s="175"/>
      <c r="PG358" s="175"/>
      <c r="PH358" s="175"/>
      <c r="PI358" s="175"/>
      <c r="PJ358" s="175"/>
      <c r="PK358" s="175"/>
      <c r="PL358" s="175"/>
      <c r="PM358" s="175"/>
      <c r="PN358" s="175"/>
      <c r="PO358" s="175"/>
      <c r="PP358" s="175"/>
      <c r="PQ358" s="175"/>
      <c r="PR358" s="175"/>
      <c r="PS358" s="175"/>
      <c r="PT358" s="175"/>
      <c r="PU358" s="175"/>
      <c r="PV358" s="175"/>
      <c r="PW358" s="175"/>
      <c r="PX358" s="175"/>
      <c r="PY358" s="175"/>
      <c r="PZ358" s="175"/>
      <c r="QA358" s="175"/>
      <c r="QB358" s="175"/>
      <c r="QC358" s="175"/>
      <c r="QD358" s="175"/>
      <c r="QE358" s="175"/>
      <c r="QF358" s="175"/>
      <c r="QG358" s="175"/>
      <c r="QH358" s="175"/>
      <c r="QI358" s="175"/>
      <c r="QJ358" s="175"/>
      <c r="QK358" s="175"/>
      <c r="QL358" s="175"/>
      <c r="QM358" s="175"/>
      <c r="QN358" s="175"/>
      <c r="QO358" s="175"/>
    </row>
    <row r="359" spans="122:457">
      <c r="DR359" s="175"/>
      <c r="DS359" s="175"/>
      <c r="DT359" s="175"/>
      <c r="DU359" s="175"/>
      <c r="DV359" s="175"/>
      <c r="DW359" s="175"/>
      <c r="DX359" s="175"/>
      <c r="DY359" s="175"/>
      <c r="DZ359" s="175"/>
      <c r="EA359" s="175"/>
      <c r="EB359" s="175"/>
      <c r="EC359" s="175"/>
      <c r="ED359" s="175"/>
      <c r="EE359" s="175"/>
      <c r="EF359" s="175"/>
      <c r="EG359" s="175"/>
      <c r="EH359" s="175"/>
      <c r="EI359" s="175"/>
      <c r="EJ359" s="175"/>
      <c r="EK359" s="175"/>
      <c r="EL359" s="175"/>
      <c r="EM359" s="175"/>
      <c r="EN359" s="175"/>
      <c r="EO359" s="175"/>
      <c r="EP359" s="175"/>
      <c r="EQ359" s="175"/>
      <c r="ER359" s="175"/>
      <c r="ES359" s="175"/>
      <c r="ET359" s="175"/>
      <c r="EU359" s="175"/>
      <c r="EV359" s="175"/>
      <c r="EW359" s="175"/>
      <c r="EX359" s="175"/>
      <c r="EY359" s="175"/>
      <c r="EZ359" s="175"/>
      <c r="FA359" s="175"/>
      <c r="FB359" s="175"/>
      <c r="FC359" s="175"/>
      <c r="FD359" s="175"/>
      <c r="FE359" s="175"/>
      <c r="FF359" s="175"/>
      <c r="FG359" s="175"/>
      <c r="FH359" s="175"/>
      <c r="FI359" s="175"/>
      <c r="FJ359" s="175"/>
      <c r="FK359" s="175"/>
      <c r="FL359" s="175"/>
      <c r="FM359" s="175"/>
      <c r="FN359" s="175"/>
      <c r="FO359" s="175"/>
      <c r="FP359" s="175"/>
      <c r="FQ359" s="175"/>
      <c r="FR359" s="175"/>
      <c r="FS359" s="175"/>
      <c r="FT359" s="175"/>
      <c r="FU359" s="175"/>
      <c r="FV359" s="175"/>
      <c r="FW359" s="175"/>
      <c r="FX359" s="175"/>
      <c r="FY359" s="175"/>
      <c r="FZ359" s="175"/>
      <c r="GA359" s="175"/>
      <c r="GB359" s="175"/>
      <c r="GC359" s="175"/>
      <c r="GD359" s="175"/>
      <c r="GE359" s="175"/>
      <c r="GF359" s="175"/>
      <c r="GG359" s="175"/>
      <c r="GH359" s="175"/>
      <c r="GI359" s="175"/>
      <c r="GJ359" s="175"/>
      <c r="GK359" s="175"/>
      <c r="GL359" s="175"/>
      <c r="GM359" s="175"/>
      <c r="GN359" s="175"/>
      <c r="GO359" s="175"/>
      <c r="GP359" s="175"/>
      <c r="GQ359" s="175"/>
      <c r="GR359" s="175"/>
      <c r="GS359" s="175"/>
      <c r="GT359" s="175"/>
      <c r="GU359" s="175"/>
      <c r="GV359" s="175"/>
      <c r="GW359" s="175"/>
      <c r="GX359" s="175"/>
      <c r="GY359" s="175"/>
      <c r="GZ359" s="175"/>
      <c r="HA359" s="175"/>
      <c r="HB359" s="175"/>
      <c r="HC359" s="175"/>
      <c r="HD359" s="175"/>
      <c r="HE359" s="175"/>
      <c r="HF359" s="175"/>
      <c r="HG359" s="175"/>
      <c r="HH359" s="175"/>
      <c r="HI359" s="175"/>
      <c r="HJ359" s="175"/>
      <c r="HK359" s="175"/>
      <c r="HL359" s="175"/>
      <c r="HM359" s="175"/>
      <c r="HN359" s="175"/>
      <c r="HO359" s="175"/>
      <c r="HP359" s="175"/>
      <c r="HQ359" s="175"/>
      <c r="HR359" s="175"/>
      <c r="HS359" s="175"/>
      <c r="HT359" s="175"/>
      <c r="HU359" s="175"/>
      <c r="HV359" s="175"/>
      <c r="HW359" s="175"/>
      <c r="HX359" s="175"/>
      <c r="HY359" s="175"/>
      <c r="HZ359" s="175"/>
      <c r="IA359" s="175"/>
      <c r="IB359" s="175"/>
      <c r="IC359" s="175"/>
      <c r="ID359" s="175"/>
      <c r="IE359" s="175"/>
      <c r="IF359" s="175"/>
      <c r="IG359" s="175"/>
      <c r="IH359" s="175"/>
      <c r="II359" s="175"/>
      <c r="IJ359" s="175"/>
      <c r="IK359" s="175"/>
      <c r="IL359" s="175"/>
      <c r="IM359" s="175"/>
      <c r="IN359" s="175"/>
      <c r="IO359" s="175"/>
      <c r="IP359" s="175"/>
      <c r="IQ359" s="175"/>
      <c r="IR359" s="175"/>
      <c r="IS359" s="175"/>
      <c r="IT359" s="175"/>
      <c r="IU359" s="175"/>
      <c r="IV359" s="175"/>
      <c r="IW359" s="175"/>
      <c r="IX359" s="175"/>
      <c r="IY359" s="175"/>
      <c r="IZ359" s="175"/>
      <c r="JA359" s="175"/>
      <c r="JB359" s="175"/>
      <c r="JC359" s="175"/>
      <c r="JD359" s="175"/>
      <c r="JE359" s="175"/>
      <c r="JF359" s="175"/>
      <c r="JG359" s="175"/>
      <c r="JH359" s="175"/>
      <c r="JI359" s="175"/>
      <c r="JJ359" s="175"/>
      <c r="JK359" s="175"/>
      <c r="JL359" s="175"/>
      <c r="JM359" s="175"/>
      <c r="JN359" s="175"/>
      <c r="JO359" s="175"/>
      <c r="JP359" s="175"/>
      <c r="JQ359" s="175"/>
      <c r="JR359" s="175"/>
      <c r="JS359" s="175"/>
      <c r="JT359" s="175"/>
      <c r="JU359" s="175"/>
      <c r="JV359" s="175"/>
      <c r="JW359" s="175"/>
      <c r="JX359" s="175"/>
      <c r="JY359" s="175"/>
      <c r="JZ359" s="175"/>
      <c r="KA359" s="175"/>
      <c r="KB359" s="175"/>
      <c r="KC359" s="175"/>
      <c r="KD359" s="175"/>
      <c r="KE359" s="175"/>
      <c r="KF359" s="175"/>
      <c r="KG359" s="175"/>
      <c r="KH359" s="175"/>
      <c r="KI359" s="175"/>
      <c r="KJ359" s="175"/>
      <c r="KK359" s="175"/>
      <c r="KL359" s="175"/>
      <c r="KM359" s="175"/>
      <c r="KN359" s="175"/>
      <c r="KO359" s="175"/>
      <c r="KP359" s="175"/>
      <c r="KQ359" s="175"/>
      <c r="KR359" s="175"/>
      <c r="KS359" s="175"/>
      <c r="KT359" s="175"/>
      <c r="KU359" s="175"/>
      <c r="KV359" s="175"/>
      <c r="KW359" s="175"/>
      <c r="KX359" s="175"/>
      <c r="KY359" s="175"/>
      <c r="KZ359" s="175"/>
      <c r="LA359" s="175"/>
      <c r="LB359" s="175"/>
      <c r="LC359" s="175"/>
      <c r="LD359" s="175"/>
      <c r="LE359" s="175"/>
      <c r="LF359" s="175"/>
      <c r="LG359" s="175"/>
      <c r="LH359" s="175"/>
      <c r="LI359" s="175"/>
      <c r="LJ359" s="175"/>
      <c r="LK359" s="175"/>
      <c r="LL359" s="175"/>
      <c r="LM359" s="175"/>
      <c r="LN359" s="175"/>
      <c r="LO359" s="175"/>
      <c r="LP359" s="175"/>
      <c r="LQ359" s="175"/>
      <c r="LR359" s="175"/>
      <c r="LS359" s="175"/>
      <c r="LT359" s="175"/>
      <c r="LU359" s="175"/>
      <c r="LV359" s="175"/>
      <c r="LW359" s="175"/>
      <c r="LX359" s="175"/>
      <c r="LY359" s="175"/>
      <c r="LZ359" s="175"/>
      <c r="MA359" s="175"/>
      <c r="MB359" s="175"/>
      <c r="MC359" s="175"/>
      <c r="MD359" s="175"/>
      <c r="ME359" s="175"/>
      <c r="MF359" s="175"/>
      <c r="MG359" s="175"/>
      <c r="MH359" s="175"/>
      <c r="MI359" s="175"/>
      <c r="MJ359" s="175"/>
      <c r="MK359" s="175"/>
      <c r="ML359" s="175"/>
      <c r="MM359" s="175"/>
      <c r="MN359" s="175"/>
      <c r="MO359" s="175"/>
      <c r="MP359" s="175"/>
      <c r="MQ359" s="175"/>
      <c r="MR359" s="175"/>
      <c r="MS359" s="175"/>
      <c r="MT359" s="175"/>
      <c r="MU359" s="175"/>
      <c r="MV359" s="175"/>
      <c r="MW359" s="175"/>
      <c r="MX359" s="175"/>
      <c r="MY359" s="175"/>
      <c r="MZ359" s="175"/>
      <c r="NA359" s="175"/>
      <c r="NB359" s="175"/>
      <c r="NC359" s="175"/>
      <c r="ND359" s="175"/>
      <c r="NE359" s="175"/>
      <c r="NF359" s="175"/>
      <c r="NG359" s="175"/>
      <c r="NH359" s="175"/>
      <c r="NI359" s="175"/>
      <c r="NJ359" s="175"/>
      <c r="NK359" s="175"/>
      <c r="NL359" s="175"/>
      <c r="NM359" s="175"/>
      <c r="NN359" s="175"/>
      <c r="NO359" s="175"/>
      <c r="NP359" s="175"/>
      <c r="NQ359" s="175"/>
      <c r="NR359" s="175"/>
      <c r="NS359" s="175"/>
      <c r="NT359" s="175"/>
      <c r="NU359" s="175"/>
      <c r="NV359" s="175"/>
      <c r="NW359" s="175"/>
      <c r="NX359" s="175"/>
      <c r="NY359" s="175"/>
      <c r="NZ359" s="175"/>
      <c r="OA359" s="175"/>
      <c r="OB359" s="175"/>
      <c r="OC359" s="175"/>
      <c r="OD359" s="175"/>
      <c r="OE359" s="175"/>
      <c r="OF359" s="175"/>
      <c r="OG359" s="175"/>
      <c r="OH359" s="175"/>
      <c r="OI359" s="175"/>
      <c r="OJ359" s="175"/>
      <c r="OK359" s="175"/>
      <c r="OL359" s="175"/>
      <c r="OM359" s="175"/>
      <c r="ON359" s="175"/>
      <c r="OO359" s="175"/>
      <c r="OP359" s="175"/>
      <c r="OQ359" s="175"/>
      <c r="OR359" s="175"/>
      <c r="OS359" s="175"/>
      <c r="OT359" s="175"/>
      <c r="OU359" s="175"/>
      <c r="OV359" s="175"/>
      <c r="OW359" s="175"/>
      <c r="OX359" s="175"/>
      <c r="OY359" s="175"/>
      <c r="OZ359" s="175"/>
      <c r="PA359" s="175"/>
      <c r="PB359" s="175"/>
      <c r="PC359" s="175"/>
      <c r="PD359" s="175"/>
      <c r="PE359" s="175"/>
      <c r="PF359" s="175"/>
      <c r="PG359" s="175"/>
      <c r="PH359" s="175"/>
      <c r="PI359" s="175"/>
      <c r="PJ359" s="175"/>
      <c r="PK359" s="175"/>
      <c r="PL359" s="175"/>
      <c r="PM359" s="175"/>
      <c r="PN359" s="175"/>
      <c r="PO359" s="175"/>
      <c r="PP359" s="175"/>
      <c r="PQ359" s="175"/>
      <c r="PR359" s="175"/>
      <c r="PS359" s="175"/>
      <c r="PT359" s="175"/>
      <c r="PU359" s="175"/>
      <c r="PV359" s="175"/>
      <c r="PW359" s="175"/>
      <c r="PX359" s="175"/>
      <c r="PY359" s="175"/>
      <c r="PZ359" s="175"/>
      <c r="QA359" s="175"/>
      <c r="QB359" s="175"/>
      <c r="QC359" s="175"/>
      <c r="QD359" s="175"/>
      <c r="QE359" s="175"/>
      <c r="QF359" s="175"/>
      <c r="QG359" s="175"/>
      <c r="QH359" s="175"/>
      <c r="QI359" s="175"/>
      <c r="QJ359" s="175"/>
      <c r="QK359" s="175"/>
      <c r="QL359" s="175"/>
      <c r="QM359" s="175"/>
      <c r="QN359" s="175"/>
      <c r="QO359" s="175"/>
    </row>
    <row r="360" spans="122:457">
      <c r="DR360" s="175"/>
      <c r="DS360" s="175"/>
      <c r="DT360" s="175"/>
      <c r="DU360" s="175"/>
      <c r="DV360" s="175"/>
      <c r="DW360" s="175"/>
      <c r="DX360" s="175"/>
      <c r="DY360" s="175"/>
      <c r="DZ360" s="175"/>
      <c r="EA360" s="175"/>
      <c r="EB360" s="175"/>
      <c r="EC360" s="175"/>
      <c r="ED360" s="175"/>
      <c r="EE360" s="175"/>
      <c r="EF360" s="175"/>
      <c r="EG360" s="175"/>
      <c r="EH360" s="175"/>
      <c r="EI360" s="175"/>
      <c r="EJ360" s="175"/>
      <c r="EK360" s="175"/>
      <c r="EL360" s="175"/>
      <c r="EM360" s="175"/>
      <c r="EN360" s="175"/>
      <c r="EO360" s="175"/>
      <c r="EP360" s="175"/>
      <c r="EQ360" s="175"/>
      <c r="ER360" s="175"/>
      <c r="ES360" s="175"/>
      <c r="ET360" s="175"/>
      <c r="EU360" s="175"/>
      <c r="EV360" s="175"/>
      <c r="EW360" s="175"/>
      <c r="EX360" s="175"/>
      <c r="EY360" s="175"/>
      <c r="EZ360" s="175"/>
      <c r="FA360" s="175"/>
      <c r="FB360" s="175"/>
      <c r="FC360" s="175"/>
      <c r="FD360" s="175"/>
      <c r="FE360" s="175"/>
      <c r="FF360" s="175"/>
      <c r="FG360" s="175"/>
      <c r="FH360" s="175"/>
      <c r="FI360" s="175"/>
      <c r="FJ360" s="175"/>
      <c r="FK360" s="175"/>
      <c r="FL360" s="175"/>
      <c r="FM360" s="175"/>
      <c r="FN360" s="175"/>
      <c r="FO360" s="175"/>
      <c r="FP360" s="175"/>
      <c r="FQ360" s="175"/>
      <c r="FR360" s="175"/>
      <c r="FS360" s="175"/>
      <c r="FT360" s="175"/>
      <c r="FU360" s="175"/>
      <c r="FV360" s="175"/>
      <c r="FW360" s="175"/>
      <c r="FX360" s="175"/>
      <c r="FY360" s="175"/>
      <c r="FZ360" s="175"/>
      <c r="GA360" s="175"/>
      <c r="GB360" s="175"/>
      <c r="GC360" s="175"/>
      <c r="GD360" s="175"/>
      <c r="GE360" s="175"/>
      <c r="GF360" s="175"/>
      <c r="GG360" s="175"/>
      <c r="GH360" s="175"/>
      <c r="GI360" s="175"/>
      <c r="GJ360" s="175"/>
      <c r="GK360" s="175"/>
      <c r="GL360" s="175"/>
      <c r="GM360" s="175"/>
      <c r="GN360" s="175"/>
      <c r="GO360" s="175"/>
      <c r="GP360" s="175"/>
      <c r="GQ360" s="175"/>
      <c r="GR360" s="175"/>
      <c r="GS360" s="175"/>
      <c r="GT360" s="175"/>
      <c r="GU360" s="175"/>
      <c r="GV360" s="175"/>
      <c r="GW360" s="175"/>
      <c r="GX360" s="175"/>
      <c r="GY360" s="175"/>
      <c r="GZ360" s="175"/>
      <c r="HA360" s="175"/>
      <c r="HB360" s="175"/>
      <c r="HC360" s="175"/>
      <c r="HD360" s="175"/>
      <c r="HE360" s="175"/>
      <c r="HF360" s="175"/>
      <c r="HG360" s="175"/>
      <c r="HH360" s="175"/>
      <c r="HI360" s="175"/>
      <c r="HJ360" s="175"/>
      <c r="HK360" s="175"/>
      <c r="HL360" s="175"/>
      <c r="HM360" s="175"/>
      <c r="HN360" s="175"/>
      <c r="HO360" s="175"/>
      <c r="HP360" s="175"/>
      <c r="HQ360" s="175"/>
      <c r="HR360" s="175"/>
      <c r="HS360" s="175"/>
      <c r="HT360" s="175"/>
      <c r="HU360" s="175"/>
      <c r="HV360" s="175"/>
      <c r="HW360" s="175"/>
      <c r="HX360" s="175"/>
      <c r="HY360" s="175"/>
      <c r="HZ360" s="175"/>
      <c r="IA360" s="175"/>
      <c r="IB360" s="175"/>
      <c r="IC360" s="175"/>
      <c r="ID360" s="175"/>
      <c r="IE360" s="175"/>
      <c r="IF360" s="175"/>
      <c r="IG360" s="175"/>
      <c r="IH360" s="175"/>
      <c r="II360" s="175"/>
      <c r="IJ360" s="175"/>
      <c r="IK360" s="175"/>
      <c r="IL360" s="175"/>
      <c r="IM360" s="175"/>
      <c r="IN360" s="175"/>
      <c r="IO360" s="175"/>
      <c r="IP360" s="175"/>
      <c r="IQ360" s="175"/>
      <c r="IR360" s="175"/>
      <c r="IS360" s="175"/>
      <c r="IT360" s="175"/>
      <c r="IU360" s="175"/>
      <c r="IV360" s="175"/>
      <c r="IW360" s="175"/>
      <c r="IX360" s="175"/>
      <c r="IY360" s="175"/>
      <c r="IZ360" s="175"/>
      <c r="JA360" s="175"/>
      <c r="JB360" s="175"/>
      <c r="JC360" s="175"/>
      <c r="JD360" s="175"/>
      <c r="JE360" s="175"/>
      <c r="JF360" s="175"/>
      <c r="JG360" s="175"/>
      <c r="JH360" s="175"/>
      <c r="JI360" s="175"/>
      <c r="JJ360" s="175"/>
      <c r="JK360" s="175"/>
      <c r="JL360" s="175"/>
      <c r="JM360" s="175"/>
      <c r="JN360" s="175"/>
      <c r="JO360" s="175"/>
      <c r="JP360" s="175"/>
      <c r="JQ360" s="175"/>
      <c r="JR360" s="175"/>
      <c r="JS360" s="175"/>
      <c r="JT360" s="175"/>
      <c r="JU360" s="175"/>
      <c r="JV360" s="175"/>
      <c r="JW360" s="175"/>
      <c r="JX360" s="175"/>
      <c r="JY360" s="175"/>
      <c r="JZ360" s="175"/>
      <c r="KA360" s="175"/>
      <c r="KB360" s="175"/>
      <c r="KC360" s="175"/>
      <c r="KD360" s="175"/>
      <c r="KE360" s="175"/>
      <c r="KF360" s="175"/>
      <c r="KG360" s="175"/>
      <c r="KH360" s="175"/>
      <c r="KI360" s="175"/>
      <c r="KJ360" s="175"/>
      <c r="KK360" s="175"/>
      <c r="KL360" s="175"/>
      <c r="KM360" s="175"/>
      <c r="KN360" s="175"/>
      <c r="KO360" s="175"/>
      <c r="KP360" s="175"/>
      <c r="KQ360" s="175"/>
      <c r="KR360" s="175"/>
      <c r="KS360" s="175"/>
      <c r="KT360" s="175"/>
      <c r="KU360" s="175"/>
      <c r="KV360" s="175"/>
      <c r="KW360" s="175"/>
      <c r="KX360" s="175"/>
      <c r="KY360" s="175"/>
      <c r="KZ360" s="175"/>
      <c r="LA360" s="175"/>
      <c r="LB360" s="175"/>
      <c r="LC360" s="175"/>
      <c r="LD360" s="175"/>
      <c r="LE360" s="175"/>
      <c r="LF360" s="175"/>
      <c r="LG360" s="175"/>
      <c r="LH360" s="175"/>
      <c r="LI360" s="175"/>
      <c r="LJ360" s="175"/>
      <c r="LK360" s="175"/>
      <c r="LL360" s="175"/>
      <c r="LM360" s="175"/>
      <c r="LN360" s="175"/>
      <c r="LO360" s="175"/>
      <c r="LP360" s="175"/>
      <c r="LQ360" s="175"/>
      <c r="LR360" s="175"/>
      <c r="LS360" s="175"/>
      <c r="LT360" s="175"/>
      <c r="LU360" s="175"/>
      <c r="LV360" s="175"/>
      <c r="LW360" s="175"/>
      <c r="LX360" s="175"/>
      <c r="LY360" s="175"/>
      <c r="LZ360" s="175"/>
      <c r="MA360" s="175"/>
      <c r="MB360" s="175"/>
      <c r="MC360" s="175"/>
      <c r="MD360" s="175"/>
      <c r="ME360" s="175"/>
      <c r="MF360" s="175"/>
      <c r="MG360" s="175"/>
      <c r="MH360" s="175"/>
      <c r="MI360" s="175"/>
      <c r="MJ360" s="175"/>
      <c r="MK360" s="175"/>
      <c r="ML360" s="175"/>
      <c r="MM360" s="175"/>
      <c r="MN360" s="175"/>
      <c r="MO360" s="175"/>
      <c r="MP360" s="175"/>
      <c r="MQ360" s="175"/>
      <c r="MR360" s="175"/>
      <c r="MS360" s="175"/>
      <c r="MT360" s="175"/>
      <c r="MU360" s="175"/>
      <c r="MV360" s="175"/>
      <c r="MW360" s="175"/>
      <c r="MX360" s="175"/>
      <c r="MY360" s="175"/>
      <c r="MZ360" s="175"/>
      <c r="NA360" s="175"/>
      <c r="NB360" s="175"/>
      <c r="NC360" s="175"/>
      <c r="ND360" s="175"/>
      <c r="NE360" s="175"/>
      <c r="NF360" s="175"/>
      <c r="NG360" s="175"/>
      <c r="NH360" s="175"/>
      <c r="NI360" s="175"/>
      <c r="NJ360" s="175"/>
      <c r="NK360" s="175"/>
      <c r="NL360" s="175"/>
      <c r="NM360" s="175"/>
      <c r="NN360" s="175"/>
      <c r="NO360" s="175"/>
      <c r="NP360" s="175"/>
      <c r="NQ360" s="175"/>
      <c r="NR360" s="175"/>
      <c r="NS360" s="175"/>
      <c r="NT360" s="175"/>
      <c r="NU360" s="175"/>
      <c r="NV360" s="175"/>
      <c r="NW360" s="175"/>
      <c r="NX360" s="175"/>
      <c r="NY360" s="175"/>
      <c r="NZ360" s="175"/>
      <c r="OA360" s="175"/>
      <c r="OB360" s="175"/>
      <c r="OC360" s="175"/>
      <c r="OD360" s="175"/>
      <c r="OE360" s="175"/>
      <c r="OF360" s="175"/>
      <c r="OG360" s="175"/>
      <c r="OH360" s="175"/>
      <c r="OI360" s="175"/>
      <c r="OJ360" s="175"/>
      <c r="OK360" s="175"/>
      <c r="OL360" s="175"/>
      <c r="OM360" s="175"/>
      <c r="ON360" s="175"/>
      <c r="OO360" s="175"/>
      <c r="OP360" s="175"/>
      <c r="OQ360" s="175"/>
      <c r="OR360" s="175"/>
      <c r="OS360" s="175"/>
      <c r="OT360" s="175"/>
      <c r="OU360" s="175"/>
      <c r="OV360" s="175"/>
      <c r="OW360" s="175"/>
      <c r="OX360" s="175"/>
      <c r="OY360" s="175"/>
      <c r="OZ360" s="175"/>
      <c r="PA360" s="175"/>
      <c r="PB360" s="175"/>
      <c r="PC360" s="175"/>
      <c r="PD360" s="175"/>
      <c r="PE360" s="175"/>
      <c r="PF360" s="175"/>
      <c r="PG360" s="175"/>
      <c r="PH360" s="175"/>
      <c r="PI360" s="175"/>
      <c r="PJ360" s="175"/>
      <c r="PK360" s="175"/>
      <c r="PL360" s="175"/>
      <c r="PM360" s="175"/>
      <c r="PN360" s="175"/>
      <c r="PO360" s="175"/>
      <c r="PP360" s="175"/>
      <c r="PQ360" s="175"/>
      <c r="PR360" s="175"/>
      <c r="PS360" s="175"/>
      <c r="PT360" s="175"/>
      <c r="PU360" s="175"/>
      <c r="PV360" s="175"/>
      <c r="PW360" s="175"/>
      <c r="PX360" s="175"/>
      <c r="PY360" s="175"/>
      <c r="PZ360" s="175"/>
      <c r="QA360" s="175"/>
      <c r="QB360" s="175"/>
      <c r="QC360" s="175"/>
      <c r="QD360" s="175"/>
      <c r="QE360" s="175"/>
      <c r="QF360" s="175"/>
      <c r="QG360" s="175"/>
      <c r="QH360" s="175"/>
      <c r="QI360" s="175"/>
      <c r="QJ360" s="175"/>
      <c r="QK360" s="175"/>
      <c r="QL360" s="175"/>
      <c r="QM360" s="175"/>
      <c r="QN360" s="175"/>
      <c r="QO360" s="175"/>
    </row>
    <row r="361" spans="122:457">
      <c r="DR361" s="175"/>
      <c r="DS361" s="175"/>
      <c r="DT361" s="175"/>
      <c r="DU361" s="175"/>
      <c r="DV361" s="175"/>
      <c r="DW361" s="175"/>
      <c r="DX361" s="175"/>
      <c r="DY361" s="175"/>
      <c r="DZ361" s="175"/>
      <c r="EA361" s="175"/>
      <c r="EB361" s="175"/>
      <c r="EC361" s="175"/>
      <c r="ED361" s="175"/>
      <c r="EE361" s="175"/>
      <c r="EF361" s="175"/>
      <c r="EG361" s="175"/>
      <c r="EH361" s="175"/>
      <c r="EI361" s="175"/>
      <c r="EJ361" s="175"/>
      <c r="EK361" s="175"/>
      <c r="EL361" s="175"/>
      <c r="EM361" s="175"/>
      <c r="EN361" s="175"/>
      <c r="EO361" s="175"/>
      <c r="EP361" s="175"/>
      <c r="EQ361" s="175"/>
      <c r="ER361" s="175"/>
      <c r="ES361" s="175"/>
      <c r="ET361" s="175"/>
      <c r="EU361" s="175"/>
      <c r="EV361" s="175"/>
      <c r="EW361" s="175"/>
      <c r="EX361" s="175"/>
      <c r="EY361" s="175"/>
      <c r="EZ361" s="175"/>
      <c r="FA361" s="175"/>
      <c r="FB361" s="175"/>
      <c r="FC361" s="175"/>
      <c r="FD361" s="175"/>
      <c r="FE361" s="175"/>
      <c r="FF361" s="175"/>
      <c r="FG361" s="175"/>
      <c r="FH361" s="175"/>
      <c r="FI361" s="175"/>
      <c r="FJ361" s="175"/>
      <c r="FK361" s="175"/>
      <c r="FL361" s="175"/>
      <c r="FM361" s="175"/>
      <c r="FN361" s="175"/>
      <c r="FO361" s="175"/>
      <c r="FP361" s="175"/>
      <c r="FQ361" s="175"/>
      <c r="FR361" s="175"/>
      <c r="FS361" s="175"/>
      <c r="FT361" s="175"/>
      <c r="FU361" s="175"/>
      <c r="FV361" s="175"/>
      <c r="FW361" s="175"/>
      <c r="FX361" s="175"/>
      <c r="FY361" s="175"/>
      <c r="FZ361" s="175"/>
      <c r="GA361" s="175"/>
      <c r="GB361" s="175"/>
      <c r="GC361" s="175"/>
      <c r="GD361" s="175"/>
      <c r="GE361" s="175"/>
      <c r="GF361" s="175"/>
      <c r="GG361" s="175"/>
      <c r="GH361" s="175"/>
      <c r="GI361" s="175"/>
      <c r="GJ361" s="175"/>
      <c r="GK361" s="175"/>
      <c r="GL361" s="175"/>
      <c r="GM361" s="175"/>
      <c r="GN361" s="175"/>
      <c r="GO361" s="175"/>
      <c r="GP361" s="175"/>
      <c r="GQ361" s="175"/>
      <c r="GR361" s="175"/>
      <c r="GS361" s="175"/>
      <c r="GT361" s="175"/>
      <c r="GU361" s="175"/>
      <c r="GV361" s="175"/>
      <c r="GW361" s="175"/>
      <c r="GX361" s="175"/>
      <c r="GY361" s="175"/>
      <c r="GZ361" s="175"/>
      <c r="HA361" s="175"/>
      <c r="HB361" s="175"/>
      <c r="HC361" s="175"/>
      <c r="HD361" s="175"/>
      <c r="HE361" s="175"/>
      <c r="HF361" s="175"/>
      <c r="HG361" s="175"/>
      <c r="HH361" s="175"/>
      <c r="HI361" s="175"/>
      <c r="HJ361" s="175"/>
      <c r="HK361" s="175"/>
      <c r="HL361" s="175"/>
      <c r="HM361" s="175"/>
      <c r="HN361" s="175"/>
      <c r="HO361" s="175"/>
      <c r="HP361" s="175"/>
      <c r="HQ361" s="175"/>
      <c r="HR361" s="175"/>
      <c r="HS361" s="175"/>
      <c r="HT361" s="175"/>
      <c r="HU361" s="175"/>
      <c r="HV361" s="175"/>
      <c r="HW361" s="175"/>
      <c r="HX361" s="175"/>
      <c r="HY361" s="175"/>
      <c r="HZ361" s="175"/>
      <c r="IA361" s="175"/>
      <c r="IB361" s="175"/>
      <c r="IC361" s="175"/>
      <c r="ID361" s="175"/>
      <c r="IE361" s="175"/>
      <c r="IF361" s="175"/>
      <c r="IG361" s="175"/>
      <c r="IH361" s="175"/>
      <c r="II361" s="175"/>
      <c r="IJ361" s="175"/>
      <c r="IK361" s="175"/>
      <c r="IL361" s="175"/>
      <c r="IM361" s="175"/>
      <c r="IN361" s="175"/>
      <c r="IO361" s="175"/>
      <c r="IP361" s="175"/>
      <c r="IQ361" s="175"/>
      <c r="IR361" s="175"/>
      <c r="IS361" s="175"/>
      <c r="IT361" s="175"/>
      <c r="IU361" s="175"/>
      <c r="IV361" s="175"/>
      <c r="IW361" s="175"/>
      <c r="IX361" s="175"/>
      <c r="IY361" s="175"/>
      <c r="IZ361" s="175"/>
      <c r="JA361" s="175"/>
      <c r="JB361" s="175"/>
      <c r="JC361" s="175"/>
      <c r="JD361" s="175"/>
      <c r="JE361" s="175"/>
      <c r="JF361" s="175"/>
      <c r="JG361" s="175"/>
      <c r="JH361" s="175"/>
      <c r="JI361" s="175"/>
      <c r="JJ361" s="175"/>
      <c r="JK361" s="175"/>
      <c r="JL361" s="175"/>
      <c r="JM361" s="175"/>
      <c r="JN361" s="175"/>
      <c r="JO361" s="175"/>
      <c r="JP361" s="175"/>
      <c r="JQ361" s="175"/>
      <c r="JR361" s="175"/>
      <c r="JS361" s="175"/>
      <c r="JT361" s="175"/>
      <c r="JU361" s="175"/>
      <c r="JV361" s="175"/>
      <c r="JW361" s="175"/>
      <c r="JX361" s="175"/>
      <c r="JY361" s="175"/>
      <c r="JZ361" s="175"/>
      <c r="KA361" s="175"/>
      <c r="KB361" s="175"/>
      <c r="KC361" s="175"/>
      <c r="KD361" s="175"/>
      <c r="KE361" s="175"/>
      <c r="KF361" s="175"/>
      <c r="KG361" s="175"/>
      <c r="KH361" s="175"/>
      <c r="KI361" s="175"/>
      <c r="KJ361" s="175"/>
      <c r="KK361" s="175"/>
      <c r="KL361" s="175"/>
      <c r="KM361" s="175"/>
      <c r="KN361" s="175"/>
      <c r="KO361" s="175"/>
      <c r="KP361" s="175"/>
      <c r="KQ361" s="175"/>
      <c r="KR361" s="175"/>
      <c r="KS361" s="175"/>
      <c r="KT361" s="175"/>
      <c r="KU361" s="175"/>
      <c r="KV361" s="175"/>
      <c r="KW361" s="175"/>
      <c r="KX361" s="175"/>
      <c r="KY361" s="175"/>
      <c r="KZ361" s="175"/>
      <c r="LA361" s="175"/>
      <c r="LB361" s="175"/>
      <c r="LC361" s="175"/>
      <c r="LD361" s="175"/>
      <c r="LE361" s="175"/>
      <c r="LF361" s="175"/>
      <c r="LG361" s="175"/>
      <c r="LH361" s="175"/>
      <c r="LI361" s="175"/>
      <c r="LJ361" s="175"/>
      <c r="LK361" s="175"/>
      <c r="LL361" s="175"/>
      <c r="LM361" s="175"/>
      <c r="LN361" s="175"/>
      <c r="LO361" s="175"/>
      <c r="LP361" s="175"/>
      <c r="LQ361" s="175"/>
      <c r="LR361" s="175"/>
      <c r="LS361" s="175"/>
      <c r="LT361" s="175"/>
      <c r="LU361" s="175"/>
      <c r="LV361" s="175"/>
      <c r="LW361" s="175"/>
      <c r="LX361" s="175"/>
      <c r="LY361" s="175"/>
      <c r="LZ361" s="175"/>
      <c r="MA361" s="175"/>
      <c r="MB361" s="175"/>
      <c r="MC361" s="175"/>
      <c r="MD361" s="175"/>
      <c r="ME361" s="175"/>
      <c r="MF361" s="175"/>
      <c r="MG361" s="175"/>
      <c r="MH361" s="175"/>
      <c r="MI361" s="175"/>
      <c r="MJ361" s="175"/>
      <c r="MK361" s="175"/>
      <c r="ML361" s="175"/>
      <c r="MM361" s="175"/>
      <c r="MN361" s="175"/>
      <c r="MO361" s="175"/>
      <c r="MP361" s="175"/>
      <c r="MQ361" s="175"/>
      <c r="MR361" s="175"/>
      <c r="MS361" s="175"/>
      <c r="MT361" s="175"/>
      <c r="MU361" s="175"/>
      <c r="MV361" s="175"/>
      <c r="MW361" s="175"/>
      <c r="MX361" s="175"/>
      <c r="MY361" s="175"/>
      <c r="MZ361" s="175"/>
      <c r="NA361" s="175"/>
      <c r="NB361" s="175"/>
      <c r="NC361" s="175"/>
      <c r="ND361" s="175"/>
      <c r="NE361" s="175"/>
      <c r="NF361" s="175"/>
      <c r="NG361" s="175"/>
      <c r="NH361" s="175"/>
      <c r="NI361" s="175"/>
      <c r="NJ361" s="175"/>
      <c r="NK361" s="175"/>
      <c r="NL361" s="175"/>
      <c r="NM361" s="175"/>
      <c r="NN361" s="175"/>
      <c r="NO361" s="175"/>
      <c r="NP361" s="175"/>
      <c r="NQ361" s="175"/>
      <c r="NR361" s="175"/>
      <c r="NS361" s="175"/>
      <c r="NT361" s="175"/>
      <c r="NU361" s="175"/>
      <c r="NV361" s="175"/>
      <c r="NW361" s="175"/>
      <c r="NX361" s="175"/>
      <c r="NY361" s="175"/>
      <c r="NZ361" s="175"/>
      <c r="OA361" s="175"/>
      <c r="OB361" s="175"/>
      <c r="OC361" s="175"/>
      <c r="OD361" s="175"/>
      <c r="OE361" s="175"/>
      <c r="OF361" s="175"/>
      <c r="OG361" s="175"/>
      <c r="OH361" s="175"/>
      <c r="OI361" s="175"/>
      <c r="OJ361" s="175"/>
      <c r="OK361" s="175"/>
      <c r="OL361" s="175"/>
      <c r="OM361" s="175"/>
      <c r="ON361" s="175"/>
      <c r="OO361" s="175"/>
      <c r="OP361" s="175"/>
      <c r="OQ361" s="175"/>
      <c r="OR361" s="175"/>
      <c r="OS361" s="175"/>
      <c r="OT361" s="175"/>
      <c r="OU361" s="175"/>
      <c r="OV361" s="175"/>
      <c r="OW361" s="175"/>
      <c r="OX361" s="175"/>
      <c r="OY361" s="175"/>
      <c r="OZ361" s="175"/>
      <c r="PA361" s="175"/>
      <c r="PB361" s="175"/>
      <c r="PC361" s="175"/>
      <c r="PD361" s="175"/>
      <c r="PE361" s="175"/>
      <c r="PF361" s="175"/>
      <c r="PG361" s="175"/>
      <c r="PH361" s="175"/>
      <c r="PI361" s="175"/>
      <c r="PJ361" s="175"/>
      <c r="PK361" s="175"/>
      <c r="PL361" s="175"/>
      <c r="PM361" s="175"/>
      <c r="PN361" s="175"/>
      <c r="PO361" s="175"/>
      <c r="PP361" s="175"/>
      <c r="PQ361" s="175"/>
      <c r="PR361" s="175"/>
      <c r="PS361" s="175"/>
      <c r="PT361" s="175"/>
      <c r="PU361" s="175"/>
      <c r="PV361" s="175"/>
      <c r="PW361" s="175"/>
      <c r="PX361" s="175"/>
      <c r="PY361" s="175"/>
      <c r="PZ361" s="175"/>
      <c r="QA361" s="175"/>
      <c r="QB361" s="175"/>
      <c r="QC361" s="175"/>
      <c r="QD361" s="175"/>
      <c r="QE361" s="175"/>
      <c r="QF361" s="175"/>
      <c r="QG361" s="175"/>
      <c r="QH361" s="175"/>
      <c r="QI361" s="175"/>
      <c r="QJ361" s="175"/>
      <c r="QK361" s="175"/>
      <c r="QL361" s="175"/>
      <c r="QM361" s="175"/>
      <c r="QN361" s="175"/>
      <c r="QO361" s="175"/>
    </row>
    <row r="362" spans="122:457">
      <c r="DR362" s="175"/>
      <c r="DS362" s="175"/>
      <c r="DT362" s="175"/>
      <c r="DU362" s="175"/>
      <c r="DV362" s="175"/>
      <c r="DW362" s="175"/>
      <c r="DX362" s="175"/>
      <c r="DY362" s="175"/>
      <c r="DZ362" s="175"/>
      <c r="EA362" s="175"/>
      <c r="EB362" s="175"/>
      <c r="EC362" s="175"/>
      <c r="ED362" s="175"/>
      <c r="EE362" s="175"/>
      <c r="EF362" s="175"/>
      <c r="EG362" s="175"/>
      <c r="EH362" s="175"/>
      <c r="EI362" s="175"/>
      <c r="EJ362" s="175"/>
      <c r="EK362" s="175"/>
      <c r="EL362" s="175"/>
      <c r="EM362" s="175"/>
      <c r="EN362" s="175"/>
      <c r="EO362" s="175"/>
      <c r="EP362" s="175"/>
      <c r="EQ362" s="175"/>
      <c r="ER362" s="175"/>
      <c r="ES362" s="175"/>
      <c r="ET362" s="175"/>
      <c r="EU362" s="175"/>
      <c r="EV362" s="175"/>
      <c r="EW362" s="175"/>
      <c r="EX362" s="175"/>
      <c r="EY362" s="175"/>
      <c r="EZ362" s="175"/>
      <c r="FA362" s="175"/>
      <c r="FB362" s="175"/>
      <c r="FC362" s="175"/>
      <c r="FD362" s="175"/>
      <c r="FE362" s="175"/>
      <c r="FF362" s="175"/>
      <c r="FG362" s="175"/>
      <c r="FH362" s="175"/>
      <c r="FI362" s="175"/>
      <c r="FJ362" s="175"/>
      <c r="FK362" s="175"/>
      <c r="FL362" s="175"/>
      <c r="FM362" s="175"/>
      <c r="FN362" s="175"/>
      <c r="FO362" s="175"/>
      <c r="FP362" s="175"/>
      <c r="FQ362" s="175"/>
      <c r="FR362" s="175"/>
      <c r="FS362" s="175"/>
      <c r="FT362" s="175"/>
      <c r="FU362" s="175"/>
      <c r="FV362" s="175"/>
      <c r="FW362" s="175"/>
      <c r="FX362" s="175"/>
      <c r="FY362" s="175"/>
      <c r="FZ362" s="175"/>
      <c r="GA362" s="175"/>
      <c r="GB362" s="175"/>
      <c r="GC362" s="175"/>
      <c r="GD362" s="175"/>
      <c r="GE362" s="175"/>
      <c r="GF362" s="175"/>
      <c r="GG362" s="175"/>
      <c r="GH362" s="175"/>
      <c r="GI362" s="175"/>
      <c r="GJ362" s="175"/>
      <c r="GK362" s="175"/>
      <c r="GL362" s="175"/>
      <c r="GM362" s="175"/>
      <c r="GN362" s="175"/>
      <c r="GO362" s="175"/>
      <c r="GP362" s="175"/>
      <c r="GQ362" s="175"/>
      <c r="GR362" s="175"/>
      <c r="GS362" s="175"/>
      <c r="GT362" s="175"/>
      <c r="GU362" s="175"/>
      <c r="GV362" s="175"/>
      <c r="GW362" s="175"/>
      <c r="GX362" s="175"/>
      <c r="GY362" s="175"/>
      <c r="GZ362" s="175"/>
      <c r="HA362" s="175"/>
      <c r="HB362" s="175"/>
      <c r="HC362" s="175"/>
      <c r="HD362" s="175"/>
      <c r="HE362" s="175"/>
      <c r="HF362" s="175"/>
      <c r="HG362" s="175"/>
      <c r="HH362" s="175"/>
      <c r="HI362" s="175"/>
      <c r="HJ362" s="175"/>
      <c r="HK362" s="175"/>
      <c r="HL362" s="175"/>
      <c r="HM362" s="175"/>
      <c r="HN362" s="175"/>
      <c r="HO362" s="175"/>
      <c r="HP362" s="175"/>
      <c r="HQ362" s="175"/>
      <c r="HR362" s="175"/>
      <c r="HS362" s="175"/>
      <c r="HT362" s="175"/>
      <c r="HU362" s="175"/>
      <c r="HV362" s="175"/>
      <c r="HW362" s="175"/>
      <c r="HX362" s="175"/>
      <c r="HY362" s="175"/>
      <c r="HZ362" s="175"/>
      <c r="IA362" s="175"/>
      <c r="IB362" s="175"/>
      <c r="IC362" s="175"/>
      <c r="ID362" s="175"/>
      <c r="IE362" s="175"/>
      <c r="IF362" s="175"/>
      <c r="IG362" s="175"/>
      <c r="IH362" s="175"/>
      <c r="II362" s="175"/>
      <c r="IJ362" s="175"/>
      <c r="IK362" s="175"/>
      <c r="IL362" s="175"/>
      <c r="IM362" s="175"/>
      <c r="IN362" s="175"/>
      <c r="IO362" s="175"/>
      <c r="IP362" s="175"/>
      <c r="IQ362" s="175"/>
      <c r="IR362" s="175"/>
      <c r="IS362" s="175"/>
      <c r="IT362" s="175"/>
      <c r="IU362" s="175"/>
      <c r="IV362" s="175"/>
      <c r="IW362" s="175"/>
      <c r="IX362" s="175"/>
      <c r="IY362" s="175"/>
      <c r="IZ362" s="175"/>
      <c r="JA362" s="175"/>
      <c r="JB362" s="175"/>
      <c r="JC362" s="175"/>
      <c r="JD362" s="175"/>
      <c r="JE362" s="175"/>
      <c r="JF362" s="175"/>
      <c r="JG362" s="175"/>
      <c r="JH362" s="175"/>
      <c r="JI362" s="175"/>
      <c r="JJ362" s="175"/>
      <c r="JK362" s="175"/>
      <c r="JL362" s="175"/>
      <c r="JM362" s="175"/>
      <c r="JN362" s="175"/>
      <c r="JO362" s="175"/>
      <c r="JP362" s="175"/>
      <c r="JQ362" s="175"/>
      <c r="JR362" s="175"/>
      <c r="JS362" s="175"/>
      <c r="JT362" s="175"/>
      <c r="JU362" s="175"/>
      <c r="JV362" s="175"/>
      <c r="JW362" s="175"/>
      <c r="JX362" s="175"/>
      <c r="JY362" s="175"/>
      <c r="JZ362" s="175"/>
      <c r="KA362" s="175"/>
      <c r="KB362" s="175"/>
      <c r="KC362" s="175"/>
      <c r="KD362" s="175"/>
      <c r="KE362" s="175"/>
      <c r="KF362" s="175"/>
      <c r="KG362" s="175"/>
      <c r="KH362" s="175"/>
      <c r="KI362" s="175"/>
      <c r="KJ362" s="175"/>
      <c r="KK362" s="175"/>
      <c r="KL362" s="175"/>
      <c r="KM362" s="175"/>
      <c r="KN362" s="175"/>
      <c r="KO362" s="175"/>
      <c r="KP362" s="175"/>
      <c r="KQ362" s="175"/>
      <c r="KR362" s="175"/>
      <c r="KS362" s="175"/>
      <c r="KT362" s="175"/>
      <c r="KU362" s="175"/>
      <c r="KV362" s="175"/>
      <c r="KW362" s="175"/>
      <c r="KX362" s="175"/>
      <c r="KY362" s="175"/>
      <c r="KZ362" s="175"/>
      <c r="LA362" s="175"/>
      <c r="LB362" s="175"/>
      <c r="LC362" s="175"/>
      <c r="LD362" s="175"/>
      <c r="LE362" s="175"/>
      <c r="LF362" s="175"/>
      <c r="LG362" s="175"/>
      <c r="LH362" s="175"/>
      <c r="LI362" s="175"/>
      <c r="LJ362" s="175"/>
      <c r="LK362" s="175"/>
      <c r="LL362" s="175"/>
      <c r="LM362" s="175"/>
      <c r="LN362" s="175"/>
      <c r="LO362" s="175"/>
      <c r="LP362" s="175"/>
      <c r="LQ362" s="175"/>
      <c r="LR362" s="175"/>
      <c r="LS362" s="175"/>
      <c r="LT362" s="175"/>
      <c r="LU362" s="175"/>
      <c r="LV362" s="175"/>
      <c r="LW362" s="175"/>
      <c r="LX362" s="175"/>
      <c r="LY362" s="175"/>
      <c r="LZ362" s="175"/>
      <c r="MA362" s="175"/>
      <c r="MB362" s="175"/>
      <c r="MC362" s="175"/>
      <c r="MD362" s="175"/>
      <c r="ME362" s="175"/>
      <c r="MF362" s="175"/>
      <c r="MG362" s="175"/>
      <c r="MH362" s="175"/>
      <c r="MI362" s="175"/>
      <c r="MJ362" s="175"/>
      <c r="MK362" s="175"/>
      <c r="ML362" s="175"/>
      <c r="MM362" s="175"/>
      <c r="MN362" s="175"/>
      <c r="MO362" s="175"/>
      <c r="MP362" s="175"/>
      <c r="MQ362" s="175"/>
      <c r="MR362" s="175"/>
      <c r="MS362" s="175"/>
      <c r="MT362" s="175"/>
      <c r="MU362" s="175"/>
      <c r="MV362" s="175"/>
      <c r="MW362" s="175"/>
      <c r="MX362" s="175"/>
      <c r="MY362" s="175"/>
      <c r="MZ362" s="175"/>
      <c r="NA362" s="175"/>
      <c r="NB362" s="175"/>
      <c r="NC362" s="175"/>
      <c r="ND362" s="175"/>
      <c r="NE362" s="175"/>
      <c r="NF362" s="175"/>
      <c r="NG362" s="175"/>
      <c r="NH362" s="175"/>
      <c r="NI362" s="175"/>
      <c r="NJ362" s="175"/>
      <c r="NK362" s="175"/>
      <c r="NL362" s="175"/>
      <c r="NM362" s="175"/>
      <c r="NN362" s="175"/>
      <c r="NO362" s="175"/>
      <c r="NP362" s="175"/>
      <c r="NQ362" s="175"/>
      <c r="NR362" s="175"/>
      <c r="NS362" s="175"/>
      <c r="NT362" s="175"/>
      <c r="NU362" s="175"/>
      <c r="NV362" s="175"/>
      <c r="NW362" s="175"/>
      <c r="NX362" s="175"/>
      <c r="NY362" s="175"/>
      <c r="NZ362" s="175"/>
      <c r="OA362" s="175"/>
      <c r="OB362" s="175"/>
      <c r="OC362" s="175"/>
      <c r="OD362" s="175"/>
      <c r="OE362" s="175"/>
      <c r="OF362" s="175"/>
      <c r="OG362" s="175"/>
      <c r="OH362" s="175"/>
      <c r="OI362" s="175"/>
      <c r="OJ362" s="175"/>
      <c r="OK362" s="175"/>
      <c r="OL362" s="175"/>
      <c r="OM362" s="175"/>
      <c r="ON362" s="175"/>
      <c r="OO362" s="175"/>
      <c r="OP362" s="175"/>
      <c r="OQ362" s="175"/>
      <c r="OR362" s="175"/>
      <c r="OS362" s="175"/>
      <c r="OT362" s="175"/>
      <c r="OU362" s="175"/>
      <c r="OV362" s="175"/>
      <c r="OW362" s="175"/>
      <c r="OX362" s="175"/>
      <c r="OY362" s="175"/>
      <c r="OZ362" s="175"/>
      <c r="PA362" s="175"/>
      <c r="PB362" s="175"/>
      <c r="PC362" s="175"/>
      <c r="PD362" s="175"/>
      <c r="PE362" s="175"/>
      <c r="PF362" s="175"/>
      <c r="PG362" s="175"/>
      <c r="PH362" s="175"/>
      <c r="PI362" s="175"/>
      <c r="PJ362" s="175"/>
      <c r="PK362" s="175"/>
      <c r="PL362" s="175"/>
      <c r="PM362" s="175"/>
      <c r="PN362" s="175"/>
      <c r="PO362" s="175"/>
      <c r="PP362" s="175"/>
      <c r="PQ362" s="175"/>
      <c r="PR362" s="175"/>
      <c r="PS362" s="175"/>
      <c r="PT362" s="175"/>
      <c r="PU362" s="175"/>
      <c r="PV362" s="175"/>
      <c r="PW362" s="175"/>
      <c r="PX362" s="175"/>
      <c r="PY362" s="175"/>
      <c r="PZ362" s="175"/>
      <c r="QA362" s="175"/>
      <c r="QB362" s="175"/>
      <c r="QC362" s="175"/>
      <c r="QD362" s="175"/>
      <c r="QE362" s="175"/>
      <c r="QF362" s="175"/>
      <c r="QG362" s="175"/>
      <c r="QH362" s="175"/>
      <c r="QI362" s="175"/>
      <c r="QJ362" s="175"/>
      <c r="QK362" s="175"/>
      <c r="QL362" s="175"/>
      <c r="QM362" s="175"/>
      <c r="QN362" s="175"/>
      <c r="QO362" s="175"/>
    </row>
    <row r="363" spans="122:457">
      <c r="DR363" s="175"/>
      <c r="DS363" s="175"/>
      <c r="DT363" s="175"/>
      <c r="DU363" s="175"/>
      <c r="DV363" s="175"/>
      <c r="DW363" s="175"/>
      <c r="DX363" s="175"/>
      <c r="DY363" s="175"/>
      <c r="DZ363" s="175"/>
      <c r="EA363" s="175"/>
      <c r="EB363" s="175"/>
      <c r="EC363" s="175"/>
      <c r="ED363" s="175"/>
      <c r="EE363" s="175"/>
      <c r="EF363" s="175"/>
      <c r="EG363" s="175"/>
      <c r="EH363" s="175"/>
      <c r="EI363" s="175"/>
      <c r="EJ363" s="175"/>
      <c r="EK363" s="175"/>
      <c r="EL363" s="175"/>
      <c r="EM363" s="175"/>
      <c r="EN363" s="175"/>
      <c r="EO363" s="175"/>
      <c r="EP363" s="175"/>
      <c r="EQ363" s="175"/>
      <c r="ER363" s="175"/>
      <c r="ES363" s="175"/>
      <c r="ET363" s="175"/>
      <c r="EU363" s="175"/>
      <c r="EV363" s="175"/>
      <c r="EW363" s="175"/>
      <c r="EX363" s="175"/>
      <c r="EY363" s="175"/>
      <c r="EZ363" s="175"/>
      <c r="FA363" s="175"/>
      <c r="FB363" s="175"/>
      <c r="FC363" s="175"/>
      <c r="FD363" s="175"/>
      <c r="FE363" s="175"/>
      <c r="FF363" s="175"/>
      <c r="FG363" s="175"/>
      <c r="FH363" s="175"/>
      <c r="FI363" s="175"/>
      <c r="FJ363" s="175"/>
      <c r="FK363" s="175"/>
      <c r="FL363" s="175"/>
      <c r="FM363" s="175"/>
      <c r="FN363" s="175"/>
      <c r="FO363" s="175"/>
      <c r="FP363" s="175"/>
      <c r="FQ363" s="175"/>
      <c r="FR363" s="175"/>
      <c r="FS363" s="175"/>
      <c r="FT363" s="175"/>
      <c r="FU363" s="175"/>
      <c r="FV363" s="175"/>
      <c r="FW363" s="175"/>
      <c r="FX363" s="175"/>
      <c r="FY363" s="175"/>
      <c r="FZ363" s="175"/>
      <c r="GA363" s="175"/>
      <c r="GB363" s="175"/>
      <c r="GC363" s="175"/>
      <c r="GD363" s="175"/>
      <c r="GE363" s="175"/>
      <c r="GF363" s="175"/>
      <c r="GG363" s="175"/>
      <c r="GH363" s="175"/>
      <c r="GI363" s="175"/>
      <c r="GJ363" s="175"/>
      <c r="GK363" s="175"/>
      <c r="GL363" s="175"/>
      <c r="GM363" s="175"/>
      <c r="GN363" s="175"/>
      <c r="GO363" s="175"/>
      <c r="GP363" s="175"/>
      <c r="GQ363" s="175"/>
      <c r="GR363" s="175"/>
      <c r="GS363" s="175"/>
      <c r="GT363" s="175"/>
      <c r="GU363" s="175"/>
      <c r="GV363" s="175"/>
      <c r="GW363" s="175"/>
      <c r="GX363" s="175"/>
      <c r="GY363" s="175"/>
      <c r="GZ363" s="175"/>
      <c r="HA363" s="175"/>
      <c r="HB363" s="175"/>
      <c r="HC363" s="175"/>
      <c r="HD363" s="175"/>
      <c r="HE363" s="175"/>
      <c r="HF363" s="175"/>
      <c r="HG363" s="175"/>
      <c r="HH363" s="175"/>
      <c r="HI363" s="175"/>
      <c r="HJ363" s="175"/>
      <c r="HK363" s="175"/>
      <c r="HL363" s="175"/>
      <c r="HM363" s="175"/>
      <c r="HN363" s="175"/>
      <c r="HO363" s="175"/>
      <c r="HP363" s="175"/>
      <c r="HQ363" s="175"/>
      <c r="HR363" s="175"/>
      <c r="HS363" s="175"/>
      <c r="HT363" s="175"/>
      <c r="HU363" s="175"/>
      <c r="HV363" s="175"/>
      <c r="HW363" s="175"/>
      <c r="HX363" s="175"/>
      <c r="HY363" s="175"/>
      <c r="HZ363" s="175"/>
      <c r="IA363" s="175"/>
      <c r="IB363" s="175"/>
      <c r="IC363" s="175"/>
      <c r="ID363" s="175"/>
      <c r="IE363" s="175"/>
      <c r="IF363" s="175"/>
      <c r="IG363" s="175"/>
      <c r="IH363" s="175"/>
      <c r="II363" s="175"/>
      <c r="IJ363" s="175"/>
      <c r="IK363" s="175"/>
      <c r="IL363" s="175"/>
      <c r="IM363" s="175"/>
      <c r="IN363" s="175"/>
      <c r="IO363" s="175"/>
      <c r="IP363" s="175"/>
      <c r="IQ363" s="175"/>
      <c r="IR363" s="175"/>
      <c r="IS363" s="175"/>
      <c r="IT363" s="175"/>
      <c r="IU363" s="175"/>
      <c r="IV363" s="175"/>
      <c r="IW363" s="175"/>
      <c r="IX363" s="175"/>
      <c r="IY363" s="175"/>
      <c r="IZ363" s="175"/>
      <c r="JA363" s="175"/>
      <c r="JB363" s="175"/>
      <c r="JC363" s="175"/>
      <c r="JD363" s="175"/>
      <c r="JE363" s="175"/>
      <c r="JF363" s="175"/>
      <c r="JG363" s="175"/>
      <c r="JH363" s="175"/>
      <c r="JI363" s="175"/>
      <c r="JJ363" s="175"/>
      <c r="JK363" s="175"/>
      <c r="JL363" s="175"/>
      <c r="JM363" s="175"/>
      <c r="JN363" s="175"/>
      <c r="JO363" s="175"/>
      <c r="JP363" s="175"/>
      <c r="JQ363" s="175"/>
      <c r="JR363" s="175"/>
      <c r="JS363" s="175"/>
      <c r="JT363" s="175"/>
      <c r="JU363" s="175"/>
      <c r="JV363" s="175"/>
      <c r="JW363" s="175"/>
      <c r="JX363" s="175"/>
      <c r="JY363" s="175"/>
      <c r="JZ363" s="175"/>
      <c r="KA363" s="175"/>
      <c r="KB363" s="175"/>
      <c r="KC363" s="175"/>
      <c r="KD363" s="175"/>
      <c r="KE363" s="175"/>
      <c r="KF363" s="175"/>
      <c r="KG363" s="175"/>
      <c r="KH363" s="175"/>
      <c r="KI363" s="175"/>
      <c r="KJ363" s="175"/>
      <c r="KK363" s="175"/>
      <c r="KL363" s="175"/>
      <c r="KM363" s="175"/>
      <c r="KN363" s="175"/>
      <c r="KO363" s="175"/>
      <c r="KP363" s="175"/>
      <c r="KQ363" s="175"/>
      <c r="KR363" s="175"/>
      <c r="KS363" s="175"/>
      <c r="KT363" s="175"/>
      <c r="KU363" s="175"/>
      <c r="KV363" s="175"/>
      <c r="KW363" s="175"/>
      <c r="KX363" s="175"/>
      <c r="KY363" s="175"/>
      <c r="KZ363" s="175"/>
      <c r="LA363" s="175"/>
      <c r="LB363" s="175"/>
      <c r="LC363" s="175"/>
      <c r="LD363" s="175"/>
      <c r="LE363" s="175"/>
      <c r="LF363" s="175"/>
      <c r="LG363" s="175"/>
      <c r="LH363" s="175"/>
      <c r="LI363" s="175"/>
      <c r="LJ363" s="175"/>
      <c r="LK363" s="175"/>
      <c r="LL363" s="175"/>
      <c r="LM363" s="175"/>
      <c r="LN363" s="175"/>
      <c r="LO363" s="175"/>
      <c r="LP363" s="175"/>
      <c r="LQ363" s="175"/>
      <c r="LR363" s="175"/>
      <c r="LS363" s="175"/>
      <c r="LT363" s="175"/>
      <c r="LU363" s="175"/>
      <c r="LV363" s="175"/>
      <c r="LW363" s="175"/>
      <c r="LX363" s="175"/>
      <c r="LY363" s="175"/>
      <c r="LZ363" s="175"/>
      <c r="MA363" s="175"/>
      <c r="MB363" s="175"/>
      <c r="MC363" s="175"/>
      <c r="MD363" s="175"/>
      <c r="ME363" s="175"/>
      <c r="MF363" s="175"/>
      <c r="MG363" s="175"/>
      <c r="MH363" s="175"/>
      <c r="MI363" s="175"/>
      <c r="MJ363" s="175"/>
      <c r="MK363" s="175"/>
      <c r="ML363" s="175"/>
      <c r="MM363" s="175"/>
      <c r="MN363" s="175"/>
      <c r="MO363" s="175"/>
      <c r="MP363" s="175"/>
      <c r="MQ363" s="175"/>
      <c r="MR363" s="175"/>
      <c r="MS363" s="175"/>
      <c r="MT363" s="175"/>
      <c r="MU363" s="175"/>
      <c r="MV363" s="175"/>
      <c r="MW363" s="175"/>
      <c r="MX363" s="175"/>
      <c r="MY363" s="175"/>
      <c r="MZ363" s="175"/>
      <c r="NA363" s="175"/>
      <c r="NB363" s="175"/>
      <c r="NC363" s="175"/>
      <c r="ND363" s="175"/>
      <c r="NE363" s="175"/>
      <c r="NF363" s="175"/>
      <c r="NG363" s="175"/>
      <c r="NH363" s="175"/>
      <c r="NI363" s="175"/>
      <c r="NJ363" s="175"/>
      <c r="NK363" s="175"/>
      <c r="NL363" s="175"/>
      <c r="NM363" s="175"/>
      <c r="NN363" s="175"/>
      <c r="NO363" s="175"/>
      <c r="NP363" s="175"/>
      <c r="NQ363" s="175"/>
      <c r="NR363" s="175"/>
      <c r="NS363" s="175"/>
      <c r="NT363" s="175"/>
      <c r="NU363" s="175"/>
      <c r="NV363" s="175"/>
      <c r="NW363" s="175"/>
      <c r="NX363" s="175"/>
      <c r="NY363" s="175"/>
      <c r="NZ363" s="175"/>
      <c r="OA363" s="175"/>
      <c r="OB363" s="175"/>
      <c r="OC363" s="175"/>
      <c r="OD363" s="175"/>
      <c r="OE363" s="175"/>
      <c r="OF363" s="175"/>
      <c r="OG363" s="175"/>
      <c r="OH363" s="175"/>
      <c r="OI363" s="175"/>
      <c r="OJ363" s="175"/>
      <c r="OK363" s="175"/>
      <c r="OL363" s="175"/>
      <c r="OM363" s="175"/>
      <c r="ON363" s="175"/>
      <c r="OO363" s="175"/>
      <c r="OP363" s="175"/>
      <c r="OQ363" s="175"/>
      <c r="OR363" s="175"/>
      <c r="OS363" s="175"/>
      <c r="OT363" s="175"/>
      <c r="OU363" s="175"/>
      <c r="OV363" s="175"/>
      <c r="OW363" s="175"/>
      <c r="OX363" s="175"/>
      <c r="OY363" s="175"/>
      <c r="OZ363" s="175"/>
      <c r="PA363" s="175"/>
      <c r="PB363" s="175"/>
      <c r="PC363" s="175"/>
      <c r="PD363" s="175"/>
      <c r="PE363" s="175"/>
      <c r="PF363" s="175"/>
      <c r="PG363" s="175"/>
      <c r="PH363" s="175"/>
      <c r="PI363" s="175"/>
      <c r="PJ363" s="175"/>
      <c r="PK363" s="175"/>
      <c r="PL363" s="175"/>
      <c r="PM363" s="175"/>
      <c r="PN363" s="175"/>
      <c r="PO363" s="175"/>
      <c r="PP363" s="175"/>
      <c r="PQ363" s="175"/>
      <c r="PR363" s="175"/>
      <c r="PS363" s="175"/>
      <c r="PT363" s="175"/>
      <c r="PU363" s="175"/>
      <c r="PV363" s="175"/>
      <c r="PW363" s="175"/>
      <c r="PX363" s="175"/>
      <c r="PY363" s="175"/>
      <c r="PZ363" s="175"/>
      <c r="QA363" s="175"/>
      <c r="QB363" s="175"/>
      <c r="QC363" s="175"/>
      <c r="QD363" s="175"/>
      <c r="QE363" s="175"/>
      <c r="QF363" s="175"/>
      <c r="QG363" s="175"/>
      <c r="QH363" s="175"/>
      <c r="QI363" s="175"/>
      <c r="QJ363" s="175"/>
      <c r="QK363" s="175"/>
      <c r="QL363" s="175"/>
      <c r="QM363" s="175"/>
      <c r="QN363" s="175"/>
      <c r="QO363" s="175"/>
    </row>
    <row r="364" spans="122:457">
      <c r="DR364" s="175"/>
      <c r="DS364" s="175"/>
      <c r="DT364" s="175"/>
      <c r="DU364" s="175"/>
      <c r="DV364" s="175"/>
      <c r="DW364" s="175"/>
      <c r="DX364" s="175"/>
      <c r="DY364" s="175"/>
      <c r="DZ364" s="175"/>
      <c r="EA364" s="175"/>
      <c r="EB364" s="175"/>
      <c r="EC364" s="175"/>
      <c r="ED364" s="175"/>
      <c r="EE364" s="175"/>
      <c r="EF364" s="175"/>
      <c r="EG364" s="175"/>
      <c r="EH364" s="175"/>
      <c r="EI364" s="175"/>
      <c r="EJ364" s="175"/>
      <c r="EK364" s="175"/>
      <c r="EL364" s="175"/>
      <c r="EM364" s="175"/>
      <c r="EN364" s="175"/>
      <c r="EO364" s="175"/>
      <c r="EP364" s="175"/>
      <c r="EQ364" s="175"/>
      <c r="ER364" s="175"/>
      <c r="ES364" s="175"/>
      <c r="ET364" s="175"/>
      <c r="EU364" s="175"/>
      <c r="EV364" s="175"/>
      <c r="EW364" s="175"/>
      <c r="EX364" s="175"/>
      <c r="EY364" s="175"/>
      <c r="EZ364" s="175"/>
      <c r="FA364" s="175"/>
      <c r="FB364" s="175"/>
      <c r="FC364" s="175"/>
      <c r="FD364" s="175"/>
      <c r="FE364" s="175"/>
      <c r="FF364" s="175"/>
      <c r="FG364" s="175"/>
      <c r="FH364" s="175"/>
      <c r="FI364" s="175"/>
      <c r="FJ364" s="175"/>
      <c r="FK364" s="175"/>
      <c r="FL364" s="175"/>
      <c r="FM364" s="175"/>
      <c r="FN364" s="175"/>
      <c r="FO364" s="175"/>
      <c r="FP364" s="175"/>
      <c r="FQ364" s="175"/>
      <c r="FR364" s="175"/>
      <c r="FS364" s="175"/>
      <c r="FT364" s="175"/>
      <c r="FU364" s="175"/>
      <c r="FV364" s="175"/>
      <c r="FW364" s="175"/>
      <c r="FX364" s="175"/>
      <c r="FY364" s="175"/>
      <c r="FZ364" s="175"/>
      <c r="GA364" s="175"/>
      <c r="GB364" s="175"/>
      <c r="GC364" s="175"/>
      <c r="GD364" s="175"/>
      <c r="GE364" s="175"/>
      <c r="GF364" s="175"/>
      <c r="GG364" s="175"/>
      <c r="GH364" s="175"/>
      <c r="GI364" s="175"/>
      <c r="GJ364" s="175"/>
      <c r="GK364" s="175"/>
      <c r="GL364" s="175"/>
      <c r="GM364" s="175"/>
      <c r="GN364" s="175"/>
      <c r="GO364" s="175"/>
      <c r="GP364" s="175"/>
      <c r="GQ364" s="175"/>
      <c r="GR364" s="175"/>
      <c r="GS364" s="175"/>
      <c r="GT364" s="175"/>
      <c r="GU364" s="175"/>
      <c r="GV364" s="175"/>
      <c r="GW364" s="175"/>
      <c r="GX364" s="175"/>
      <c r="GY364" s="175"/>
      <c r="GZ364" s="175"/>
      <c r="HA364" s="175"/>
      <c r="HB364" s="175"/>
      <c r="HC364" s="175"/>
      <c r="HD364" s="175"/>
      <c r="HE364" s="175"/>
      <c r="HF364" s="175"/>
      <c r="HG364" s="175"/>
      <c r="HH364" s="175"/>
      <c r="HI364" s="175"/>
      <c r="HJ364" s="175"/>
      <c r="HK364" s="175"/>
      <c r="HL364" s="175"/>
      <c r="HM364" s="175"/>
      <c r="HN364" s="175"/>
      <c r="HO364" s="175"/>
      <c r="HP364" s="175"/>
      <c r="HQ364" s="175"/>
      <c r="HR364" s="175"/>
      <c r="HS364" s="175"/>
      <c r="HT364" s="175"/>
      <c r="HU364" s="175"/>
      <c r="HV364" s="175"/>
      <c r="HW364" s="175"/>
      <c r="HX364" s="175"/>
      <c r="HY364" s="175"/>
      <c r="HZ364" s="175"/>
      <c r="IA364" s="175"/>
      <c r="IB364" s="175"/>
      <c r="IC364" s="175"/>
      <c r="ID364" s="175"/>
      <c r="IE364" s="175"/>
      <c r="IF364" s="175"/>
      <c r="IG364" s="175"/>
      <c r="IH364" s="175"/>
      <c r="II364" s="175"/>
      <c r="IJ364" s="175"/>
      <c r="IK364" s="175"/>
      <c r="IL364" s="175"/>
      <c r="IM364" s="175"/>
      <c r="IN364" s="175"/>
      <c r="IO364" s="175"/>
      <c r="IP364" s="175"/>
      <c r="IQ364" s="175"/>
      <c r="IR364" s="175"/>
      <c r="IS364" s="175"/>
      <c r="IT364" s="175"/>
      <c r="IU364" s="175"/>
      <c r="IV364" s="175"/>
      <c r="IW364" s="175"/>
      <c r="IX364" s="175"/>
      <c r="IY364" s="175"/>
      <c r="IZ364" s="175"/>
      <c r="JA364" s="175"/>
      <c r="JB364" s="175"/>
      <c r="JC364" s="175"/>
      <c r="JD364" s="175"/>
      <c r="JE364" s="175"/>
      <c r="JF364" s="175"/>
      <c r="JG364" s="175"/>
      <c r="JH364" s="175"/>
      <c r="JI364" s="175"/>
      <c r="JJ364" s="175"/>
      <c r="JK364" s="175"/>
      <c r="JL364" s="175"/>
      <c r="JM364" s="175"/>
      <c r="JN364" s="175"/>
      <c r="JO364" s="175"/>
      <c r="JP364" s="175"/>
      <c r="JQ364" s="175"/>
      <c r="JR364" s="175"/>
      <c r="JS364" s="175"/>
      <c r="JT364" s="175"/>
      <c r="JU364" s="175"/>
      <c r="JV364" s="175"/>
      <c r="JW364" s="175"/>
      <c r="JX364" s="175"/>
      <c r="JY364" s="175"/>
      <c r="JZ364" s="175"/>
      <c r="KA364" s="175"/>
      <c r="KB364" s="175"/>
      <c r="KC364" s="175"/>
      <c r="KD364" s="175"/>
      <c r="KE364" s="175"/>
      <c r="KF364" s="175"/>
      <c r="KG364" s="175"/>
      <c r="KH364" s="175"/>
      <c r="KI364" s="175"/>
      <c r="KJ364" s="175"/>
      <c r="KK364" s="175"/>
      <c r="KL364" s="175"/>
      <c r="KM364" s="175"/>
      <c r="KN364" s="175"/>
      <c r="KO364" s="175"/>
      <c r="KP364" s="175"/>
      <c r="KQ364" s="175"/>
      <c r="KR364" s="175"/>
      <c r="KS364" s="175"/>
      <c r="KT364" s="175"/>
      <c r="KU364" s="175"/>
      <c r="KV364" s="175"/>
      <c r="KW364" s="175"/>
      <c r="KX364" s="175"/>
      <c r="KY364" s="175"/>
      <c r="KZ364" s="175"/>
      <c r="LA364" s="175"/>
      <c r="LB364" s="175"/>
      <c r="LC364" s="175"/>
      <c r="LD364" s="175"/>
      <c r="LE364" s="175"/>
      <c r="LF364" s="175"/>
      <c r="LG364" s="175"/>
      <c r="LH364" s="175"/>
      <c r="LI364" s="175"/>
      <c r="LJ364" s="175"/>
      <c r="LK364" s="175"/>
      <c r="LL364" s="175"/>
      <c r="LM364" s="175"/>
      <c r="LN364" s="175"/>
      <c r="LO364" s="175"/>
      <c r="LP364" s="175"/>
      <c r="LQ364" s="175"/>
      <c r="LR364" s="175"/>
      <c r="LS364" s="175"/>
      <c r="LT364" s="175"/>
      <c r="LU364" s="175"/>
      <c r="LV364" s="175"/>
      <c r="LW364" s="175"/>
      <c r="LX364" s="175"/>
      <c r="LY364" s="175"/>
      <c r="LZ364" s="175"/>
      <c r="MA364" s="175"/>
      <c r="MB364" s="175"/>
      <c r="MC364" s="175"/>
      <c r="MD364" s="175"/>
      <c r="ME364" s="175"/>
      <c r="MF364" s="175"/>
      <c r="MG364" s="175"/>
      <c r="MH364" s="175"/>
      <c r="MI364" s="175"/>
      <c r="MJ364" s="175"/>
      <c r="MK364" s="175"/>
      <c r="ML364" s="175"/>
      <c r="MM364" s="175"/>
      <c r="MN364" s="175"/>
      <c r="MO364" s="175"/>
      <c r="MP364" s="175"/>
      <c r="MQ364" s="175"/>
      <c r="MR364" s="175"/>
      <c r="MS364" s="175"/>
      <c r="MT364" s="175"/>
      <c r="MU364" s="175"/>
      <c r="MV364" s="175"/>
      <c r="MW364" s="175"/>
      <c r="MX364" s="175"/>
      <c r="MY364" s="175"/>
      <c r="MZ364" s="175"/>
      <c r="NA364" s="175"/>
      <c r="NB364" s="175"/>
      <c r="NC364" s="175"/>
      <c r="ND364" s="175"/>
      <c r="NE364" s="175"/>
      <c r="NF364" s="175"/>
      <c r="NG364" s="175"/>
      <c r="NH364" s="175"/>
      <c r="NI364" s="175"/>
      <c r="NJ364" s="175"/>
      <c r="NK364" s="175"/>
      <c r="NL364" s="175"/>
      <c r="NM364" s="175"/>
      <c r="NN364" s="175"/>
      <c r="NO364" s="175"/>
      <c r="NP364" s="175"/>
      <c r="NQ364" s="175"/>
      <c r="NR364" s="175"/>
      <c r="NS364" s="175"/>
      <c r="NT364" s="175"/>
      <c r="NU364" s="175"/>
      <c r="NV364" s="175"/>
      <c r="NW364" s="175"/>
      <c r="NX364" s="175"/>
      <c r="NY364" s="175"/>
      <c r="NZ364" s="175"/>
      <c r="OA364" s="175"/>
      <c r="OB364" s="175"/>
      <c r="OC364" s="175"/>
      <c r="OD364" s="175"/>
      <c r="OE364" s="175"/>
      <c r="OF364" s="175"/>
      <c r="OG364" s="175"/>
      <c r="OH364" s="175"/>
      <c r="OI364" s="175"/>
      <c r="OJ364" s="175"/>
      <c r="OK364" s="175"/>
      <c r="OL364" s="175"/>
      <c r="OM364" s="175"/>
      <c r="ON364" s="175"/>
      <c r="OO364" s="175"/>
      <c r="OP364" s="175"/>
      <c r="OQ364" s="175"/>
      <c r="OR364" s="175"/>
      <c r="OS364" s="175"/>
      <c r="OT364" s="175"/>
      <c r="OU364" s="175"/>
      <c r="OV364" s="175"/>
      <c r="OW364" s="175"/>
      <c r="OX364" s="175"/>
      <c r="OY364" s="175"/>
      <c r="OZ364" s="175"/>
      <c r="PA364" s="175"/>
      <c r="PB364" s="175"/>
      <c r="PC364" s="175"/>
      <c r="PD364" s="175"/>
      <c r="PE364" s="175"/>
      <c r="PF364" s="175"/>
      <c r="PG364" s="175"/>
      <c r="PH364" s="175"/>
      <c r="PI364" s="175"/>
      <c r="PJ364" s="175"/>
      <c r="PK364" s="175"/>
      <c r="PL364" s="175"/>
      <c r="PM364" s="175"/>
      <c r="PN364" s="175"/>
      <c r="PO364" s="175"/>
      <c r="PP364" s="175"/>
      <c r="PQ364" s="175"/>
      <c r="PR364" s="175"/>
      <c r="PS364" s="175"/>
      <c r="PT364" s="175"/>
      <c r="PU364" s="175"/>
      <c r="PV364" s="175"/>
      <c r="PW364" s="175"/>
      <c r="PX364" s="175"/>
      <c r="PY364" s="175"/>
      <c r="PZ364" s="175"/>
      <c r="QA364" s="175"/>
      <c r="QB364" s="175"/>
      <c r="QC364" s="175"/>
      <c r="QD364" s="175"/>
      <c r="QE364" s="175"/>
      <c r="QF364" s="175"/>
      <c r="QG364" s="175"/>
      <c r="QH364" s="175"/>
      <c r="QI364" s="175"/>
      <c r="QJ364" s="175"/>
      <c r="QK364" s="175"/>
      <c r="QL364" s="175"/>
      <c r="QM364" s="175"/>
      <c r="QN364" s="175"/>
      <c r="QO364" s="175"/>
    </row>
  </sheetData>
  <sheetProtection algorithmName="SHA-512" hashValue="6YAE/+i/h5dBOFx7hBX2jiBpQmlj1kWTmDmaBjlFFbOAB0VVKlzIuqNubyg9zmWKu8eFIDksIleM21VDj0nzAA==" saltValue="KDEtqWKtTGWIccocQ636pw==" spinCount="100000" sheet="1" formatCells="0" formatColumns="0" formatRows="0" insertColumns="0" insertRows="0" insertHyperlinks="0" deleteColumns="0" deleteRows="0" sort="0" autoFilter="0" pivotTables="0"/>
  <mergeCells count="57">
    <mergeCell ref="A65:O65"/>
    <mergeCell ref="N26:N27"/>
    <mergeCell ref="O26:O27"/>
    <mergeCell ref="N31:N32"/>
    <mergeCell ref="O31:O32"/>
    <mergeCell ref="H61:M61"/>
    <mergeCell ref="N43:N44"/>
    <mergeCell ref="O43:O44"/>
    <mergeCell ref="N48:N49"/>
    <mergeCell ref="O48:O49"/>
    <mergeCell ref="H26:H27"/>
    <mergeCell ref="J26:J27"/>
    <mergeCell ref="H53:H54"/>
    <mergeCell ref="B58:I58"/>
    <mergeCell ref="H31:H32"/>
    <mergeCell ref="J31:J32"/>
    <mergeCell ref="B14:B15"/>
    <mergeCell ref="D14:D15"/>
    <mergeCell ref="F14:F15"/>
    <mergeCell ref="H14:H15"/>
    <mergeCell ref="J14:J15"/>
    <mergeCell ref="A1:K1"/>
    <mergeCell ref="B3:H3"/>
    <mergeCell ref="B11:B12"/>
    <mergeCell ref="D11:D12"/>
    <mergeCell ref="F11:F12"/>
    <mergeCell ref="H11:H12"/>
    <mergeCell ref="J11:J12"/>
    <mergeCell ref="H18:H19"/>
    <mergeCell ref="J18:J19"/>
    <mergeCell ref="D26:D27"/>
    <mergeCell ref="F26:F27"/>
    <mergeCell ref="B36:B37"/>
    <mergeCell ref="D36:D37"/>
    <mergeCell ref="F36:F37"/>
    <mergeCell ref="B31:B32"/>
    <mergeCell ref="D31:D32"/>
    <mergeCell ref="F31:F32"/>
    <mergeCell ref="B26:B27"/>
    <mergeCell ref="B18:B19"/>
    <mergeCell ref="D18:D19"/>
    <mergeCell ref="F18:F19"/>
    <mergeCell ref="B53:B54"/>
    <mergeCell ref="D53:D54"/>
    <mergeCell ref="F53:F54"/>
    <mergeCell ref="M43:M44"/>
    <mergeCell ref="B48:B49"/>
    <mergeCell ref="D48:D49"/>
    <mergeCell ref="F48:F49"/>
    <mergeCell ref="H48:H49"/>
    <mergeCell ref="J48:J49"/>
    <mergeCell ref="M48:M49"/>
    <mergeCell ref="B43:B44"/>
    <mergeCell ref="D43:D44"/>
    <mergeCell ref="F43:F44"/>
    <mergeCell ref="H43:H44"/>
    <mergeCell ref="J43:J44"/>
  </mergeCells>
  <dataValidations count="5">
    <dataValidation type="list" allowBlank="1" showInputMessage="1" showErrorMessage="1" sqref="G6 I6" xr:uid="{D93F159F-F911-41AA-B98E-2861C46A3F24}">
      <formula1>Listepsuouinon</formula1>
    </dataValidation>
    <dataValidation type="list" allowBlank="1" showInputMessage="1" showErrorMessage="1" sqref="JC6 WVQ983039 WLU983039 WBY983039 VSC983039 VIG983039 UYK983039 UOO983039 UES983039 TUW983039 TLA983039 TBE983039 SRI983039 SHM983039 RXQ983039 RNU983039 RDY983039 QUC983039 QKG983039 QAK983039 PQO983039 PGS983039 OWW983039 ONA983039 ODE983039 NTI983039 NJM983039 MZQ983039 MPU983039 MFY983039 LWC983039 LMG983039 LCK983039 KSO983039 KIS983039 JYW983039 JPA983039 JFE983039 IVI983039 ILM983039 IBQ983039 HRU983039 HHY983039 GYC983039 GOG983039 GEK983039 FUO983039 FKS983039 FAW983039 ERA983039 EHE983039 DXI983039 DNM983039 DDQ983039 CTU983039 CJY983039 CAC983039 BQG983039 BGK983039 AWO983039 AMS983039 ACW983039 TA983039 JE983039 I983039 WVQ917503 WLU917503 WBY917503 VSC917503 VIG917503 UYK917503 UOO917503 UES917503 TUW917503 TLA917503 TBE917503 SRI917503 SHM917503 RXQ917503 RNU917503 RDY917503 QUC917503 QKG917503 QAK917503 PQO917503 PGS917503 OWW917503 ONA917503 ODE917503 NTI917503 NJM917503 MZQ917503 MPU917503 MFY917503 LWC917503 LMG917503 LCK917503 KSO917503 KIS917503 JYW917503 JPA917503 JFE917503 IVI917503 ILM917503 IBQ917503 HRU917503 HHY917503 GYC917503 GOG917503 GEK917503 FUO917503 FKS917503 FAW917503 ERA917503 EHE917503 DXI917503 DNM917503 DDQ917503 CTU917503 CJY917503 CAC917503 BQG917503 BGK917503 AWO917503 AMS917503 ACW917503 TA917503 JE917503 I917503 WVQ851967 WLU851967 WBY851967 VSC851967 VIG851967 UYK851967 UOO851967 UES851967 TUW851967 TLA851967 TBE851967 SRI851967 SHM851967 RXQ851967 RNU851967 RDY851967 QUC851967 QKG851967 QAK851967 PQO851967 PGS851967 OWW851967 ONA851967 ODE851967 NTI851967 NJM851967 MZQ851967 MPU851967 MFY851967 LWC851967 LMG851967 LCK851967 KSO851967 KIS851967 JYW851967 JPA851967 JFE851967 IVI851967 ILM851967 IBQ851967 HRU851967 HHY851967 GYC851967 GOG851967 GEK851967 FUO851967 FKS851967 FAW851967 ERA851967 EHE851967 DXI851967 DNM851967 DDQ851967 CTU851967 CJY851967 CAC851967 BQG851967 BGK851967 AWO851967 AMS851967 ACW851967 TA851967 JE851967 I851967 WVQ786431 WLU786431 WBY786431 VSC786431 VIG786431 UYK786431 UOO786431 UES786431 TUW786431 TLA786431 TBE786431 SRI786431 SHM786431 RXQ786431 RNU786431 RDY786431 QUC786431 QKG786431 QAK786431 PQO786431 PGS786431 OWW786431 ONA786431 ODE786431 NTI786431 NJM786431 MZQ786431 MPU786431 MFY786431 LWC786431 LMG786431 LCK786431 KSO786431 KIS786431 JYW786431 JPA786431 JFE786431 IVI786431 ILM786431 IBQ786431 HRU786431 HHY786431 GYC786431 GOG786431 GEK786431 FUO786431 FKS786431 FAW786431 ERA786431 EHE786431 DXI786431 DNM786431 DDQ786431 CTU786431 CJY786431 CAC786431 BQG786431 BGK786431 AWO786431 AMS786431 ACW786431 TA786431 JE786431 I786431 WVQ720895 WLU720895 WBY720895 VSC720895 VIG720895 UYK720895 UOO720895 UES720895 TUW720895 TLA720895 TBE720895 SRI720895 SHM720895 RXQ720895 RNU720895 RDY720895 QUC720895 QKG720895 QAK720895 PQO720895 PGS720895 OWW720895 ONA720895 ODE720895 NTI720895 NJM720895 MZQ720895 MPU720895 MFY720895 LWC720895 LMG720895 LCK720895 KSO720895 KIS720895 JYW720895 JPA720895 JFE720895 IVI720895 ILM720895 IBQ720895 HRU720895 HHY720895 GYC720895 GOG720895 GEK720895 FUO720895 FKS720895 FAW720895 ERA720895 EHE720895 DXI720895 DNM720895 DDQ720895 CTU720895 CJY720895 CAC720895 BQG720895 BGK720895 AWO720895 AMS720895 ACW720895 TA720895 JE720895 I720895 WVQ655359 WLU655359 WBY655359 VSC655359 VIG655359 UYK655359 UOO655359 UES655359 TUW655359 TLA655359 TBE655359 SRI655359 SHM655359 RXQ655359 RNU655359 RDY655359 QUC655359 QKG655359 QAK655359 PQO655359 PGS655359 OWW655359 ONA655359 ODE655359 NTI655359 NJM655359 MZQ655359 MPU655359 MFY655359 LWC655359 LMG655359 LCK655359 KSO655359 KIS655359 JYW655359 JPA655359 JFE655359 IVI655359 ILM655359 IBQ655359 HRU655359 HHY655359 GYC655359 GOG655359 GEK655359 FUO655359 FKS655359 FAW655359 ERA655359 EHE655359 DXI655359 DNM655359 DDQ655359 CTU655359 CJY655359 CAC655359 BQG655359 BGK655359 AWO655359 AMS655359 ACW655359 TA655359 JE655359 I655359 WVQ589823 WLU589823 WBY589823 VSC589823 VIG589823 UYK589823 UOO589823 UES589823 TUW589823 TLA589823 TBE589823 SRI589823 SHM589823 RXQ589823 RNU589823 RDY589823 QUC589823 QKG589823 QAK589823 PQO589823 PGS589823 OWW589823 ONA589823 ODE589823 NTI589823 NJM589823 MZQ589823 MPU589823 MFY589823 LWC589823 LMG589823 LCK589823 KSO589823 KIS589823 JYW589823 JPA589823 JFE589823 IVI589823 ILM589823 IBQ589823 HRU589823 HHY589823 GYC589823 GOG589823 GEK589823 FUO589823 FKS589823 FAW589823 ERA589823 EHE589823 DXI589823 DNM589823 DDQ589823 CTU589823 CJY589823 CAC589823 BQG589823 BGK589823 AWO589823 AMS589823 ACW589823 TA589823 JE589823 I589823 WVQ524287 WLU524287 WBY524287 VSC524287 VIG524287 UYK524287 UOO524287 UES524287 TUW524287 TLA524287 TBE524287 SRI524287 SHM524287 RXQ524287 RNU524287 RDY524287 QUC524287 QKG524287 QAK524287 PQO524287 PGS524287 OWW524287 ONA524287 ODE524287 NTI524287 NJM524287 MZQ524287 MPU524287 MFY524287 LWC524287 LMG524287 LCK524287 KSO524287 KIS524287 JYW524287 JPA524287 JFE524287 IVI524287 ILM524287 IBQ524287 HRU524287 HHY524287 GYC524287 GOG524287 GEK524287 FUO524287 FKS524287 FAW524287 ERA524287 EHE524287 DXI524287 DNM524287 DDQ524287 CTU524287 CJY524287 CAC524287 BQG524287 BGK524287 AWO524287 AMS524287 ACW524287 TA524287 JE524287 I524287 WVQ458751 WLU458751 WBY458751 VSC458751 VIG458751 UYK458751 UOO458751 UES458751 TUW458751 TLA458751 TBE458751 SRI458751 SHM458751 RXQ458751 RNU458751 RDY458751 QUC458751 QKG458751 QAK458751 PQO458751 PGS458751 OWW458751 ONA458751 ODE458751 NTI458751 NJM458751 MZQ458751 MPU458751 MFY458751 LWC458751 LMG458751 LCK458751 KSO458751 KIS458751 JYW458751 JPA458751 JFE458751 IVI458751 ILM458751 IBQ458751 HRU458751 HHY458751 GYC458751 GOG458751 GEK458751 FUO458751 FKS458751 FAW458751 ERA458751 EHE458751 DXI458751 DNM458751 DDQ458751 CTU458751 CJY458751 CAC458751 BQG458751 BGK458751 AWO458751 AMS458751 ACW458751 TA458751 JE458751 I458751 WVQ393215 WLU393215 WBY393215 VSC393215 VIG393215 UYK393215 UOO393215 UES393215 TUW393215 TLA393215 TBE393215 SRI393215 SHM393215 RXQ393215 RNU393215 RDY393215 QUC393215 QKG393215 QAK393215 PQO393215 PGS393215 OWW393215 ONA393215 ODE393215 NTI393215 NJM393215 MZQ393215 MPU393215 MFY393215 LWC393215 LMG393215 LCK393215 KSO393215 KIS393215 JYW393215 JPA393215 JFE393215 IVI393215 ILM393215 IBQ393215 HRU393215 HHY393215 GYC393215 GOG393215 GEK393215 FUO393215 FKS393215 FAW393215 ERA393215 EHE393215 DXI393215 DNM393215 DDQ393215 CTU393215 CJY393215 CAC393215 BQG393215 BGK393215 AWO393215 AMS393215 ACW393215 TA393215 JE393215 I393215 WVQ327679 WLU327679 WBY327679 VSC327679 VIG327679 UYK327679 UOO327679 UES327679 TUW327679 TLA327679 TBE327679 SRI327679 SHM327679 RXQ327679 RNU327679 RDY327679 QUC327679 QKG327679 QAK327679 PQO327679 PGS327679 OWW327679 ONA327679 ODE327679 NTI327679 NJM327679 MZQ327679 MPU327679 MFY327679 LWC327679 LMG327679 LCK327679 KSO327679 KIS327679 JYW327679 JPA327679 JFE327679 IVI327679 ILM327679 IBQ327679 HRU327679 HHY327679 GYC327679 GOG327679 GEK327679 FUO327679 FKS327679 FAW327679 ERA327679 EHE327679 DXI327679 DNM327679 DDQ327679 CTU327679 CJY327679 CAC327679 BQG327679 BGK327679 AWO327679 AMS327679 ACW327679 TA327679 JE327679 I327679 WVQ262143 WLU262143 WBY262143 VSC262143 VIG262143 UYK262143 UOO262143 UES262143 TUW262143 TLA262143 TBE262143 SRI262143 SHM262143 RXQ262143 RNU262143 RDY262143 QUC262143 QKG262143 QAK262143 PQO262143 PGS262143 OWW262143 ONA262143 ODE262143 NTI262143 NJM262143 MZQ262143 MPU262143 MFY262143 LWC262143 LMG262143 LCK262143 KSO262143 KIS262143 JYW262143 JPA262143 JFE262143 IVI262143 ILM262143 IBQ262143 HRU262143 HHY262143 GYC262143 GOG262143 GEK262143 FUO262143 FKS262143 FAW262143 ERA262143 EHE262143 DXI262143 DNM262143 DDQ262143 CTU262143 CJY262143 CAC262143 BQG262143 BGK262143 AWO262143 AMS262143 ACW262143 TA262143 JE262143 I262143 WVQ196607 WLU196607 WBY196607 VSC196607 VIG196607 UYK196607 UOO196607 UES196607 TUW196607 TLA196607 TBE196607 SRI196607 SHM196607 RXQ196607 RNU196607 RDY196607 QUC196607 QKG196607 QAK196607 PQO196607 PGS196607 OWW196607 ONA196607 ODE196607 NTI196607 NJM196607 MZQ196607 MPU196607 MFY196607 LWC196607 LMG196607 LCK196607 KSO196607 KIS196607 JYW196607 JPA196607 JFE196607 IVI196607 ILM196607 IBQ196607 HRU196607 HHY196607 GYC196607 GOG196607 GEK196607 FUO196607 FKS196607 FAW196607 ERA196607 EHE196607 DXI196607 DNM196607 DDQ196607 CTU196607 CJY196607 CAC196607 BQG196607 BGK196607 AWO196607 AMS196607 ACW196607 TA196607 JE196607 I196607 WVQ131071 WLU131071 WBY131071 VSC131071 VIG131071 UYK131071 UOO131071 UES131071 TUW131071 TLA131071 TBE131071 SRI131071 SHM131071 RXQ131071 RNU131071 RDY131071 QUC131071 QKG131071 QAK131071 PQO131071 PGS131071 OWW131071 ONA131071 ODE131071 NTI131071 NJM131071 MZQ131071 MPU131071 MFY131071 LWC131071 LMG131071 LCK131071 KSO131071 KIS131071 JYW131071 JPA131071 JFE131071 IVI131071 ILM131071 IBQ131071 HRU131071 HHY131071 GYC131071 GOG131071 GEK131071 FUO131071 FKS131071 FAW131071 ERA131071 EHE131071 DXI131071 DNM131071 DDQ131071 CTU131071 CJY131071 CAC131071 BQG131071 BGK131071 AWO131071 AMS131071 ACW131071 TA131071 JE131071 I131071 WVQ65535 WLU65535 WBY65535 VSC65535 VIG65535 UYK65535 UOO65535 UES65535 TUW65535 TLA65535 TBE65535 SRI65535 SHM65535 RXQ65535 RNU65535 RDY65535 QUC65535 QKG65535 QAK65535 PQO65535 PGS65535 OWW65535 ONA65535 ODE65535 NTI65535 NJM65535 MZQ65535 MPU65535 MFY65535 LWC65535 LMG65535 LCK65535 KSO65535 KIS65535 JYW65535 JPA65535 JFE65535 IVI65535 ILM65535 IBQ65535 HRU65535 HHY65535 GYC65535 GOG65535 GEK65535 FUO65535 FKS65535 FAW65535 ERA65535 EHE65535 DXI65535 DNM65535 DDQ65535 CTU65535 CJY65535 CAC65535 BQG65535 BGK65535 AWO65535 AMS65535 ACW65535 TA65535 JE65535 I65535 WVQ6 WLU6 WBY6 VSC6 VIG6 UYK6 UOO6 UES6 TUW6 TLA6 TBE6 SRI6 SHM6 RXQ6 RNU6 RDY6 QUC6 QKG6 QAK6 PQO6 PGS6 OWW6 ONA6 ODE6 NTI6 NJM6 MZQ6 MPU6 MFY6 LWC6 LMG6 LCK6 KSO6 KIS6 JYW6 JPA6 JFE6 IVI6 ILM6 IBQ6 HRU6 HHY6 GYC6 GOG6 GEK6 FUO6 FKS6 FAW6 ERA6 EHE6 DXI6 DNM6 DDQ6 CTU6 CJY6 CAC6 BQG6 BGK6 AWO6 AMS6 ACW6 TA6 JE6 SY6 WVO983039 WLS983039 WBW983039 VSA983039 VIE983039 UYI983039 UOM983039 UEQ983039 TUU983039 TKY983039 TBC983039 SRG983039 SHK983039 RXO983039 RNS983039 RDW983039 QUA983039 QKE983039 QAI983039 PQM983039 PGQ983039 OWU983039 OMY983039 ODC983039 NTG983039 NJK983039 MZO983039 MPS983039 MFW983039 LWA983039 LME983039 LCI983039 KSM983039 KIQ983039 JYU983039 JOY983039 JFC983039 IVG983039 ILK983039 IBO983039 HRS983039 HHW983039 GYA983039 GOE983039 GEI983039 FUM983039 FKQ983039 FAU983039 EQY983039 EHC983039 DXG983039 DNK983039 DDO983039 CTS983039 CJW983039 CAA983039 BQE983039 BGI983039 AWM983039 AMQ983039 ACU983039 SY983039 JC983039 G983039 WVO917503 WLS917503 WBW917503 VSA917503 VIE917503 UYI917503 UOM917503 UEQ917503 TUU917503 TKY917503 TBC917503 SRG917503 SHK917503 RXO917503 RNS917503 RDW917503 QUA917503 QKE917503 QAI917503 PQM917503 PGQ917503 OWU917503 OMY917503 ODC917503 NTG917503 NJK917503 MZO917503 MPS917503 MFW917503 LWA917503 LME917503 LCI917503 KSM917503 KIQ917503 JYU917503 JOY917503 JFC917503 IVG917503 ILK917503 IBO917503 HRS917503 HHW917503 GYA917503 GOE917503 GEI917503 FUM917503 FKQ917503 FAU917503 EQY917503 EHC917503 DXG917503 DNK917503 DDO917503 CTS917503 CJW917503 CAA917503 BQE917503 BGI917503 AWM917503 AMQ917503 ACU917503 SY917503 JC917503 G917503 WVO851967 WLS851967 WBW851967 VSA851967 VIE851967 UYI851967 UOM851967 UEQ851967 TUU851967 TKY851967 TBC851967 SRG851967 SHK851967 RXO851967 RNS851967 RDW851967 QUA851967 QKE851967 QAI851967 PQM851967 PGQ851967 OWU851967 OMY851967 ODC851967 NTG851967 NJK851967 MZO851967 MPS851967 MFW851967 LWA851967 LME851967 LCI851967 KSM851967 KIQ851967 JYU851967 JOY851967 JFC851967 IVG851967 ILK851967 IBO851967 HRS851967 HHW851967 GYA851967 GOE851967 GEI851967 FUM851967 FKQ851967 FAU851967 EQY851967 EHC851967 DXG851967 DNK851967 DDO851967 CTS851967 CJW851967 CAA851967 BQE851967 BGI851967 AWM851967 AMQ851967 ACU851967 SY851967 JC851967 G851967 WVO786431 WLS786431 WBW786431 VSA786431 VIE786431 UYI786431 UOM786431 UEQ786431 TUU786431 TKY786431 TBC786431 SRG786431 SHK786431 RXO786431 RNS786431 RDW786431 QUA786431 QKE786431 QAI786431 PQM786431 PGQ786431 OWU786431 OMY786431 ODC786431 NTG786431 NJK786431 MZO786431 MPS786431 MFW786431 LWA786431 LME786431 LCI786431 KSM786431 KIQ786431 JYU786431 JOY786431 JFC786431 IVG786431 ILK786431 IBO786431 HRS786431 HHW786431 GYA786431 GOE786431 GEI786431 FUM786431 FKQ786431 FAU786431 EQY786431 EHC786431 DXG786431 DNK786431 DDO786431 CTS786431 CJW786431 CAA786431 BQE786431 BGI786431 AWM786431 AMQ786431 ACU786431 SY786431 JC786431 G786431 WVO720895 WLS720895 WBW720895 VSA720895 VIE720895 UYI720895 UOM720895 UEQ720895 TUU720895 TKY720895 TBC720895 SRG720895 SHK720895 RXO720895 RNS720895 RDW720895 QUA720895 QKE720895 QAI720895 PQM720895 PGQ720895 OWU720895 OMY720895 ODC720895 NTG720895 NJK720895 MZO720895 MPS720895 MFW720895 LWA720895 LME720895 LCI720895 KSM720895 KIQ720895 JYU720895 JOY720895 JFC720895 IVG720895 ILK720895 IBO720895 HRS720895 HHW720895 GYA720895 GOE720895 GEI720895 FUM720895 FKQ720895 FAU720895 EQY720895 EHC720895 DXG720895 DNK720895 DDO720895 CTS720895 CJW720895 CAA720895 BQE720895 BGI720895 AWM720895 AMQ720895 ACU720895 SY720895 JC720895 G720895 WVO655359 WLS655359 WBW655359 VSA655359 VIE655359 UYI655359 UOM655359 UEQ655359 TUU655359 TKY655359 TBC655359 SRG655359 SHK655359 RXO655359 RNS655359 RDW655359 QUA655359 QKE655359 QAI655359 PQM655359 PGQ655359 OWU655359 OMY655359 ODC655359 NTG655359 NJK655359 MZO655359 MPS655359 MFW655359 LWA655359 LME655359 LCI655359 KSM655359 KIQ655359 JYU655359 JOY655359 JFC655359 IVG655359 ILK655359 IBO655359 HRS655359 HHW655359 GYA655359 GOE655359 GEI655359 FUM655359 FKQ655359 FAU655359 EQY655359 EHC655359 DXG655359 DNK655359 DDO655359 CTS655359 CJW655359 CAA655359 BQE655359 BGI655359 AWM655359 AMQ655359 ACU655359 SY655359 JC655359 G655359 WVO589823 WLS589823 WBW589823 VSA589823 VIE589823 UYI589823 UOM589823 UEQ589823 TUU589823 TKY589823 TBC589823 SRG589823 SHK589823 RXO589823 RNS589823 RDW589823 QUA589823 QKE589823 QAI589823 PQM589823 PGQ589823 OWU589823 OMY589823 ODC589823 NTG589823 NJK589823 MZO589823 MPS589823 MFW589823 LWA589823 LME589823 LCI589823 KSM589823 KIQ589823 JYU589823 JOY589823 JFC589823 IVG589823 ILK589823 IBO589823 HRS589823 HHW589823 GYA589823 GOE589823 GEI589823 FUM589823 FKQ589823 FAU589823 EQY589823 EHC589823 DXG589823 DNK589823 DDO589823 CTS589823 CJW589823 CAA589823 BQE589823 BGI589823 AWM589823 AMQ589823 ACU589823 SY589823 JC589823 G589823 WVO524287 WLS524287 WBW524287 VSA524287 VIE524287 UYI524287 UOM524287 UEQ524287 TUU524287 TKY524287 TBC524287 SRG524287 SHK524287 RXO524287 RNS524287 RDW524287 QUA524287 QKE524287 QAI524287 PQM524287 PGQ524287 OWU524287 OMY524287 ODC524287 NTG524287 NJK524287 MZO524287 MPS524287 MFW524287 LWA524287 LME524287 LCI524287 KSM524287 KIQ524287 JYU524287 JOY524287 JFC524287 IVG524287 ILK524287 IBO524287 HRS524287 HHW524287 GYA524287 GOE524287 GEI524287 FUM524287 FKQ524287 FAU524287 EQY524287 EHC524287 DXG524287 DNK524287 DDO524287 CTS524287 CJW524287 CAA524287 BQE524287 BGI524287 AWM524287 AMQ524287 ACU524287 SY524287 JC524287 G524287 WVO458751 WLS458751 WBW458751 VSA458751 VIE458751 UYI458751 UOM458751 UEQ458751 TUU458751 TKY458751 TBC458751 SRG458751 SHK458751 RXO458751 RNS458751 RDW458751 QUA458751 QKE458751 QAI458751 PQM458751 PGQ458751 OWU458751 OMY458751 ODC458751 NTG458751 NJK458751 MZO458751 MPS458751 MFW458751 LWA458751 LME458751 LCI458751 KSM458751 KIQ458751 JYU458751 JOY458751 JFC458751 IVG458751 ILK458751 IBO458751 HRS458751 HHW458751 GYA458751 GOE458751 GEI458751 FUM458751 FKQ458751 FAU458751 EQY458751 EHC458751 DXG458751 DNK458751 DDO458751 CTS458751 CJW458751 CAA458751 BQE458751 BGI458751 AWM458751 AMQ458751 ACU458751 SY458751 JC458751 G458751 WVO393215 WLS393215 WBW393215 VSA393215 VIE393215 UYI393215 UOM393215 UEQ393215 TUU393215 TKY393215 TBC393215 SRG393215 SHK393215 RXO393215 RNS393215 RDW393215 QUA393215 QKE393215 QAI393215 PQM393215 PGQ393215 OWU393215 OMY393215 ODC393215 NTG393215 NJK393215 MZO393215 MPS393215 MFW393215 LWA393215 LME393215 LCI393215 KSM393215 KIQ393215 JYU393215 JOY393215 JFC393215 IVG393215 ILK393215 IBO393215 HRS393215 HHW393215 GYA393215 GOE393215 GEI393215 FUM393215 FKQ393215 FAU393215 EQY393215 EHC393215 DXG393215 DNK393215 DDO393215 CTS393215 CJW393215 CAA393215 BQE393215 BGI393215 AWM393215 AMQ393215 ACU393215 SY393215 JC393215 G393215 WVO327679 WLS327679 WBW327679 VSA327679 VIE327679 UYI327679 UOM327679 UEQ327679 TUU327679 TKY327679 TBC327679 SRG327679 SHK327679 RXO327679 RNS327679 RDW327679 QUA327679 QKE327679 QAI327679 PQM327679 PGQ327679 OWU327679 OMY327679 ODC327679 NTG327679 NJK327679 MZO327679 MPS327679 MFW327679 LWA327679 LME327679 LCI327679 KSM327679 KIQ327679 JYU327679 JOY327679 JFC327679 IVG327679 ILK327679 IBO327679 HRS327679 HHW327679 GYA327679 GOE327679 GEI327679 FUM327679 FKQ327679 FAU327679 EQY327679 EHC327679 DXG327679 DNK327679 DDO327679 CTS327679 CJW327679 CAA327679 BQE327679 BGI327679 AWM327679 AMQ327679 ACU327679 SY327679 JC327679 G327679 WVO262143 WLS262143 WBW262143 VSA262143 VIE262143 UYI262143 UOM262143 UEQ262143 TUU262143 TKY262143 TBC262143 SRG262143 SHK262143 RXO262143 RNS262143 RDW262143 QUA262143 QKE262143 QAI262143 PQM262143 PGQ262143 OWU262143 OMY262143 ODC262143 NTG262143 NJK262143 MZO262143 MPS262143 MFW262143 LWA262143 LME262143 LCI262143 KSM262143 KIQ262143 JYU262143 JOY262143 JFC262143 IVG262143 ILK262143 IBO262143 HRS262143 HHW262143 GYA262143 GOE262143 GEI262143 FUM262143 FKQ262143 FAU262143 EQY262143 EHC262143 DXG262143 DNK262143 DDO262143 CTS262143 CJW262143 CAA262143 BQE262143 BGI262143 AWM262143 AMQ262143 ACU262143 SY262143 JC262143 G262143 WVO196607 WLS196607 WBW196607 VSA196607 VIE196607 UYI196607 UOM196607 UEQ196607 TUU196607 TKY196607 TBC196607 SRG196607 SHK196607 RXO196607 RNS196607 RDW196607 QUA196607 QKE196607 QAI196607 PQM196607 PGQ196607 OWU196607 OMY196607 ODC196607 NTG196607 NJK196607 MZO196607 MPS196607 MFW196607 LWA196607 LME196607 LCI196607 KSM196607 KIQ196607 JYU196607 JOY196607 JFC196607 IVG196607 ILK196607 IBO196607 HRS196607 HHW196607 GYA196607 GOE196607 GEI196607 FUM196607 FKQ196607 FAU196607 EQY196607 EHC196607 DXG196607 DNK196607 DDO196607 CTS196607 CJW196607 CAA196607 BQE196607 BGI196607 AWM196607 AMQ196607 ACU196607 SY196607 JC196607 G196607 WVO131071 WLS131071 WBW131071 VSA131071 VIE131071 UYI131071 UOM131071 UEQ131071 TUU131071 TKY131071 TBC131071 SRG131071 SHK131071 RXO131071 RNS131071 RDW131071 QUA131071 QKE131071 QAI131071 PQM131071 PGQ131071 OWU131071 OMY131071 ODC131071 NTG131071 NJK131071 MZO131071 MPS131071 MFW131071 LWA131071 LME131071 LCI131071 KSM131071 KIQ131071 JYU131071 JOY131071 JFC131071 IVG131071 ILK131071 IBO131071 HRS131071 HHW131071 GYA131071 GOE131071 GEI131071 FUM131071 FKQ131071 FAU131071 EQY131071 EHC131071 DXG131071 DNK131071 DDO131071 CTS131071 CJW131071 CAA131071 BQE131071 BGI131071 AWM131071 AMQ131071 ACU131071 SY131071 JC131071 G131071 WVO65535 WLS65535 WBW65535 VSA65535 VIE65535 UYI65535 UOM65535 UEQ65535 TUU65535 TKY65535 TBC65535 SRG65535 SHK65535 RXO65535 RNS65535 RDW65535 QUA65535 QKE65535 QAI65535 PQM65535 PGQ65535 OWU65535 OMY65535 ODC65535 NTG65535 NJK65535 MZO65535 MPS65535 MFW65535 LWA65535 LME65535 LCI65535 KSM65535 KIQ65535 JYU65535 JOY65535 JFC65535 IVG65535 ILK65535 IBO65535 HRS65535 HHW65535 GYA65535 GOE65535 GEI65535 FUM65535 FKQ65535 FAU65535 EQY65535 EHC65535 DXG65535 DNK65535 DDO65535 CTS65535 CJW65535 CAA65535 BQE65535 BGI65535 AWM65535 AMQ65535 ACU65535 SY65535 JC65535 G65535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xr:uid="{890F1FD1-7301-4190-A662-8C106256FD51}">
      <formula1>#REF!</formula1>
    </dataValidation>
    <dataValidation type="decimal" operator="greaterThan"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B45 IX45 ST45 ACP45 AML45 AWH45 BGD45 BPZ45 BZV45 CJR45 CTN45 DDJ45 DNF45 DXB45 EGX45 EQT45 FAP45 FKL45 FUH45 GED45 GNZ45 GXV45 HHR45 HRN45 IBJ45 ILF45 IVB45 JEX45 JOT45 JYP45 KIL45 KSH45 LCD45 LLZ45 LVV45 MFR45 MPN45 MZJ45 NJF45 NTB45 OCX45 OMT45 OWP45 PGL45 PQH45 QAD45 QJZ45 QTV45 RDR45 RNN45 RXJ45 SHF45 SRB45 TAX45 TKT45 TUP45 UEL45 UOH45 UYD45 VHZ45 VRV45 WBR45 WLN45 WVJ45 D13 F55" xr:uid="{0D8BCFCB-860D-47F0-96F7-DDC80DE47492}">
      <formula1>0</formula1>
    </dataValidation>
    <dataValidation type="decimal" operator="greaterThanOrEqual" allowBlank="1" showInputMessage="1" showErrorMessage="1" sqref="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xr:uid="{DCE59CEF-C247-429A-B684-ECAF8A8E2C1C}">
      <formula1>0</formula1>
    </dataValidation>
    <dataValidation type="decimal" operator="lessThanOrEqual" allowBlank="1" showInputMessage="1" showErrorMessage="1" sqref="H55 D65551:D65552 IZ65551:IZ65552 SV65551:SV65552 ACR65551:ACR65552 AMN65551:AMN65552 AWJ65551:AWJ65552 BGF65551:BGF65552 BQB65551:BQB65552 BZX65551:BZX65552 CJT65551:CJT65552 CTP65551:CTP65552 DDL65551:DDL65552 DNH65551:DNH65552 DXD65551:DXD65552 EGZ65551:EGZ65552 EQV65551:EQV65552 FAR65551:FAR65552 FKN65551:FKN65552 FUJ65551:FUJ65552 GEF65551:GEF65552 GOB65551:GOB65552 GXX65551:GXX65552 HHT65551:HHT65552 HRP65551:HRP65552 IBL65551:IBL65552 ILH65551:ILH65552 IVD65551:IVD65552 JEZ65551:JEZ65552 JOV65551:JOV65552 JYR65551:JYR65552 KIN65551:KIN65552 KSJ65551:KSJ65552 LCF65551:LCF65552 LMB65551:LMB65552 LVX65551:LVX65552 MFT65551:MFT65552 MPP65551:MPP65552 MZL65551:MZL65552 NJH65551:NJH65552 NTD65551:NTD65552 OCZ65551:OCZ65552 OMV65551:OMV65552 OWR65551:OWR65552 PGN65551:PGN65552 PQJ65551:PQJ65552 QAF65551:QAF65552 QKB65551:QKB65552 QTX65551:QTX65552 RDT65551:RDT65552 RNP65551:RNP65552 RXL65551:RXL65552 SHH65551:SHH65552 SRD65551:SRD65552 TAZ65551:TAZ65552 TKV65551:TKV65552 TUR65551:TUR65552 UEN65551:UEN65552 UOJ65551:UOJ65552 UYF65551:UYF65552 VIB65551:VIB65552 VRX65551:VRX65552 WBT65551:WBT65552 WLP65551:WLP65552 WVL65551:WVL65552 D131087:D131088 IZ131087:IZ131088 SV131087:SV131088 ACR131087:ACR131088 AMN131087:AMN131088 AWJ131087:AWJ131088 BGF131087:BGF131088 BQB131087:BQB131088 BZX131087:BZX131088 CJT131087:CJT131088 CTP131087:CTP131088 DDL131087:DDL131088 DNH131087:DNH131088 DXD131087:DXD131088 EGZ131087:EGZ131088 EQV131087:EQV131088 FAR131087:FAR131088 FKN131087:FKN131088 FUJ131087:FUJ131088 GEF131087:GEF131088 GOB131087:GOB131088 GXX131087:GXX131088 HHT131087:HHT131088 HRP131087:HRP131088 IBL131087:IBL131088 ILH131087:ILH131088 IVD131087:IVD131088 JEZ131087:JEZ131088 JOV131087:JOV131088 JYR131087:JYR131088 KIN131087:KIN131088 KSJ131087:KSJ131088 LCF131087:LCF131088 LMB131087:LMB131088 LVX131087:LVX131088 MFT131087:MFT131088 MPP131087:MPP131088 MZL131087:MZL131088 NJH131087:NJH131088 NTD131087:NTD131088 OCZ131087:OCZ131088 OMV131087:OMV131088 OWR131087:OWR131088 PGN131087:PGN131088 PQJ131087:PQJ131088 QAF131087:QAF131088 QKB131087:QKB131088 QTX131087:QTX131088 RDT131087:RDT131088 RNP131087:RNP131088 RXL131087:RXL131088 SHH131087:SHH131088 SRD131087:SRD131088 TAZ131087:TAZ131088 TKV131087:TKV131088 TUR131087:TUR131088 UEN131087:UEN131088 UOJ131087:UOJ131088 UYF131087:UYF131088 VIB131087:VIB131088 VRX131087:VRX131088 WBT131087:WBT131088 WLP131087:WLP131088 WVL131087:WVL131088 D196623:D196624 IZ196623:IZ196624 SV196623:SV196624 ACR196623:ACR196624 AMN196623:AMN196624 AWJ196623:AWJ196624 BGF196623:BGF196624 BQB196623:BQB196624 BZX196623:BZX196624 CJT196623:CJT196624 CTP196623:CTP196624 DDL196623:DDL196624 DNH196623:DNH196624 DXD196623:DXD196624 EGZ196623:EGZ196624 EQV196623:EQV196624 FAR196623:FAR196624 FKN196623:FKN196624 FUJ196623:FUJ196624 GEF196623:GEF196624 GOB196623:GOB196624 GXX196623:GXX196624 HHT196623:HHT196624 HRP196623:HRP196624 IBL196623:IBL196624 ILH196623:ILH196624 IVD196623:IVD196624 JEZ196623:JEZ196624 JOV196623:JOV196624 JYR196623:JYR196624 KIN196623:KIN196624 KSJ196623:KSJ196624 LCF196623:LCF196624 LMB196623:LMB196624 LVX196623:LVX196624 MFT196623:MFT196624 MPP196623:MPP196624 MZL196623:MZL196624 NJH196623:NJH196624 NTD196623:NTD196624 OCZ196623:OCZ196624 OMV196623:OMV196624 OWR196623:OWR196624 PGN196623:PGN196624 PQJ196623:PQJ196624 QAF196623:QAF196624 QKB196623:QKB196624 QTX196623:QTX196624 RDT196623:RDT196624 RNP196623:RNP196624 RXL196623:RXL196624 SHH196623:SHH196624 SRD196623:SRD196624 TAZ196623:TAZ196624 TKV196623:TKV196624 TUR196623:TUR196624 UEN196623:UEN196624 UOJ196623:UOJ196624 UYF196623:UYF196624 VIB196623:VIB196624 VRX196623:VRX196624 WBT196623:WBT196624 WLP196623:WLP196624 WVL196623:WVL196624 D262159:D262160 IZ262159:IZ262160 SV262159:SV262160 ACR262159:ACR262160 AMN262159:AMN262160 AWJ262159:AWJ262160 BGF262159:BGF262160 BQB262159:BQB262160 BZX262159:BZX262160 CJT262159:CJT262160 CTP262159:CTP262160 DDL262159:DDL262160 DNH262159:DNH262160 DXD262159:DXD262160 EGZ262159:EGZ262160 EQV262159:EQV262160 FAR262159:FAR262160 FKN262159:FKN262160 FUJ262159:FUJ262160 GEF262159:GEF262160 GOB262159:GOB262160 GXX262159:GXX262160 HHT262159:HHT262160 HRP262159:HRP262160 IBL262159:IBL262160 ILH262159:ILH262160 IVD262159:IVD262160 JEZ262159:JEZ262160 JOV262159:JOV262160 JYR262159:JYR262160 KIN262159:KIN262160 KSJ262159:KSJ262160 LCF262159:LCF262160 LMB262159:LMB262160 LVX262159:LVX262160 MFT262159:MFT262160 MPP262159:MPP262160 MZL262159:MZL262160 NJH262159:NJH262160 NTD262159:NTD262160 OCZ262159:OCZ262160 OMV262159:OMV262160 OWR262159:OWR262160 PGN262159:PGN262160 PQJ262159:PQJ262160 QAF262159:QAF262160 QKB262159:QKB262160 QTX262159:QTX262160 RDT262159:RDT262160 RNP262159:RNP262160 RXL262159:RXL262160 SHH262159:SHH262160 SRD262159:SRD262160 TAZ262159:TAZ262160 TKV262159:TKV262160 TUR262159:TUR262160 UEN262159:UEN262160 UOJ262159:UOJ262160 UYF262159:UYF262160 VIB262159:VIB262160 VRX262159:VRX262160 WBT262159:WBT262160 WLP262159:WLP262160 WVL262159:WVL262160 D327695:D327696 IZ327695:IZ327696 SV327695:SV327696 ACR327695:ACR327696 AMN327695:AMN327696 AWJ327695:AWJ327696 BGF327695:BGF327696 BQB327695:BQB327696 BZX327695:BZX327696 CJT327695:CJT327696 CTP327695:CTP327696 DDL327695:DDL327696 DNH327695:DNH327696 DXD327695:DXD327696 EGZ327695:EGZ327696 EQV327695:EQV327696 FAR327695:FAR327696 FKN327695:FKN327696 FUJ327695:FUJ327696 GEF327695:GEF327696 GOB327695:GOB327696 GXX327695:GXX327696 HHT327695:HHT327696 HRP327695:HRP327696 IBL327695:IBL327696 ILH327695:ILH327696 IVD327695:IVD327696 JEZ327695:JEZ327696 JOV327695:JOV327696 JYR327695:JYR327696 KIN327695:KIN327696 KSJ327695:KSJ327696 LCF327695:LCF327696 LMB327695:LMB327696 LVX327695:LVX327696 MFT327695:MFT327696 MPP327695:MPP327696 MZL327695:MZL327696 NJH327695:NJH327696 NTD327695:NTD327696 OCZ327695:OCZ327696 OMV327695:OMV327696 OWR327695:OWR327696 PGN327695:PGN327696 PQJ327695:PQJ327696 QAF327695:QAF327696 QKB327695:QKB327696 QTX327695:QTX327696 RDT327695:RDT327696 RNP327695:RNP327696 RXL327695:RXL327696 SHH327695:SHH327696 SRD327695:SRD327696 TAZ327695:TAZ327696 TKV327695:TKV327696 TUR327695:TUR327696 UEN327695:UEN327696 UOJ327695:UOJ327696 UYF327695:UYF327696 VIB327695:VIB327696 VRX327695:VRX327696 WBT327695:WBT327696 WLP327695:WLP327696 WVL327695:WVL327696 D393231:D393232 IZ393231:IZ393232 SV393231:SV393232 ACR393231:ACR393232 AMN393231:AMN393232 AWJ393231:AWJ393232 BGF393231:BGF393232 BQB393231:BQB393232 BZX393231:BZX393232 CJT393231:CJT393232 CTP393231:CTP393232 DDL393231:DDL393232 DNH393231:DNH393232 DXD393231:DXD393232 EGZ393231:EGZ393232 EQV393231:EQV393232 FAR393231:FAR393232 FKN393231:FKN393232 FUJ393231:FUJ393232 GEF393231:GEF393232 GOB393231:GOB393232 GXX393231:GXX393232 HHT393231:HHT393232 HRP393231:HRP393232 IBL393231:IBL393232 ILH393231:ILH393232 IVD393231:IVD393232 JEZ393231:JEZ393232 JOV393231:JOV393232 JYR393231:JYR393232 KIN393231:KIN393232 KSJ393231:KSJ393232 LCF393231:LCF393232 LMB393231:LMB393232 LVX393231:LVX393232 MFT393231:MFT393232 MPP393231:MPP393232 MZL393231:MZL393232 NJH393231:NJH393232 NTD393231:NTD393232 OCZ393231:OCZ393232 OMV393231:OMV393232 OWR393231:OWR393232 PGN393231:PGN393232 PQJ393231:PQJ393232 QAF393231:QAF393232 QKB393231:QKB393232 QTX393231:QTX393232 RDT393231:RDT393232 RNP393231:RNP393232 RXL393231:RXL393232 SHH393231:SHH393232 SRD393231:SRD393232 TAZ393231:TAZ393232 TKV393231:TKV393232 TUR393231:TUR393232 UEN393231:UEN393232 UOJ393231:UOJ393232 UYF393231:UYF393232 VIB393231:VIB393232 VRX393231:VRX393232 WBT393231:WBT393232 WLP393231:WLP393232 WVL393231:WVL393232 D458767:D458768 IZ458767:IZ458768 SV458767:SV458768 ACR458767:ACR458768 AMN458767:AMN458768 AWJ458767:AWJ458768 BGF458767:BGF458768 BQB458767:BQB458768 BZX458767:BZX458768 CJT458767:CJT458768 CTP458767:CTP458768 DDL458767:DDL458768 DNH458767:DNH458768 DXD458767:DXD458768 EGZ458767:EGZ458768 EQV458767:EQV458768 FAR458767:FAR458768 FKN458767:FKN458768 FUJ458767:FUJ458768 GEF458767:GEF458768 GOB458767:GOB458768 GXX458767:GXX458768 HHT458767:HHT458768 HRP458767:HRP458768 IBL458767:IBL458768 ILH458767:ILH458768 IVD458767:IVD458768 JEZ458767:JEZ458768 JOV458767:JOV458768 JYR458767:JYR458768 KIN458767:KIN458768 KSJ458767:KSJ458768 LCF458767:LCF458768 LMB458767:LMB458768 LVX458767:LVX458768 MFT458767:MFT458768 MPP458767:MPP458768 MZL458767:MZL458768 NJH458767:NJH458768 NTD458767:NTD458768 OCZ458767:OCZ458768 OMV458767:OMV458768 OWR458767:OWR458768 PGN458767:PGN458768 PQJ458767:PQJ458768 QAF458767:QAF458768 QKB458767:QKB458768 QTX458767:QTX458768 RDT458767:RDT458768 RNP458767:RNP458768 RXL458767:RXL458768 SHH458767:SHH458768 SRD458767:SRD458768 TAZ458767:TAZ458768 TKV458767:TKV458768 TUR458767:TUR458768 UEN458767:UEN458768 UOJ458767:UOJ458768 UYF458767:UYF458768 VIB458767:VIB458768 VRX458767:VRX458768 WBT458767:WBT458768 WLP458767:WLP458768 WVL458767:WVL458768 D524303:D524304 IZ524303:IZ524304 SV524303:SV524304 ACR524303:ACR524304 AMN524303:AMN524304 AWJ524303:AWJ524304 BGF524303:BGF524304 BQB524303:BQB524304 BZX524303:BZX524304 CJT524303:CJT524304 CTP524303:CTP524304 DDL524303:DDL524304 DNH524303:DNH524304 DXD524303:DXD524304 EGZ524303:EGZ524304 EQV524303:EQV524304 FAR524303:FAR524304 FKN524303:FKN524304 FUJ524303:FUJ524304 GEF524303:GEF524304 GOB524303:GOB524304 GXX524303:GXX524304 HHT524303:HHT524304 HRP524303:HRP524304 IBL524303:IBL524304 ILH524303:ILH524304 IVD524303:IVD524304 JEZ524303:JEZ524304 JOV524303:JOV524304 JYR524303:JYR524304 KIN524303:KIN524304 KSJ524303:KSJ524304 LCF524303:LCF524304 LMB524303:LMB524304 LVX524303:LVX524304 MFT524303:MFT524304 MPP524303:MPP524304 MZL524303:MZL524304 NJH524303:NJH524304 NTD524303:NTD524304 OCZ524303:OCZ524304 OMV524303:OMV524304 OWR524303:OWR524304 PGN524303:PGN524304 PQJ524303:PQJ524304 QAF524303:QAF524304 QKB524303:QKB524304 QTX524303:QTX524304 RDT524303:RDT524304 RNP524303:RNP524304 RXL524303:RXL524304 SHH524303:SHH524304 SRD524303:SRD524304 TAZ524303:TAZ524304 TKV524303:TKV524304 TUR524303:TUR524304 UEN524303:UEN524304 UOJ524303:UOJ524304 UYF524303:UYF524304 VIB524303:VIB524304 VRX524303:VRX524304 WBT524303:WBT524304 WLP524303:WLP524304 WVL524303:WVL524304 D589839:D589840 IZ589839:IZ589840 SV589839:SV589840 ACR589839:ACR589840 AMN589839:AMN589840 AWJ589839:AWJ589840 BGF589839:BGF589840 BQB589839:BQB589840 BZX589839:BZX589840 CJT589839:CJT589840 CTP589839:CTP589840 DDL589839:DDL589840 DNH589839:DNH589840 DXD589839:DXD589840 EGZ589839:EGZ589840 EQV589839:EQV589840 FAR589839:FAR589840 FKN589839:FKN589840 FUJ589839:FUJ589840 GEF589839:GEF589840 GOB589839:GOB589840 GXX589839:GXX589840 HHT589839:HHT589840 HRP589839:HRP589840 IBL589839:IBL589840 ILH589839:ILH589840 IVD589839:IVD589840 JEZ589839:JEZ589840 JOV589839:JOV589840 JYR589839:JYR589840 KIN589839:KIN589840 KSJ589839:KSJ589840 LCF589839:LCF589840 LMB589839:LMB589840 LVX589839:LVX589840 MFT589839:MFT589840 MPP589839:MPP589840 MZL589839:MZL589840 NJH589839:NJH589840 NTD589839:NTD589840 OCZ589839:OCZ589840 OMV589839:OMV589840 OWR589839:OWR589840 PGN589839:PGN589840 PQJ589839:PQJ589840 QAF589839:QAF589840 QKB589839:QKB589840 QTX589839:QTX589840 RDT589839:RDT589840 RNP589839:RNP589840 RXL589839:RXL589840 SHH589839:SHH589840 SRD589839:SRD589840 TAZ589839:TAZ589840 TKV589839:TKV589840 TUR589839:TUR589840 UEN589839:UEN589840 UOJ589839:UOJ589840 UYF589839:UYF589840 VIB589839:VIB589840 VRX589839:VRX589840 WBT589839:WBT589840 WLP589839:WLP589840 WVL589839:WVL589840 D655375:D655376 IZ655375:IZ655376 SV655375:SV655376 ACR655375:ACR655376 AMN655375:AMN655376 AWJ655375:AWJ655376 BGF655375:BGF655376 BQB655375:BQB655376 BZX655375:BZX655376 CJT655375:CJT655376 CTP655375:CTP655376 DDL655375:DDL655376 DNH655375:DNH655376 DXD655375:DXD655376 EGZ655375:EGZ655376 EQV655375:EQV655376 FAR655375:FAR655376 FKN655375:FKN655376 FUJ655375:FUJ655376 GEF655375:GEF655376 GOB655375:GOB655376 GXX655375:GXX655376 HHT655375:HHT655376 HRP655375:HRP655376 IBL655375:IBL655376 ILH655375:ILH655376 IVD655375:IVD655376 JEZ655375:JEZ655376 JOV655375:JOV655376 JYR655375:JYR655376 KIN655375:KIN655376 KSJ655375:KSJ655376 LCF655375:LCF655376 LMB655375:LMB655376 LVX655375:LVX655376 MFT655375:MFT655376 MPP655375:MPP655376 MZL655375:MZL655376 NJH655375:NJH655376 NTD655375:NTD655376 OCZ655375:OCZ655376 OMV655375:OMV655376 OWR655375:OWR655376 PGN655375:PGN655376 PQJ655375:PQJ655376 QAF655375:QAF655376 QKB655375:QKB655376 QTX655375:QTX655376 RDT655375:RDT655376 RNP655375:RNP655376 RXL655375:RXL655376 SHH655375:SHH655376 SRD655375:SRD655376 TAZ655375:TAZ655376 TKV655375:TKV655376 TUR655375:TUR655376 UEN655375:UEN655376 UOJ655375:UOJ655376 UYF655375:UYF655376 VIB655375:VIB655376 VRX655375:VRX655376 WBT655375:WBT655376 WLP655375:WLP655376 WVL655375:WVL655376 D720911:D720912 IZ720911:IZ720912 SV720911:SV720912 ACR720911:ACR720912 AMN720911:AMN720912 AWJ720911:AWJ720912 BGF720911:BGF720912 BQB720911:BQB720912 BZX720911:BZX720912 CJT720911:CJT720912 CTP720911:CTP720912 DDL720911:DDL720912 DNH720911:DNH720912 DXD720911:DXD720912 EGZ720911:EGZ720912 EQV720911:EQV720912 FAR720911:FAR720912 FKN720911:FKN720912 FUJ720911:FUJ720912 GEF720911:GEF720912 GOB720911:GOB720912 GXX720911:GXX720912 HHT720911:HHT720912 HRP720911:HRP720912 IBL720911:IBL720912 ILH720911:ILH720912 IVD720911:IVD720912 JEZ720911:JEZ720912 JOV720911:JOV720912 JYR720911:JYR720912 KIN720911:KIN720912 KSJ720911:KSJ720912 LCF720911:LCF720912 LMB720911:LMB720912 LVX720911:LVX720912 MFT720911:MFT720912 MPP720911:MPP720912 MZL720911:MZL720912 NJH720911:NJH720912 NTD720911:NTD720912 OCZ720911:OCZ720912 OMV720911:OMV720912 OWR720911:OWR720912 PGN720911:PGN720912 PQJ720911:PQJ720912 QAF720911:QAF720912 QKB720911:QKB720912 QTX720911:QTX720912 RDT720911:RDT720912 RNP720911:RNP720912 RXL720911:RXL720912 SHH720911:SHH720912 SRD720911:SRD720912 TAZ720911:TAZ720912 TKV720911:TKV720912 TUR720911:TUR720912 UEN720911:UEN720912 UOJ720911:UOJ720912 UYF720911:UYF720912 VIB720911:VIB720912 VRX720911:VRX720912 WBT720911:WBT720912 WLP720911:WLP720912 WVL720911:WVL720912 D786447:D786448 IZ786447:IZ786448 SV786447:SV786448 ACR786447:ACR786448 AMN786447:AMN786448 AWJ786447:AWJ786448 BGF786447:BGF786448 BQB786447:BQB786448 BZX786447:BZX786448 CJT786447:CJT786448 CTP786447:CTP786448 DDL786447:DDL786448 DNH786447:DNH786448 DXD786447:DXD786448 EGZ786447:EGZ786448 EQV786447:EQV786448 FAR786447:FAR786448 FKN786447:FKN786448 FUJ786447:FUJ786448 GEF786447:GEF786448 GOB786447:GOB786448 GXX786447:GXX786448 HHT786447:HHT786448 HRP786447:HRP786448 IBL786447:IBL786448 ILH786447:ILH786448 IVD786447:IVD786448 JEZ786447:JEZ786448 JOV786447:JOV786448 JYR786447:JYR786448 KIN786447:KIN786448 KSJ786447:KSJ786448 LCF786447:LCF786448 LMB786447:LMB786448 LVX786447:LVX786448 MFT786447:MFT786448 MPP786447:MPP786448 MZL786447:MZL786448 NJH786447:NJH786448 NTD786447:NTD786448 OCZ786447:OCZ786448 OMV786447:OMV786448 OWR786447:OWR786448 PGN786447:PGN786448 PQJ786447:PQJ786448 QAF786447:QAF786448 QKB786447:QKB786448 QTX786447:QTX786448 RDT786447:RDT786448 RNP786447:RNP786448 RXL786447:RXL786448 SHH786447:SHH786448 SRD786447:SRD786448 TAZ786447:TAZ786448 TKV786447:TKV786448 TUR786447:TUR786448 UEN786447:UEN786448 UOJ786447:UOJ786448 UYF786447:UYF786448 VIB786447:VIB786448 VRX786447:VRX786448 WBT786447:WBT786448 WLP786447:WLP786448 WVL786447:WVL786448 D851983:D851984 IZ851983:IZ851984 SV851983:SV851984 ACR851983:ACR851984 AMN851983:AMN851984 AWJ851983:AWJ851984 BGF851983:BGF851984 BQB851983:BQB851984 BZX851983:BZX851984 CJT851983:CJT851984 CTP851983:CTP851984 DDL851983:DDL851984 DNH851983:DNH851984 DXD851983:DXD851984 EGZ851983:EGZ851984 EQV851983:EQV851984 FAR851983:FAR851984 FKN851983:FKN851984 FUJ851983:FUJ851984 GEF851983:GEF851984 GOB851983:GOB851984 GXX851983:GXX851984 HHT851983:HHT851984 HRP851983:HRP851984 IBL851983:IBL851984 ILH851983:ILH851984 IVD851983:IVD851984 JEZ851983:JEZ851984 JOV851983:JOV851984 JYR851983:JYR851984 KIN851983:KIN851984 KSJ851983:KSJ851984 LCF851983:LCF851984 LMB851983:LMB851984 LVX851983:LVX851984 MFT851983:MFT851984 MPP851983:MPP851984 MZL851983:MZL851984 NJH851983:NJH851984 NTD851983:NTD851984 OCZ851983:OCZ851984 OMV851983:OMV851984 OWR851983:OWR851984 PGN851983:PGN851984 PQJ851983:PQJ851984 QAF851983:QAF851984 QKB851983:QKB851984 QTX851983:QTX851984 RDT851983:RDT851984 RNP851983:RNP851984 RXL851983:RXL851984 SHH851983:SHH851984 SRD851983:SRD851984 TAZ851983:TAZ851984 TKV851983:TKV851984 TUR851983:TUR851984 UEN851983:UEN851984 UOJ851983:UOJ851984 UYF851983:UYF851984 VIB851983:VIB851984 VRX851983:VRX851984 WBT851983:WBT851984 WLP851983:WLP851984 WVL851983:WVL851984 D917519:D917520 IZ917519:IZ917520 SV917519:SV917520 ACR917519:ACR917520 AMN917519:AMN917520 AWJ917519:AWJ917520 BGF917519:BGF917520 BQB917519:BQB917520 BZX917519:BZX917520 CJT917519:CJT917520 CTP917519:CTP917520 DDL917519:DDL917520 DNH917519:DNH917520 DXD917519:DXD917520 EGZ917519:EGZ917520 EQV917519:EQV917520 FAR917519:FAR917520 FKN917519:FKN917520 FUJ917519:FUJ917520 GEF917519:GEF917520 GOB917519:GOB917520 GXX917519:GXX917520 HHT917519:HHT917520 HRP917519:HRP917520 IBL917519:IBL917520 ILH917519:ILH917520 IVD917519:IVD917520 JEZ917519:JEZ917520 JOV917519:JOV917520 JYR917519:JYR917520 KIN917519:KIN917520 KSJ917519:KSJ917520 LCF917519:LCF917520 LMB917519:LMB917520 LVX917519:LVX917520 MFT917519:MFT917520 MPP917519:MPP917520 MZL917519:MZL917520 NJH917519:NJH917520 NTD917519:NTD917520 OCZ917519:OCZ917520 OMV917519:OMV917520 OWR917519:OWR917520 PGN917519:PGN917520 PQJ917519:PQJ917520 QAF917519:QAF917520 QKB917519:QKB917520 QTX917519:QTX917520 RDT917519:RDT917520 RNP917519:RNP917520 RXL917519:RXL917520 SHH917519:SHH917520 SRD917519:SRD917520 TAZ917519:TAZ917520 TKV917519:TKV917520 TUR917519:TUR917520 UEN917519:UEN917520 UOJ917519:UOJ917520 UYF917519:UYF917520 VIB917519:VIB917520 VRX917519:VRX917520 WBT917519:WBT917520 WLP917519:WLP917520 WVL917519:WVL917520 D983055:D983056 IZ983055:IZ983056 SV983055:SV983056 ACR983055:ACR983056 AMN983055:AMN983056 AWJ983055:AWJ983056 BGF983055:BGF983056 BQB983055:BQB983056 BZX983055:BZX983056 CJT983055:CJT983056 CTP983055:CTP983056 DDL983055:DDL983056 DNH983055:DNH983056 DXD983055:DXD983056 EGZ983055:EGZ983056 EQV983055:EQV983056 FAR983055:FAR983056 FKN983055:FKN983056 FUJ983055:FUJ983056 GEF983055:GEF983056 GOB983055:GOB983056 GXX983055:GXX983056 HHT983055:HHT983056 HRP983055:HRP983056 IBL983055:IBL983056 ILH983055:ILH983056 IVD983055:IVD983056 JEZ983055:JEZ983056 JOV983055:JOV983056 JYR983055:JYR983056 KIN983055:KIN983056 KSJ983055:KSJ983056 LCF983055:LCF983056 LMB983055:LMB983056 LVX983055:LVX983056 MFT983055:MFT983056 MPP983055:MPP983056 MZL983055:MZL983056 NJH983055:NJH983056 NTD983055:NTD983056 OCZ983055:OCZ983056 OMV983055:OMV983056 OWR983055:OWR983056 PGN983055:PGN983056 PQJ983055:PQJ983056 QAF983055:QAF983056 QKB983055:QKB983056 QTX983055:QTX983056 RDT983055:RDT983056 RNP983055:RNP983056 RXL983055:RXL983056 SHH983055:SHH983056 SRD983055:SRD983056 TAZ983055:TAZ983056 TKV983055:TKV983056 TUR983055:TUR983056 UEN983055:UEN983056 UOJ983055:UOJ983056 UYF983055:UYF983056 VIB983055:VIB983056 VRX983055:VRX983056 WBT983055:WBT983056 WLP983055:WLP983056 WVL983055:WVL983056 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D22:D23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WVL22:WVL23 WLP22:WLP23 WBT22:WBT23 VRX22:VRX23 VIB22:VIB23 UYF22:UYF23 UOJ22:UOJ23 UEN22:UEN23 TUR22:TUR23 TKV22:TKV23 TAZ22:TAZ23 SRD22:SRD23 SHH22:SHH23 RXL22:RXL23 RNP22:RNP23 RDT22:RDT23 QTX22:QTX23 QKB22:QKB23 QAF22:QAF23 PQJ22:PQJ23 PGN22:PGN23 OWR22:OWR23 OMV22:OMV23 OCZ22:OCZ23 NTD22:NTD23 NJH22:NJH23 MZL22:MZL23 MPP22:MPP23 MFT22:MFT23 LVX22:LVX23 LMB22:LMB23 LCF22:LCF23 KSJ22:KSJ23 KIN22:KIN23 JYR22:JYR23 JOV22:JOV23 JEZ22:JEZ23 IVD22:IVD23 ILH22:ILH23 IBL22:IBL23 HRP22:HRP23 HHT22:HHT23 GXX22:GXX23 GOB22:GOB23 GEF22:GEF23 FUJ22:FUJ23 FKN22:FKN23 FAR22:FAR23 EQV22:EQV23 EGZ22:EGZ23 DXD22:DXD23 DNH22:DNH23 DDL22:DDL23 CTP22:CTP23 CJT22:CJT23 BZX22:BZX23 BQB22:BQB23 BGF22:BGF23 AWJ22:AWJ23 AMN22:AMN23 ACR22:ACR23 SV22:SV23 IZ22:IZ23" xr:uid="{2762A733-AE1E-4A21-8117-AA8C1EA82973}">
      <formula1>1</formula1>
    </dataValidation>
  </dataValidations>
  <printOptions horizontalCentered="1"/>
  <pageMargins left="0.25" right="0.25" top="0.75" bottom="0.75" header="0.3" footer="0.3"/>
  <pageSetup paperSize="9" scale="59" orientation="landscape" r:id="rId1"/>
  <headerFooter alignWithMargins="0">
    <oddFooter>&amp;L&amp;8SERVICE AFC - CAF DE LA GIRONDE</oddFooter>
  </headerFooter>
  <rowBreaks count="1" manualBreakCount="1">
    <brk id="39" max="14"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c D A A B Q S w M E F A A C A A g A + 2 N t W W 0 b z Z y n A A A A 9 w A A A B I A H A B D b 2 5 m a W c v U G F j a 2 F n Z S 5 4 b W w g o h g A K K A U A A A A A A A A A A A A A A A A A A A A A A A A A A A A h Y + x C s I w G I R f p W R v k k Y R K X / T Q X C y I A r i G t K 0 D b a p J K n t u z n 4 S L 6 C F a 2 6 O d 7 d d 3 B 3 v 9 4 g H Z o 6 u C j r d G s S F G G K A m V k m 2 t T J q j z R b h E K Y e t k C d R q m C E j Y s H p x N U e X + O C e n 7 H v c z 3 N q S M E o j c s w 2 e 1 m p R o T a O C + M V O j T y v + 3 E I f D a w x n O G I L z O a U Y Q p k c i H T 5 k u w c f A z / T F h 1 d W + s 4 o X N l z v g E w S y P s E f w B Q S w M E F A A C A A g A + 2 N t 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t j b V k o i k e 4 D g A A A B E A A A A T A B w A R m 9 y b X V s Y X M v U 2 V j d G l v b j E u b S C i G A A o o B Q A A A A A A A A A A A A A A A A A A A A A A A A A A A A r T k 0 u y c z P U w i G 0 I b W A F B L A Q I t A B Q A A g A I A P t j b V l t G 8 2 c p w A A A P c A A A A S A A A A A A A A A A A A A A A A A A A A A A B D b 2 5 m a W c v U G F j a 2 F n Z S 5 4 b W x Q S w E C L Q A U A A I A C A D 7 Y 2 1 Z D 8 r p q 6 Q A A A D p A A A A E w A A A A A A A A A A A A A A A A D z A A A A W 0 N v b n R l b n R f V H l w Z X N d L n h t b F B L A Q I t A B Q A A g A I A P t j b V k 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b p B 7 E i z R a T L m A M P j a T d e y A A A A A A I A A A A A A A N m A A D A A A A A E A A A A B D F Z x L 9 R 9 e z R b L z 7 M 8 W a C 4 A A A A A B I A A A K A A A A A Q A A A A 5 2 j 7 6 K S C G d 4 r n 3 / E r S H H E F A A A A B i 4 T X u B B w k n V y L 7 g h b u p 9 / K N E C s v X I J S p s c m b + w / V 6 i n G q t y i C t T X h f N l Q 4 O b Q 8 f B 7 0 T i R D l b I b m c v 0 Z b X 5 y C P + g 7 q a 7 G W 8 z W H A 9 e M e P M 9 I x Q A A A A d E B B L W J 5 C J 7 5 L g o 8 c n z a E B c C 9 b w = = < / 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498B478D2153D48BC2230EC73108FC5" ma:contentTypeVersion="10" ma:contentTypeDescription="Crée un document." ma:contentTypeScope="" ma:versionID="6949134bbe4d7e1b6a9771766720e1b9">
  <xsd:schema xmlns:xsd="http://www.w3.org/2001/XMLSchema" xmlns:xs="http://www.w3.org/2001/XMLSchema" xmlns:p="http://schemas.microsoft.com/office/2006/metadata/properties" xmlns:ns3="7c218ed7-083c-409e-8072-2c6816a83eab" xmlns:ns4="da31b520-0f67-4656-8b00-4bdec7f6a244" targetNamespace="http://schemas.microsoft.com/office/2006/metadata/properties" ma:root="true" ma:fieldsID="f636b84a04e8c493840dba9637b6b7b6" ns3:_="" ns4:_="">
    <xsd:import namespace="7c218ed7-083c-409e-8072-2c6816a83eab"/>
    <xsd:import namespace="da31b520-0f67-4656-8b00-4bdec7f6a24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218ed7-083c-409e-8072-2c6816a83e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31b520-0f67-4656-8b00-4bdec7f6a244"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SharingHintHash" ma:index="17"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8252A2-7E74-447B-AB0B-1E924942233F}">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7c218ed7-083c-409e-8072-2c6816a83eab"/>
    <ds:schemaRef ds:uri="http://schemas.openxmlformats.org/package/2006/metadata/core-properties"/>
    <ds:schemaRef ds:uri="http://purl.org/dc/terms/"/>
    <ds:schemaRef ds:uri="da31b520-0f67-4656-8b00-4bdec7f6a244"/>
    <ds:schemaRef ds:uri="http://www.w3.org/XML/1998/namespace"/>
    <ds:schemaRef ds:uri="http://purl.org/dc/dcmitype/"/>
  </ds:schemaRefs>
</ds:datastoreItem>
</file>

<file path=customXml/itemProps2.xml><?xml version="1.0" encoding="utf-8"?>
<ds:datastoreItem xmlns:ds="http://schemas.openxmlformats.org/officeDocument/2006/customXml" ds:itemID="{13BBC1D5-4346-4551-8095-6B945D972239}">
  <ds:schemaRefs>
    <ds:schemaRef ds:uri="http://schemas.microsoft.com/DataMashup"/>
  </ds:schemaRefs>
</ds:datastoreItem>
</file>

<file path=customXml/itemProps3.xml><?xml version="1.0" encoding="utf-8"?>
<ds:datastoreItem xmlns:ds="http://schemas.openxmlformats.org/officeDocument/2006/customXml" ds:itemID="{B62D6C17-52AF-4867-BD1F-26CA7746AA6A}">
  <ds:schemaRefs>
    <ds:schemaRef ds:uri="http://schemas.microsoft.com/sharepoint/v3/contenttype/forms"/>
  </ds:schemaRefs>
</ds:datastoreItem>
</file>

<file path=customXml/itemProps4.xml><?xml version="1.0" encoding="utf-8"?>
<ds:datastoreItem xmlns:ds="http://schemas.openxmlformats.org/officeDocument/2006/customXml" ds:itemID="{17626434-4FE2-4F42-A085-01D2DD9F2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218ed7-083c-409e-8072-2c6816a83eab"/>
    <ds:schemaRef ds:uri="da31b520-0f67-4656-8b00-4bdec7f6a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8</vt:i4>
      </vt:variant>
    </vt:vector>
  </HeadingPairs>
  <TitlesOfParts>
    <vt:vector size="13" baseType="lpstr">
      <vt:lpstr>Paramètres PSU 2025</vt:lpstr>
      <vt:lpstr>BONUS Incl Handicap</vt:lpstr>
      <vt:lpstr>BONUS Mixité Sociale</vt:lpstr>
      <vt:lpstr>BONUS Attractivité</vt:lpstr>
      <vt:lpstr>CALCUL PSU 2025</vt:lpstr>
      <vt:lpstr>'CALCUL PSU 2025'!Listepsuouinon</vt:lpstr>
      <vt:lpstr>nature</vt:lpstr>
      <vt:lpstr>OUINO</vt:lpstr>
      <vt:lpstr>OuiNon</vt:lpstr>
      <vt:lpstr>'BONUS Attractivité'!Zone_d_impression</vt:lpstr>
      <vt:lpstr>'BONUS Incl Handicap'!Zone_d_impression</vt:lpstr>
      <vt:lpstr>'BONUS Mixité Sociale'!Zone_d_impression</vt:lpstr>
      <vt:lpstr>'CALCUL PSU 2025'!Zone_d_impression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Adeline OTON 755</dc:creator>
  <cp:lastModifiedBy>Soulef MALKI 331</cp:lastModifiedBy>
  <cp:lastPrinted>2024-07-23T12:00:45Z</cp:lastPrinted>
  <dcterms:created xsi:type="dcterms:W3CDTF">2019-07-03T06:42:32Z</dcterms:created>
  <dcterms:modified xsi:type="dcterms:W3CDTF">2026-02-06T13:46:52Z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0x0101001498B478D2153D48BC2230EC73108FC5</vt:lpwstr>
  </property>
</Properties>
</file>