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doc.sharepoint.com/sites/MissionsDptalesCaf-PleAFC/Documents partages/Pôle AFC/Accompagnement partenaire/caf.fr/"/>
    </mc:Choice>
  </mc:AlternateContent>
  <xr:revisionPtr revIDLastSave="61" documentId="8_{2560E527-E011-4B9D-B26E-421B3D6636A3}" xr6:coauthVersionLast="47" xr6:coauthVersionMax="47" xr10:uidLastSave="{C5D04E34-F93C-4828-A52D-F3B5E973D524}"/>
  <bookViews>
    <workbookView xWindow="28680" yWindow="-120" windowWidth="29040" windowHeight="15840" xr2:uid="{00000000-000D-0000-FFFF-FFFF00000000}"/>
  </bookViews>
  <sheets>
    <sheet name="Asre" sheetId="4" r:id="rId1"/>
    <sheet name="Periscolaire" sheetId="1" r:id="rId2"/>
    <sheet name="Extrascolaire" sheetId="3" r:id="rId3"/>
    <sheet name="Adolescent" sheetId="8" r:id="rId4"/>
    <sheet name="Territoire" sheetId="5" r:id="rId5"/>
    <sheet name="Synthès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8" l="1"/>
  <c r="N20" i="3"/>
  <c r="N20" i="1"/>
  <c r="N6" i="6"/>
  <c r="N40" i="5"/>
  <c r="N24" i="5"/>
  <c r="N22" i="5"/>
  <c r="N9" i="5"/>
  <c r="N7" i="5"/>
  <c r="N5" i="5"/>
  <c r="P11" i="1"/>
  <c r="N23" i="1" s="1"/>
  <c r="N33" i="1" s="1"/>
  <c r="N5" i="1" s="1"/>
  <c r="N8" i="6" s="1"/>
  <c r="N77" i="5"/>
  <c r="N81" i="5"/>
  <c r="N29" i="8"/>
  <c r="N38" i="5" s="1"/>
  <c r="N28" i="8"/>
  <c r="P11" i="8"/>
  <c r="N23" i="8" s="1"/>
  <c r="N33" i="8" s="1"/>
  <c r="N5" i="8" s="1"/>
  <c r="N24" i="6" s="1"/>
  <c r="N28" i="3"/>
  <c r="P11" i="3"/>
  <c r="N23" i="3" s="1"/>
  <c r="N33" i="3" s="1"/>
  <c r="N5" i="3" s="1"/>
  <c r="N15" i="6" s="1"/>
  <c r="N28" i="1"/>
  <c r="N14" i="4"/>
  <c r="N5" i="4"/>
  <c r="N9" i="4"/>
  <c r="H93" i="5"/>
  <c r="N85" i="5"/>
  <c r="N93" i="5"/>
  <c r="N42" i="5" l="1"/>
  <c r="N46" i="5" s="1"/>
  <c r="N50" i="5" s="1"/>
  <c r="N26" i="6" s="1"/>
  <c r="N26" i="5"/>
  <c r="N30" i="5" s="1"/>
  <c r="N34" i="5" s="1"/>
  <c r="N17" i="6" s="1"/>
  <c r="N11" i="5"/>
  <c r="N15" i="5" s="1"/>
  <c r="N19" i="5" s="1"/>
  <c r="N71" i="5" l="1"/>
  <c r="N10" i="6"/>
</calcChain>
</file>

<file path=xl/sharedStrings.xml><?xml version="1.0" encoding="utf-8"?>
<sst xmlns="http://schemas.openxmlformats.org/spreadsheetml/2006/main" count="182" uniqueCount="87">
  <si>
    <t>SIMULATION</t>
  </si>
  <si>
    <t xml:space="preserve">Année : </t>
  </si>
  <si>
    <t>Au cours de l'année</t>
  </si>
  <si>
    <t>Etape 1</t>
  </si>
  <si>
    <t>=</t>
  </si>
  <si>
    <t>Etape 2</t>
  </si>
  <si>
    <t>Etape 3</t>
  </si>
  <si>
    <t>Seules les cases en blanc sont à saisir.</t>
  </si>
  <si>
    <t>Les calculs se font automatiquement.</t>
  </si>
  <si>
    <t>Attention :</t>
  </si>
  <si>
    <t>Ne modifier aucune formule de calcul.</t>
  </si>
  <si>
    <t>Ne supprimer aucune formule de calcul.</t>
  </si>
  <si>
    <t>N'appuyer pas sur la touche "Supprimer" en dehors des cases blanches.</t>
  </si>
  <si>
    <t>Détermination du prix de revient</t>
  </si>
  <si>
    <t>Montant total des charges</t>
  </si>
  <si>
    <t>Prix plafond</t>
  </si>
  <si>
    <t>BONUS "TERRITOIRE"</t>
  </si>
  <si>
    <t>Montant total bonus territoire Eaje pour</t>
  </si>
  <si>
    <t>nb places</t>
  </si>
  <si>
    <t>Janvier</t>
  </si>
  <si>
    <t>Février</t>
  </si>
  <si>
    <t xml:space="preserve">Mars 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</si>
  <si>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</si>
  <si>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</si>
  <si>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</si>
  <si>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</si>
  <si>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</si>
  <si>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</si>
  <si>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</si>
  <si>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</si>
  <si>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</si>
  <si>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de places moyen</t>
  </si>
  <si>
    <t>Nombre de places existantes</t>
  </si>
  <si>
    <t>Nombre de places nouvelles</t>
  </si>
  <si>
    <t xml:space="preserve">Nombre de places figurant dans l'agrément Pmi </t>
  </si>
  <si>
    <t>avant modification (extension en cours de CTG)</t>
  </si>
  <si>
    <t>Montant unitaire par place existante bonus territoire</t>
  </si>
  <si>
    <t>Prestation de service reçue de la Caf - 70623</t>
  </si>
  <si>
    <t>Prix de revient retenu (Prix plafond Cnaf ou prix réel structure si inférieur au prix plafond)</t>
  </si>
  <si>
    <t>Montant total Asre</t>
  </si>
  <si>
    <t>Périscolaire TAP</t>
  </si>
  <si>
    <t xml:space="preserve">Nombre d'heures de présence </t>
  </si>
  <si>
    <t>Montant unitaire Asre</t>
  </si>
  <si>
    <t xml:space="preserve">Montant Asre </t>
  </si>
  <si>
    <t xml:space="preserve">Aide spécifique rythmes éducatifs </t>
  </si>
  <si>
    <t>Prestation de service ordinaire - Activité périscolaire</t>
  </si>
  <si>
    <t>Montant total PSO</t>
  </si>
  <si>
    <t>Taux de ressortissants du régime général</t>
  </si>
  <si>
    <t>Accueil périscolaire</t>
  </si>
  <si>
    <t>Montant unitaire PS0</t>
  </si>
  <si>
    <t>Montant unitaire de la PSO</t>
  </si>
  <si>
    <t>Prestation de service ordinaire - Activité extrascolaire</t>
  </si>
  <si>
    <t xml:space="preserve">Nombre d'heures de présence (heures réalisées)            </t>
  </si>
  <si>
    <t>Montant unitaire PSO</t>
  </si>
  <si>
    <t>Etape3</t>
  </si>
  <si>
    <t>Montant PSO Extrascolaire</t>
  </si>
  <si>
    <t>Montant PSO Périscolaire hors Tap</t>
  </si>
  <si>
    <t>Accueil extrascolaire</t>
  </si>
  <si>
    <t>Prestation de service ordinaire - Activité adolescent</t>
  </si>
  <si>
    <t xml:space="preserve">Nombre d'heures de présence (heures réalisées)  </t>
  </si>
  <si>
    <t>Montant PSO Adolescent</t>
  </si>
  <si>
    <t>Accueil adolescent</t>
  </si>
  <si>
    <t>Nombre d'heures hors Tap</t>
  </si>
  <si>
    <t>Nombre d'heures Tap</t>
  </si>
  <si>
    <t>Nombre d'heures ouvrant droit aux bonus territoires</t>
  </si>
  <si>
    <t>Taux de ressortissants du régime général périscolaire</t>
  </si>
  <si>
    <t>Nombre d'heures de référence plafond bonus territoire</t>
  </si>
  <si>
    <t>Montant forfaitaire horaire bonus territoire</t>
  </si>
  <si>
    <t>Nombre d'heures retenu pour le calcul du bonus territoire</t>
  </si>
  <si>
    <t>Montant total bonus territoire periscolaire</t>
  </si>
  <si>
    <t>Asre - Périscolaire</t>
  </si>
  <si>
    <t>Extrascolaire</t>
  </si>
  <si>
    <t>Nombre d'heures actes ouvrant droit extrascolaire</t>
  </si>
  <si>
    <t>Taux de ressortissants du régime général extrascolaire</t>
  </si>
  <si>
    <t>Montant total bonus territoire extrascolaire</t>
  </si>
  <si>
    <t>Adolescent</t>
  </si>
  <si>
    <t>Nombre d'heures actes ouvrant droit adolescent</t>
  </si>
  <si>
    <t>Taux de ressortissants du régime général adolescent</t>
  </si>
  <si>
    <t>Montant total bonus territoire adolescent</t>
  </si>
  <si>
    <t>Déclaration Périscolaire</t>
  </si>
  <si>
    <t>Déclaration Extrascolaire</t>
  </si>
  <si>
    <t>Nombre d'heures de présence (heures réalisées)               Tap + hors Tap le cas échéant</t>
  </si>
  <si>
    <t>Nombre d'heures de présence hors tap (heures réalisées)</t>
  </si>
  <si>
    <t>Nombre d'heures actes ouvrant droit                                                                                                        (facturées si facturaion à l'heure, à la journée / demi-journée ou réalisées si facturation au forfait ou cotisation)</t>
  </si>
  <si>
    <t>Aide spécifique - cpte 70625</t>
  </si>
  <si>
    <t>Montant bonus territoire - cpte 70626</t>
  </si>
  <si>
    <t>Déclaration Adolescent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</si>
</sst>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&quot;€&quot;"/>
    <numFmt numFmtId="166" formatCode="#,##0.000"/>
  </numFmts>
  <fonts count="3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6600CC"/>
      <name val="Arial"/>
      <family val="2"/>
    </font>
    <font>
      <sz val="11"/>
      <color rgb="FF6600CC"/>
      <name val="Arial"/>
      <family val="2"/>
    </font>
    <font>
      <b/>
      <sz val="11"/>
      <color rgb="FFFF0000"/>
      <name val="Arial"/>
      <family val="2"/>
    </font>
    <font>
      <b/>
      <sz val="14"/>
      <color theme="5"/>
      <name val="Arial"/>
      <family val="2"/>
    </font>
    <font>
      <sz val="11"/>
      <color theme="5"/>
      <name val="Arial"/>
      <family val="2"/>
    </font>
    <font>
      <b/>
      <sz val="13"/>
      <color theme="5"/>
      <name val="Arial"/>
      <family val="2"/>
    </font>
    <font>
      <b/>
      <sz val="11"/>
      <color theme="5"/>
      <name val="Arial"/>
      <family val="2"/>
    </font>
    <font>
      <b/>
      <sz val="14"/>
      <color theme="9"/>
      <name val="Arial"/>
      <family val="2"/>
    </font>
    <font>
      <b/>
      <sz val="11"/>
      <color theme="9"/>
      <name val="Arial"/>
      <family val="2"/>
    </font>
    <font>
      <b/>
      <sz val="12"/>
      <color theme="9"/>
      <name val="Arial"/>
      <family val="2"/>
    </font>
    <font>
      <sz val="11"/>
      <color theme="9"/>
      <name val="Arial"/>
      <family val="2"/>
    </font>
    <font>
      <sz val="11"/>
      <color theme="0" tint="-0.14999847407452621"/>
      <name val="Arial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theme="5"/>
      <name val="Arial"/>
      <family val="2"/>
    </font>
    <font>
      <b/>
      <sz val="13"/>
      <color rgb="FF0070C0"/>
      <name val="Arial"/>
      <family val="2"/>
    </font>
    <font>
      <b/>
      <sz val="11"/>
      <color theme="4"/>
      <name val="Arial"/>
      <family val="2"/>
    </font>
    <font>
      <b/>
      <sz val="12"/>
      <color theme="4"/>
      <name val="Arial"/>
      <family val="2"/>
    </font>
    <font>
      <b/>
      <sz val="14"/>
      <color rgb="FF7030A0"/>
      <name val="Arial"/>
      <family val="2"/>
    </font>
    <font>
      <b/>
      <sz val="11"/>
      <color rgb="FF7030A0"/>
      <name val="Arial"/>
      <family val="2"/>
    </font>
    <font>
      <b/>
      <sz val="13"/>
      <color rgb="FF7030A0"/>
      <name val="Arial"/>
      <family val="2"/>
    </font>
    <font>
      <sz val="11"/>
      <color rgb="FF7030A0"/>
      <name val="Arial"/>
      <family val="2"/>
    </font>
    <font>
      <b/>
      <sz val="12"/>
      <color rgb="FF7030A0"/>
      <name val="Arial"/>
      <family val="2"/>
    </font>
    <font>
      <b/>
      <sz val="14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b/>
      <sz val="13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sz val="12"/>
      <color theme="7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7">
    <xf numFmtId="0" fontId="0" fillId="0" borderId="0" xfId="0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3" fontId="5" fillId="3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1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13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5" fontId="11" fillId="2" borderId="11" xfId="0" quotePrefix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9" fillId="2" borderId="1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165" fontId="19" fillId="2" borderId="3" xfId="0" applyNumberFormat="1" applyFont="1" applyFill="1" applyBorder="1" applyAlignment="1">
      <alignment vertical="center"/>
    </xf>
    <xf numFmtId="164" fontId="5" fillId="2" borderId="0" xfId="0" quotePrefix="1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164" fontId="5" fillId="2" borderId="0" xfId="0" quotePrefix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3" fontId="5" fillId="2" borderId="1" xfId="0" quotePrefix="1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3" fontId="20" fillId="3" borderId="1" xfId="0" quotePrefix="1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165" fontId="19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3" fillId="2" borderId="10" xfId="0" applyFont="1" applyFill="1" applyBorder="1" applyAlignment="1">
      <alignment vertical="center"/>
    </xf>
    <xf numFmtId="165" fontId="23" fillId="2" borderId="3" xfId="0" applyNumberFormat="1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0" xfId="0" quotePrefix="1" applyFont="1" applyFill="1" applyAlignment="1">
      <alignment horizontal="center" vertical="center" wrapText="1"/>
    </xf>
    <xf numFmtId="165" fontId="10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25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165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165" fontId="26" fillId="2" borderId="3" xfId="0" applyNumberFormat="1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165" fontId="26" fillId="2" borderId="1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65" fontId="26" fillId="2" borderId="0" xfId="0" applyNumberFormat="1" applyFont="1" applyFill="1" applyBorder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165" fontId="29" fillId="2" borderId="3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2" fillId="2" borderId="2" xfId="0" applyFont="1" applyFill="1" applyBorder="1" applyAlignment="1">
      <alignment vertical="center"/>
    </xf>
    <xf numFmtId="0" fontId="31" fillId="2" borderId="10" xfId="0" applyFont="1" applyFill="1" applyBorder="1" applyAlignment="1">
      <alignment vertical="center"/>
    </xf>
    <xf numFmtId="0" fontId="31" fillId="2" borderId="3" xfId="0" applyFont="1" applyFill="1" applyBorder="1" applyAlignment="1">
      <alignment vertical="center"/>
    </xf>
    <xf numFmtId="165" fontId="29" fillId="2" borderId="1" xfId="0" applyNumberFormat="1" applyFont="1" applyFill="1" applyBorder="1" applyAlignment="1">
      <alignment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Border="1" applyAlignment="1">
      <alignment horizontal="left" vertical="center"/>
    </xf>
    <xf numFmtId="165" fontId="34" fillId="2" borderId="3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0" fontId="36" fillId="2" borderId="10" xfId="0" applyFont="1" applyFill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165" fontId="34" fillId="2" borderId="1" xfId="0" applyNumberFormat="1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 applyProtection="1">
      <alignment horizontal="right" vertical="center"/>
      <protection locked="0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10" fontId="5" fillId="3" borderId="1" xfId="1" applyNumberFormat="1" applyFont="1" applyFill="1" applyBorder="1" applyAlignment="1" applyProtection="1">
      <alignment horizontal="right" vertical="center"/>
      <protection locked="0"/>
    </xf>
    <xf numFmtId="10" fontId="5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5" fontId="25" fillId="2" borderId="2" xfId="0" applyNumberFormat="1" applyFont="1" applyFill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center" vertical="center"/>
    </xf>
    <xf numFmtId="165" fontId="25" fillId="2" borderId="3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right" vertical="center"/>
    </xf>
    <xf numFmtId="3" fontId="5" fillId="3" borderId="14" xfId="0" applyNumberFormat="1" applyFont="1" applyFill="1" applyBorder="1" applyAlignment="1" applyProtection="1">
      <alignment horizontal="center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5" fontId="26" fillId="2" borderId="15" xfId="1" applyNumberFormat="1" applyFont="1" applyFill="1" applyBorder="1" applyAlignment="1">
      <alignment horizontal="center" vertical="center"/>
    </xf>
    <xf numFmtId="165" fontId="26" fillId="2" borderId="16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65" fontId="29" fillId="2" borderId="15" xfId="1" applyNumberFormat="1" applyFont="1" applyFill="1" applyBorder="1" applyAlignment="1">
      <alignment horizontal="center" vertical="center"/>
    </xf>
    <xf numFmtId="165" fontId="29" fillId="2" borderId="16" xfId="1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right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165" fontId="30" fillId="2" borderId="2" xfId="0" applyNumberFormat="1" applyFont="1" applyFill="1" applyBorder="1" applyAlignment="1">
      <alignment horizontal="center" vertical="center"/>
    </xf>
    <xf numFmtId="165" fontId="30" fillId="2" borderId="10" xfId="0" applyNumberFormat="1" applyFont="1" applyFill="1" applyBorder="1" applyAlignment="1">
      <alignment horizontal="center" vertical="center"/>
    </xf>
    <xf numFmtId="165" fontId="30" fillId="2" borderId="3" xfId="0" applyNumberFormat="1" applyFont="1" applyFill="1" applyBorder="1" applyAlignment="1">
      <alignment horizontal="center" vertical="center"/>
    </xf>
    <xf numFmtId="165" fontId="34" fillId="2" borderId="15" xfId="1" applyNumberFormat="1" applyFont="1" applyFill="1" applyBorder="1" applyAlignment="1">
      <alignment horizontal="center" vertical="center"/>
    </xf>
    <xf numFmtId="165" fontId="34" fillId="2" borderId="16" xfId="1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165" fontId="35" fillId="2" borderId="2" xfId="0" applyNumberFormat="1" applyFont="1" applyFill="1" applyBorder="1" applyAlignment="1">
      <alignment horizontal="center" vertical="center"/>
    </xf>
    <xf numFmtId="165" fontId="35" fillId="2" borderId="10" xfId="0" applyNumberFormat="1" applyFont="1" applyFill="1" applyBorder="1" applyAlignment="1">
      <alignment horizontal="center" vertical="center"/>
    </xf>
    <xf numFmtId="165" fontId="35" fillId="2" borderId="3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165" fontId="23" fillId="2" borderId="3" xfId="0" applyNumberFormat="1" applyFont="1" applyFill="1" applyBorder="1" applyAlignment="1">
      <alignment horizontal="righ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15</xdr:row>
      <xdr:rowOff>0</xdr:rowOff>
    </xdr:from>
    <xdr:to>
      <xdr:col>16</xdr:col>
      <xdr:colOff>152399</xdr:colOff>
      <xdr:row>15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5B0EE7C-9275-4502-8EE1-9A2B04940B03}"/>
            </a:ext>
          </a:extLst>
        </xdr:cNvPr>
        <xdr:cNvSpPr/>
      </xdr:nvSpPr>
      <xdr:spPr>
        <a:xfrm>
          <a:off x="1019174" y="3581400"/>
          <a:ext cx="7581900" cy="1095376"/>
        </a:xfrm>
        <a:prstGeom prst="rect">
          <a:avLst/>
        </a:prstGeom>
        <a:noFill/>
        <a:ln w="12700">
          <a:solidFill>
            <a:schemeClr val="accent2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15</xdr:row>
      <xdr:rowOff>0</xdr:rowOff>
    </xdr:from>
    <xdr:to>
      <xdr:col>16</xdr:col>
      <xdr:colOff>161925</xdr:colOff>
      <xdr:row>15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28D6D9B-4BF8-4151-8395-1F6E5C8CA147}"/>
            </a:ext>
          </a:extLst>
        </xdr:cNvPr>
        <xdr:cNvSpPr/>
      </xdr:nvSpPr>
      <xdr:spPr>
        <a:xfrm>
          <a:off x="1019175" y="4838699"/>
          <a:ext cx="7591425" cy="242887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15</xdr:row>
      <xdr:rowOff>0</xdr:rowOff>
    </xdr:from>
    <xdr:to>
      <xdr:col>16</xdr:col>
      <xdr:colOff>209550</xdr:colOff>
      <xdr:row>15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9D6E37C-8270-42AE-A138-1411FD80DFF1}"/>
            </a:ext>
          </a:extLst>
        </xdr:cNvPr>
        <xdr:cNvSpPr/>
      </xdr:nvSpPr>
      <xdr:spPr>
        <a:xfrm>
          <a:off x="1028700" y="7400926"/>
          <a:ext cx="7629525" cy="13716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6</xdr:row>
      <xdr:rowOff>114299</xdr:rowOff>
    </xdr:from>
    <xdr:to>
      <xdr:col>16</xdr:col>
      <xdr:colOff>161925</xdr:colOff>
      <xdr:row>14</xdr:row>
      <xdr:rowOff>104775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DEE13AE-2D99-4389-A906-7E9F836B93B3}"/>
            </a:ext>
          </a:extLst>
        </xdr:cNvPr>
        <xdr:cNvSpPr/>
      </xdr:nvSpPr>
      <xdr:spPr>
        <a:xfrm>
          <a:off x="1019175" y="1323974"/>
          <a:ext cx="7591425" cy="2085976"/>
        </a:xfrm>
        <a:prstGeom prst="rect">
          <a:avLst/>
        </a:prstGeom>
        <a:noFill/>
        <a:ln w="12700">
          <a:solidFill>
            <a:schemeClr val="accent2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15</xdr:row>
      <xdr:rowOff>0</xdr:rowOff>
    </xdr:from>
    <xdr:to>
      <xdr:col>16</xdr:col>
      <xdr:colOff>161925</xdr:colOff>
      <xdr:row>15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69357E8-9777-4EA0-8ABA-F2BB4AF8F1C5}"/>
            </a:ext>
          </a:extLst>
        </xdr:cNvPr>
        <xdr:cNvSpPr/>
      </xdr:nvSpPr>
      <xdr:spPr>
        <a:xfrm>
          <a:off x="1019175" y="7019924"/>
          <a:ext cx="7591425" cy="224790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25</xdr:row>
      <xdr:rowOff>104774</xdr:rowOff>
    </xdr:from>
    <xdr:to>
      <xdr:col>16</xdr:col>
      <xdr:colOff>228600</xdr:colOff>
      <xdr:row>33</xdr:row>
      <xdr:rowOff>219075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58EC866-EADC-4E99-8A48-60D06D4B4C42}"/>
            </a:ext>
          </a:extLst>
        </xdr:cNvPr>
        <xdr:cNvSpPr/>
      </xdr:nvSpPr>
      <xdr:spPr>
        <a:xfrm>
          <a:off x="1047750" y="5657849"/>
          <a:ext cx="9753600" cy="1771651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257174</xdr:colOff>
      <xdr:row>56</xdr:row>
      <xdr:rowOff>0</xdr:rowOff>
    </xdr:from>
    <xdr:to>
      <xdr:col>16</xdr:col>
      <xdr:colOff>152399</xdr:colOff>
      <xdr:row>56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F486970B-A769-4250-9080-09BC4007855B}"/>
            </a:ext>
          </a:extLst>
        </xdr:cNvPr>
        <xdr:cNvSpPr/>
      </xdr:nvSpPr>
      <xdr:spPr>
        <a:xfrm>
          <a:off x="1019174" y="3152775"/>
          <a:ext cx="9705975" cy="1095376"/>
        </a:xfrm>
        <a:prstGeom prst="rect">
          <a:avLst/>
        </a:prstGeom>
        <a:noFill/>
        <a:ln w="12700">
          <a:solidFill>
            <a:schemeClr val="accent2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0C480FA-84D8-4DCA-BB15-B63D7D6409A6}"/>
            </a:ext>
          </a:extLst>
        </xdr:cNvPr>
        <xdr:cNvSpPr/>
      </xdr:nvSpPr>
      <xdr:spPr>
        <a:xfrm>
          <a:off x="1019175" y="4410074"/>
          <a:ext cx="9715500" cy="349567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56</xdr:row>
      <xdr:rowOff>0</xdr:rowOff>
    </xdr:from>
    <xdr:to>
      <xdr:col>16</xdr:col>
      <xdr:colOff>209550</xdr:colOff>
      <xdr:row>56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9B256873-9B96-4756-86B1-220703B1DAFC}"/>
            </a:ext>
          </a:extLst>
        </xdr:cNvPr>
        <xdr:cNvSpPr/>
      </xdr:nvSpPr>
      <xdr:spPr>
        <a:xfrm>
          <a:off x="1028700" y="10067926"/>
          <a:ext cx="9753600" cy="112395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1DD56F3F-A607-4D70-BC10-7AA202E4DA09}"/>
            </a:ext>
          </a:extLst>
        </xdr:cNvPr>
        <xdr:cNvSpPr/>
      </xdr:nvSpPr>
      <xdr:spPr>
        <a:xfrm>
          <a:off x="1019175" y="8086724"/>
          <a:ext cx="9715500" cy="188595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285750</xdr:colOff>
      <xdr:row>13</xdr:row>
      <xdr:rowOff>123826</xdr:rowOff>
    </xdr:from>
    <xdr:to>
      <xdr:col>16</xdr:col>
      <xdr:colOff>228600</xdr:colOff>
      <xdr:row>24</xdr:row>
      <xdr:rowOff>57152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EC0D8DE7-0C37-4E72-94E6-1C81A9E2DD65}"/>
            </a:ext>
          </a:extLst>
        </xdr:cNvPr>
        <xdr:cNvSpPr/>
      </xdr:nvSpPr>
      <xdr:spPr>
        <a:xfrm>
          <a:off x="1047750" y="3019426"/>
          <a:ext cx="9753600" cy="2409826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285749</xdr:colOff>
      <xdr:row>7</xdr:row>
      <xdr:rowOff>47625</xdr:rowOff>
    </xdr:from>
    <xdr:to>
      <xdr:col>16</xdr:col>
      <xdr:colOff>238124</xdr:colOff>
      <xdr:row>13</xdr:row>
      <xdr:rowOff>9525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BE524F8E-5D3F-4C42-ABBF-1422C9E72A5D}"/>
            </a:ext>
          </a:extLst>
        </xdr:cNvPr>
        <xdr:cNvSpPr/>
      </xdr:nvSpPr>
      <xdr:spPr>
        <a:xfrm>
          <a:off x="1047749" y="1466850"/>
          <a:ext cx="9763125" cy="1438275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13</xdr:row>
      <xdr:rowOff>76200</xdr:rowOff>
    </xdr:from>
    <xdr:to>
      <xdr:col>16</xdr:col>
      <xdr:colOff>276225</xdr:colOff>
      <xdr:row>24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C741EE0-7C91-48CA-B114-7E3986344260}"/>
            </a:ext>
          </a:extLst>
        </xdr:cNvPr>
        <xdr:cNvSpPr/>
      </xdr:nvSpPr>
      <xdr:spPr>
        <a:xfrm>
          <a:off x="1019174" y="2971800"/>
          <a:ext cx="9829801" cy="241935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228600</xdr:colOff>
      <xdr:row>25</xdr:row>
      <xdr:rowOff>47624</xdr:rowOff>
    </xdr:from>
    <xdr:to>
      <xdr:col>16</xdr:col>
      <xdr:colOff>257175</xdr:colOff>
      <xdr:row>34</xdr:row>
      <xdr:rowOff>19050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8CDD435-9307-492F-82D8-0B005123E13A}"/>
            </a:ext>
          </a:extLst>
        </xdr:cNvPr>
        <xdr:cNvSpPr/>
      </xdr:nvSpPr>
      <xdr:spPr>
        <a:xfrm>
          <a:off x="990600" y="5600699"/>
          <a:ext cx="9839325" cy="187642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266699</xdr:colOff>
      <xdr:row>7</xdr:row>
      <xdr:rowOff>28574</xdr:rowOff>
    </xdr:from>
    <xdr:to>
      <xdr:col>16</xdr:col>
      <xdr:colOff>276224</xdr:colOff>
      <xdr:row>13</xdr:row>
      <xdr:rowOff>19050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39EAD37-E8E0-45F1-B1ED-E08A92F944EF}"/>
            </a:ext>
          </a:extLst>
        </xdr:cNvPr>
        <xdr:cNvSpPr/>
      </xdr:nvSpPr>
      <xdr:spPr>
        <a:xfrm>
          <a:off x="1028699" y="1447799"/>
          <a:ext cx="9820275" cy="146685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257174</xdr:colOff>
      <xdr:row>56</xdr:row>
      <xdr:rowOff>0</xdr:rowOff>
    </xdr:from>
    <xdr:to>
      <xdr:col>16</xdr:col>
      <xdr:colOff>152399</xdr:colOff>
      <xdr:row>56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6230F6D-2A06-4D45-A31E-CB854F177217}"/>
            </a:ext>
          </a:extLst>
        </xdr:cNvPr>
        <xdr:cNvSpPr/>
      </xdr:nvSpPr>
      <xdr:spPr>
        <a:xfrm>
          <a:off x="1019174" y="11439525"/>
          <a:ext cx="9705975" cy="0"/>
        </a:xfrm>
        <a:prstGeom prst="rect">
          <a:avLst/>
        </a:prstGeom>
        <a:noFill/>
        <a:ln w="12700">
          <a:solidFill>
            <a:schemeClr val="accent2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45D0EB8-2E2C-4A0C-9837-335B958D8A21}"/>
            </a:ext>
          </a:extLst>
        </xdr:cNvPr>
        <xdr:cNvSpPr/>
      </xdr:nvSpPr>
      <xdr:spPr>
        <a:xfrm>
          <a:off x="1019175" y="11439525"/>
          <a:ext cx="97155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56</xdr:row>
      <xdr:rowOff>0</xdr:rowOff>
    </xdr:from>
    <xdr:to>
      <xdr:col>16</xdr:col>
      <xdr:colOff>209550</xdr:colOff>
      <xdr:row>56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08025E7-3A1C-472E-AB7A-50B22D1D7681}"/>
            </a:ext>
          </a:extLst>
        </xdr:cNvPr>
        <xdr:cNvSpPr/>
      </xdr:nvSpPr>
      <xdr:spPr>
        <a:xfrm>
          <a:off x="1028700" y="11439525"/>
          <a:ext cx="97536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F4B3AC83-454E-4B90-ACFC-B66DD323D30D}"/>
            </a:ext>
          </a:extLst>
        </xdr:cNvPr>
        <xdr:cNvSpPr/>
      </xdr:nvSpPr>
      <xdr:spPr>
        <a:xfrm>
          <a:off x="1019175" y="11439525"/>
          <a:ext cx="97155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7</xdr:row>
      <xdr:rowOff>28574</xdr:rowOff>
    </xdr:from>
    <xdr:to>
      <xdr:col>16</xdr:col>
      <xdr:colOff>276224</xdr:colOff>
      <xdr:row>13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0F2A67B-9094-47F8-A0FB-FE0DEDFE1B4E}"/>
            </a:ext>
          </a:extLst>
        </xdr:cNvPr>
        <xdr:cNvSpPr/>
      </xdr:nvSpPr>
      <xdr:spPr>
        <a:xfrm>
          <a:off x="1028699" y="1447799"/>
          <a:ext cx="9820275" cy="146685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4">
              <a:lumMod val="75000"/>
              <a:alpha val="40000"/>
            </a:schemeClr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chemeClr val="accent4">
              <a:lumMod val="75000"/>
            </a:schemeClr>
          </a:extrusionClr>
          <a:contourClr>
            <a:schemeClr val="accent4">
              <a:lumMod val="7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257174</xdr:colOff>
      <xdr:row>56</xdr:row>
      <xdr:rowOff>0</xdr:rowOff>
    </xdr:from>
    <xdr:to>
      <xdr:col>16</xdr:col>
      <xdr:colOff>152399</xdr:colOff>
      <xdr:row>56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ECB4BA0-8890-4476-9744-913B28ADA5AD}"/>
            </a:ext>
          </a:extLst>
        </xdr:cNvPr>
        <xdr:cNvSpPr/>
      </xdr:nvSpPr>
      <xdr:spPr>
        <a:xfrm>
          <a:off x="1019174" y="11830050"/>
          <a:ext cx="9705975" cy="0"/>
        </a:xfrm>
        <a:prstGeom prst="rect">
          <a:avLst/>
        </a:prstGeom>
        <a:noFill/>
        <a:ln w="12700">
          <a:solidFill>
            <a:schemeClr val="accent2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BE8520B-83E8-4969-876B-724858C7909D}"/>
            </a:ext>
          </a:extLst>
        </xdr:cNvPr>
        <xdr:cNvSpPr/>
      </xdr:nvSpPr>
      <xdr:spPr>
        <a:xfrm>
          <a:off x="1019175" y="11830050"/>
          <a:ext cx="97155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56</xdr:row>
      <xdr:rowOff>0</xdr:rowOff>
    </xdr:from>
    <xdr:to>
      <xdr:col>16</xdr:col>
      <xdr:colOff>209550</xdr:colOff>
      <xdr:row>56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B623BB3-8C08-4AFD-91CE-B737890101ED}"/>
            </a:ext>
          </a:extLst>
        </xdr:cNvPr>
        <xdr:cNvSpPr/>
      </xdr:nvSpPr>
      <xdr:spPr>
        <a:xfrm>
          <a:off x="1028700" y="11830050"/>
          <a:ext cx="97536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2F7FECC-0B28-4345-9E0A-2A448BD605F2}"/>
            </a:ext>
          </a:extLst>
        </xdr:cNvPr>
        <xdr:cNvSpPr/>
      </xdr:nvSpPr>
      <xdr:spPr>
        <a:xfrm>
          <a:off x="1019175" y="11830050"/>
          <a:ext cx="97155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276225</xdr:colOff>
      <xdr:row>13</xdr:row>
      <xdr:rowOff>133350</xdr:rowOff>
    </xdr:from>
    <xdr:to>
      <xdr:col>16</xdr:col>
      <xdr:colOff>285750</xdr:colOff>
      <xdr:row>24</xdr:row>
      <xdr:rowOff>95250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E113D27-78E6-4784-BB77-9436F07AFA47}"/>
            </a:ext>
          </a:extLst>
        </xdr:cNvPr>
        <xdr:cNvSpPr/>
      </xdr:nvSpPr>
      <xdr:spPr>
        <a:xfrm>
          <a:off x="1038225" y="3028950"/>
          <a:ext cx="9820275" cy="24384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4">
              <a:lumMod val="75000"/>
              <a:alpha val="40000"/>
            </a:schemeClr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chemeClr val="accent4">
              <a:lumMod val="75000"/>
            </a:schemeClr>
          </a:extrusionClr>
          <a:contourClr>
            <a:schemeClr val="accent4">
              <a:lumMod val="7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276225</xdr:colOff>
      <xdr:row>25</xdr:row>
      <xdr:rowOff>57150</xdr:rowOff>
    </xdr:from>
    <xdr:to>
      <xdr:col>16</xdr:col>
      <xdr:colOff>285750</xdr:colOff>
      <xdr:row>34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DF10FD83-5EF1-401E-AB3C-F2298FAA3FE4}"/>
            </a:ext>
          </a:extLst>
        </xdr:cNvPr>
        <xdr:cNvSpPr/>
      </xdr:nvSpPr>
      <xdr:spPr>
        <a:xfrm>
          <a:off x="1038225" y="5610225"/>
          <a:ext cx="9820275" cy="1990725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4">
              <a:lumMod val="75000"/>
              <a:alpha val="40000"/>
            </a:schemeClr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chemeClr val="accent4">
              <a:lumMod val="75000"/>
            </a:schemeClr>
          </a:extrusionClr>
          <a:contourClr>
            <a:schemeClr val="accent4">
              <a:lumMod val="7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69</xdr:row>
      <xdr:rowOff>0</xdr:rowOff>
    </xdr:from>
    <xdr:to>
      <xdr:col>16</xdr:col>
      <xdr:colOff>152399</xdr:colOff>
      <xdr:row>69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5AE90E9-1874-4498-B11B-C1D6DF6CF647}"/>
            </a:ext>
          </a:extLst>
        </xdr:cNvPr>
        <xdr:cNvSpPr/>
      </xdr:nvSpPr>
      <xdr:spPr>
        <a:xfrm>
          <a:off x="1019174" y="3581400"/>
          <a:ext cx="7581900" cy="109537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69</xdr:row>
      <xdr:rowOff>76199</xdr:rowOff>
    </xdr:from>
    <xdr:to>
      <xdr:col>16</xdr:col>
      <xdr:colOff>161925</xdr:colOff>
      <xdr:row>97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E84E96B-B500-4F8F-B45C-F2F814B32DBF}"/>
            </a:ext>
          </a:extLst>
        </xdr:cNvPr>
        <xdr:cNvSpPr/>
      </xdr:nvSpPr>
      <xdr:spPr>
        <a:xfrm>
          <a:off x="1019175" y="3876674"/>
          <a:ext cx="7591425" cy="593407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6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6"/>
          </a:extrusionClr>
          <a:contourClr>
            <a:schemeClr val="accent6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97</xdr:row>
      <xdr:rowOff>0</xdr:rowOff>
    </xdr:from>
    <xdr:to>
      <xdr:col>16</xdr:col>
      <xdr:colOff>209550</xdr:colOff>
      <xdr:row>97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4C35B4A-062B-4B61-BD74-19679D10D34A}"/>
            </a:ext>
          </a:extLst>
        </xdr:cNvPr>
        <xdr:cNvSpPr/>
      </xdr:nvSpPr>
      <xdr:spPr>
        <a:xfrm>
          <a:off x="1028700" y="7400926"/>
          <a:ext cx="7629525" cy="13716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238125</xdr:colOff>
      <xdr:row>2</xdr:row>
      <xdr:rowOff>133349</xdr:rowOff>
    </xdr:from>
    <xdr:to>
      <xdr:col>16</xdr:col>
      <xdr:colOff>142875</xdr:colOff>
      <xdr:row>19</xdr:row>
      <xdr:rowOff>228600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8041ABC-1CE6-4A42-8B79-6198EB3EBD32}"/>
            </a:ext>
          </a:extLst>
        </xdr:cNvPr>
        <xdr:cNvSpPr/>
      </xdr:nvSpPr>
      <xdr:spPr>
        <a:xfrm>
          <a:off x="1000125" y="733424"/>
          <a:ext cx="7591425" cy="461962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6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6"/>
          </a:extrusionClr>
          <a:contourClr>
            <a:schemeClr val="accent6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219075</xdr:colOff>
      <xdr:row>19</xdr:row>
      <xdr:rowOff>457201</xdr:rowOff>
    </xdr:from>
    <xdr:to>
      <xdr:col>16</xdr:col>
      <xdr:colOff>123825</xdr:colOff>
      <xdr:row>35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3FD04F8-B9DA-43E2-B6F2-8DAD23C4EF5F}"/>
            </a:ext>
          </a:extLst>
        </xdr:cNvPr>
        <xdr:cNvSpPr/>
      </xdr:nvSpPr>
      <xdr:spPr>
        <a:xfrm>
          <a:off x="981075" y="5838826"/>
          <a:ext cx="7591425" cy="39243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6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6"/>
          </a:extrusionClr>
          <a:contourClr>
            <a:schemeClr val="accent6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190500</xdr:colOff>
      <xdr:row>35</xdr:row>
      <xdr:rowOff>152401</xdr:rowOff>
    </xdr:from>
    <xdr:to>
      <xdr:col>16</xdr:col>
      <xdr:colOff>95250</xdr:colOff>
      <xdr:row>51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407160E-72E0-4F08-BCDD-12010F2DBF0D}"/>
            </a:ext>
          </a:extLst>
        </xdr:cNvPr>
        <xdr:cNvSpPr/>
      </xdr:nvSpPr>
      <xdr:spPr>
        <a:xfrm>
          <a:off x="952500" y="10153651"/>
          <a:ext cx="7591425" cy="37338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6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6"/>
          </a:extrusionClr>
          <a:contourClr>
            <a:schemeClr val="accent6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209549</xdr:rowOff>
    </xdr:from>
    <xdr:to>
      <xdr:col>14</xdr:col>
      <xdr:colOff>333375</xdr:colOff>
      <xdr:row>10</xdr:row>
      <xdr:rowOff>323850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125A38C-3F8F-4BD6-96BB-A77EF4623961}"/>
            </a:ext>
          </a:extLst>
        </xdr:cNvPr>
        <xdr:cNvSpPr/>
      </xdr:nvSpPr>
      <xdr:spPr>
        <a:xfrm>
          <a:off x="1190625" y="847724"/>
          <a:ext cx="6505575" cy="280035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C00000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C00000"/>
          </a:extrusionClr>
          <a:contourClr>
            <a:srgbClr val="C00000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133350</xdr:colOff>
      <xdr:row>11</xdr:row>
      <xdr:rowOff>38100</xdr:rowOff>
    </xdr:from>
    <xdr:to>
      <xdr:col>14</xdr:col>
      <xdr:colOff>333375</xdr:colOff>
      <xdr:row>19</xdr:row>
      <xdr:rowOff>85725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2119B4A-203A-41F1-8407-F13956380683}"/>
            </a:ext>
          </a:extLst>
        </xdr:cNvPr>
        <xdr:cNvSpPr/>
      </xdr:nvSpPr>
      <xdr:spPr>
        <a:xfrm>
          <a:off x="1190625" y="3676650"/>
          <a:ext cx="6505575" cy="196215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C00000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C00000"/>
          </a:extrusionClr>
          <a:contourClr>
            <a:srgbClr val="C00000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142875</xdr:colOff>
      <xdr:row>20</xdr:row>
      <xdr:rowOff>123825</xdr:rowOff>
    </xdr:from>
    <xdr:to>
      <xdr:col>14</xdr:col>
      <xdr:colOff>342900</xdr:colOff>
      <xdr:row>27</xdr:row>
      <xdr:rowOff>85725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071466D-DDCC-4974-B4B9-A07040762D87}"/>
            </a:ext>
          </a:extLst>
        </xdr:cNvPr>
        <xdr:cNvSpPr/>
      </xdr:nvSpPr>
      <xdr:spPr>
        <a:xfrm>
          <a:off x="1200150" y="6124575"/>
          <a:ext cx="6505575" cy="2028825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C00000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C00000"/>
          </a:extrusionClr>
          <a:contourClr>
            <a:srgbClr val="C00000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14"/>
  <sheetViews>
    <sheetView tabSelected="1" workbookViewId="0">
      <selection activeCell="N10" sqref="N10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26" style="1" customWidth="1"/>
    <col min="14" max="14" width="15.7109375" style="1" customWidth="1"/>
    <col min="15" max="15" width="13.5703125" style="1" customWidth="1"/>
    <col min="16" max="16" width="13.28515625" style="1" customWidth="1"/>
    <col min="17" max="16384" width="11.42578125" style="1"/>
  </cols>
  <sheetData>
    <row r="2" spans="3:18" ht="18" x14ac:dyDescent="0.25">
      <c r="D2" s="30" t="s">
        <v>44</v>
      </c>
      <c r="E2" s="14"/>
      <c r="F2" s="14"/>
      <c r="G2" s="14"/>
      <c r="H2" s="14"/>
      <c r="I2" s="14"/>
      <c r="J2" s="14"/>
      <c r="K2" s="14"/>
      <c r="L2" s="14"/>
    </row>
    <row r="3" spans="3:18" ht="15" x14ac:dyDescent="0.25">
      <c r="R3" s="26" t="s">
        <v>7</v>
      </c>
    </row>
    <row r="4" spans="3:18" ht="15" x14ac:dyDescent="0.25">
      <c r="D4" s="112" t="s">
        <v>0</v>
      </c>
      <c r="E4" s="112"/>
      <c r="F4" s="112"/>
      <c r="G4" s="112"/>
      <c r="H4" s="21"/>
      <c r="I4" s="29"/>
      <c r="J4" s="29"/>
      <c r="K4" s="29"/>
      <c r="L4" s="29"/>
      <c r="M4" s="27" t="s">
        <v>1</v>
      </c>
      <c r="N4" s="113">
        <v>2024</v>
      </c>
      <c r="O4" s="113"/>
      <c r="P4" s="113"/>
      <c r="R4" s="1" t="s">
        <v>8</v>
      </c>
    </row>
    <row r="5" spans="3:18" ht="18" x14ac:dyDescent="0.25">
      <c r="D5" s="112"/>
      <c r="E5" s="112"/>
      <c r="F5" s="112"/>
      <c r="G5" s="112"/>
      <c r="H5" s="31"/>
      <c r="I5" s="15"/>
      <c r="J5" s="15"/>
      <c r="K5" s="15"/>
      <c r="L5" s="15"/>
      <c r="M5" s="32" t="s">
        <v>39</v>
      </c>
      <c r="N5" s="114">
        <f>N14</f>
        <v>0</v>
      </c>
      <c r="O5" s="114"/>
      <c r="P5" s="114"/>
      <c r="R5" s="28" t="s">
        <v>9</v>
      </c>
    </row>
    <row r="6" spans="3:18" ht="15" x14ac:dyDescent="0.25">
      <c r="R6" s="28" t="s">
        <v>10</v>
      </c>
    </row>
    <row r="7" spans="3:18" ht="15" x14ac:dyDescent="0.25">
      <c r="R7" s="28" t="s">
        <v>11</v>
      </c>
    </row>
    <row r="8" spans="3:18" ht="15" x14ac:dyDescent="0.25">
      <c r="C8" s="35" t="s">
        <v>40</v>
      </c>
      <c r="R8" s="28" t="s">
        <v>12</v>
      </c>
    </row>
    <row r="9" spans="3:18" ht="20.100000000000001" customHeight="1" x14ac:dyDescent="0.25">
      <c r="M9" s="3" t="s">
        <v>2</v>
      </c>
      <c r="N9" s="2">
        <f>N4</f>
        <v>2024</v>
      </c>
    </row>
    <row r="10" spans="3:18" x14ac:dyDescent="0.25">
      <c r="D10" s="6" t="s">
        <v>41</v>
      </c>
      <c r="E10" s="15"/>
      <c r="F10" s="15"/>
      <c r="G10" s="15"/>
      <c r="H10" s="15"/>
      <c r="I10" s="15"/>
      <c r="J10" s="15"/>
      <c r="K10" s="15"/>
      <c r="L10" s="15"/>
      <c r="M10" s="7"/>
      <c r="N10" s="108"/>
    </row>
    <row r="11" spans="3:18" x14ac:dyDescent="0.25"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8" ht="15" x14ac:dyDescent="0.25">
      <c r="D12" s="6" t="s">
        <v>42</v>
      </c>
      <c r="E12" s="15"/>
      <c r="F12" s="15"/>
      <c r="G12" s="15"/>
      <c r="H12" s="15"/>
      <c r="I12" s="15"/>
      <c r="J12" s="15"/>
      <c r="K12" s="15"/>
      <c r="L12" s="15"/>
      <c r="M12" s="7"/>
      <c r="N12" s="36">
        <v>0.55000000000000004</v>
      </c>
    </row>
    <row r="13" spans="3:18" ht="20.100000000000001" customHeight="1" x14ac:dyDescent="0.25">
      <c r="M13" s="3"/>
      <c r="N13" s="2"/>
    </row>
    <row r="14" spans="3:18" ht="20.100000000000001" customHeight="1" x14ac:dyDescent="0.25">
      <c r="D14" s="6" t="s">
        <v>43</v>
      </c>
      <c r="E14" s="15"/>
      <c r="F14" s="15"/>
      <c r="G14" s="15"/>
      <c r="H14" s="15"/>
      <c r="I14" s="15"/>
      <c r="J14" s="15"/>
      <c r="K14" s="15"/>
      <c r="L14" s="15"/>
      <c r="M14" s="7"/>
      <c r="N14" s="63">
        <f>N10*N12</f>
        <v>0</v>
      </c>
    </row>
  </sheetData>
  <sheetProtection algorithmName="SHA-512" hashValue="QppaQtKpfrvc1BBA2zV7l37wyysDKnaMmKj1xUj5P9z9TStoPe+QHKVJ8Yc77ylCHL/kFXW/We2Cvi2LiSZ11A==" saltValue="wk2wA9mFSCPIW9myeDXXvQ==" spinCount="100000" sheet="1" objects="1" scenarios="1" selectLockedCells="1"/>
  <mergeCells count="3">
    <mergeCell ref="D4:G5"/>
    <mergeCell ref="N4:P4"/>
    <mergeCell ref="N5:P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R83"/>
  <sheetViews>
    <sheetView showGridLines="0" workbookViewId="0">
      <selection activeCell="M11" sqref="M11:N11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26" style="1" customWidth="1"/>
    <col min="14" max="14" width="15.7109375" style="1" customWidth="1"/>
    <col min="15" max="15" width="13.5703125" style="1" customWidth="1"/>
    <col min="16" max="16" width="13.28515625" style="1" customWidth="1"/>
    <col min="17" max="16384" width="11.42578125" style="1"/>
  </cols>
  <sheetData>
    <row r="2" spans="3:18" ht="18" x14ac:dyDescent="0.25">
      <c r="D2" s="20" t="s">
        <v>45</v>
      </c>
      <c r="E2" s="14"/>
      <c r="F2" s="14"/>
      <c r="G2" s="14"/>
      <c r="H2" s="14"/>
      <c r="I2" s="14"/>
      <c r="J2" s="14"/>
      <c r="K2" s="14"/>
      <c r="L2" s="14"/>
    </row>
    <row r="3" spans="3:18" ht="15" x14ac:dyDescent="0.25">
      <c r="R3" s="26" t="s">
        <v>7</v>
      </c>
    </row>
    <row r="4" spans="3:18" ht="15" customHeight="1" x14ac:dyDescent="0.25">
      <c r="D4" s="127" t="s">
        <v>0</v>
      </c>
      <c r="E4" s="127"/>
      <c r="F4" s="127"/>
      <c r="G4" s="127"/>
      <c r="H4" s="65"/>
      <c r="I4" s="66"/>
      <c r="J4" s="66"/>
      <c r="K4" s="66"/>
      <c r="L4" s="66"/>
      <c r="M4" s="27" t="s">
        <v>1</v>
      </c>
      <c r="N4" s="113">
        <v>2024</v>
      </c>
      <c r="O4" s="113"/>
      <c r="P4" s="113"/>
      <c r="R4" s="1" t="s">
        <v>8</v>
      </c>
    </row>
    <row r="5" spans="3:18" ht="16.5" x14ac:dyDescent="0.25">
      <c r="D5" s="127"/>
      <c r="E5" s="127"/>
      <c r="F5" s="127"/>
      <c r="G5" s="127"/>
      <c r="H5" s="31"/>
      <c r="I5" s="118" t="s">
        <v>46</v>
      </c>
      <c r="J5" s="118"/>
      <c r="K5" s="118"/>
      <c r="L5" s="118"/>
      <c r="M5" s="119"/>
      <c r="N5" s="122" t="e">
        <f>N33</f>
        <v>#DIV/0!</v>
      </c>
      <c r="O5" s="123"/>
      <c r="P5" s="124"/>
      <c r="R5" s="28" t="s">
        <v>9</v>
      </c>
    </row>
    <row r="6" spans="3:18" ht="16.5" x14ac:dyDescent="0.25">
      <c r="D6" s="73"/>
      <c r="E6" s="73"/>
      <c r="F6" s="73"/>
      <c r="G6" s="73"/>
      <c r="H6" s="74"/>
      <c r="I6" s="75"/>
      <c r="J6" s="75"/>
      <c r="K6" s="75"/>
      <c r="L6" s="75"/>
      <c r="M6" s="75"/>
      <c r="N6" s="76"/>
      <c r="O6" s="76"/>
      <c r="P6" s="76"/>
      <c r="R6" s="28" t="s">
        <v>10</v>
      </c>
    </row>
    <row r="7" spans="3:18" ht="16.5" x14ac:dyDescent="0.25">
      <c r="D7" s="73"/>
      <c r="E7" s="73"/>
      <c r="F7" s="73"/>
      <c r="G7" s="73"/>
      <c r="H7" s="74"/>
      <c r="I7" s="75"/>
      <c r="J7" s="75"/>
      <c r="K7" s="75"/>
      <c r="L7" s="75"/>
      <c r="M7" s="75"/>
      <c r="N7" s="76"/>
      <c r="O7" s="76"/>
      <c r="P7" s="76"/>
      <c r="R7" s="28" t="s">
        <v>11</v>
      </c>
    </row>
    <row r="8" spans="3:18" ht="15" x14ac:dyDescent="0.25">
      <c r="R8" s="28" t="s">
        <v>12</v>
      </c>
    </row>
    <row r="9" spans="3:18" ht="16.5" x14ac:dyDescent="0.25">
      <c r="C9" s="77" t="s">
        <v>3</v>
      </c>
      <c r="D9" s="136" t="s">
        <v>13</v>
      </c>
      <c r="E9" s="136"/>
      <c r="F9" s="136"/>
      <c r="G9" s="136"/>
      <c r="H9" s="136"/>
    </row>
    <row r="11" spans="3:18" ht="20.100000000000001" customHeight="1" thickBot="1" x14ac:dyDescent="0.3">
      <c r="D11" s="120" t="s">
        <v>14</v>
      </c>
      <c r="E11" s="121"/>
      <c r="F11" s="121"/>
      <c r="G11" s="121"/>
      <c r="H11" s="121"/>
      <c r="I11" s="121"/>
      <c r="J11" s="121"/>
      <c r="K11" s="23"/>
      <c r="L11" s="125" t="s">
        <v>4</v>
      </c>
      <c r="M11" s="128"/>
      <c r="N11" s="129"/>
      <c r="O11" s="130" t="s">
        <v>4</v>
      </c>
      <c r="P11" s="132" t="e">
        <f>M11/M12</f>
        <v>#DIV/0!</v>
      </c>
    </row>
    <row r="12" spans="3:18" ht="36.75" customHeight="1" thickBot="1" x14ac:dyDescent="0.3">
      <c r="D12" s="134" t="s">
        <v>81</v>
      </c>
      <c r="E12" s="135"/>
      <c r="F12" s="135"/>
      <c r="G12" s="135"/>
      <c r="H12" s="135"/>
      <c r="I12" s="135"/>
      <c r="J12" s="135"/>
      <c r="K12" s="19"/>
      <c r="L12" s="126"/>
      <c r="M12" s="128"/>
      <c r="N12" s="129"/>
      <c r="O12" s="131"/>
      <c r="P12" s="133"/>
    </row>
    <row r="15" spans="3:18" ht="16.5" x14ac:dyDescent="0.25">
      <c r="C15" s="77" t="s">
        <v>5</v>
      </c>
      <c r="D15" s="78" t="s">
        <v>50</v>
      </c>
    </row>
    <row r="16" spans="3:18" ht="16.5" x14ac:dyDescent="0.25">
      <c r="C16" s="77"/>
      <c r="D16" s="78"/>
    </row>
    <row r="17" spans="3:16" ht="2.1" customHeight="1" x14ac:dyDescent="0.25"/>
    <row r="18" spans="3:16" ht="14.25" customHeight="1" x14ac:dyDescent="0.25">
      <c r="D18" s="22"/>
    </row>
    <row r="19" spans="3:16" ht="39.75" customHeight="1" x14ac:dyDescent="0.25">
      <c r="D19" s="113"/>
      <c r="E19" s="113"/>
      <c r="F19" s="113"/>
      <c r="G19" s="113"/>
      <c r="H19" s="113"/>
      <c r="I19" s="113"/>
      <c r="J19" s="113"/>
      <c r="K19" s="113"/>
      <c r="L19" s="113"/>
      <c r="M19" s="67" t="s">
        <v>15</v>
      </c>
      <c r="N19" s="34" t="s">
        <v>49</v>
      </c>
    </row>
    <row r="20" spans="3:16" ht="20.100000000000001" customHeight="1" x14ac:dyDescent="0.25">
      <c r="D20" s="137" t="s">
        <v>48</v>
      </c>
      <c r="E20" s="137"/>
      <c r="F20" s="137"/>
      <c r="G20" s="137"/>
      <c r="H20" s="137"/>
      <c r="I20" s="137"/>
      <c r="J20" s="137"/>
      <c r="K20" s="137"/>
      <c r="L20" s="137"/>
      <c r="M20" s="79">
        <v>1.97</v>
      </c>
      <c r="N20" s="81">
        <f>M20*30%</f>
        <v>0.59099999999999997</v>
      </c>
    </row>
    <row r="21" spans="3:16" ht="20.100000000000001" customHeight="1" x14ac:dyDescent="0.25">
      <c r="D21" s="69"/>
      <c r="E21" s="69"/>
      <c r="F21" s="69"/>
      <c r="G21" s="69"/>
      <c r="H21" s="24"/>
      <c r="I21" s="24"/>
      <c r="J21" s="24"/>
      <c r="K21" s="24"/>
      <c r="L21" s="24"/>
      <c r="M21" s="68"/>
      <c r="N21" s="68"/>
      <c r="O21" s="70"/>
      <c r="P21" s="70"/>
    </row>
    <row r="22" spans="3:16" ht="20.100000000000001" customHeight="1" x14ac:dyDescent="0.25"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3:16" ht="20.100000000000001" customHeight="1" x14ac:dyDescent="0.25">
      <c r="D23" s="115" t="s">
        <v>38</v>
      </c>
      <c r="E23" s="116"/>
      <c r="F23" s="116"/>
      <c r="G23" s="116"/>
      <c r="H23" s="116"/>
      <c r="I23" s="116"/>
      <c r="J23" s="116"/>
      <c r="K23" s="116"/>
      <c r="L23" s="116"/>
      <c r="M23" s="117"/>
      <c r="N23" s="107" t="e">
        <f>IF(P11&lt;M20,P11*0.3,N20)</f>
        <v>#DIV/0!</v>
      </c>
      <c r="O23" s="70"/>
    </row>
    <row r="24" spans="3:16" ht="14.25" customHeight="1" x14ac:dyDescent="0.25">
      <c r="D24" s="64"/>
      <c r="E24" s="64"/>
      <c r="F24" s="64"/>
      <c r="G24" s="64"/>
      <c r="H24" s="25"/>
      <c r="I24" s="68"/>
      <c r="J24" s="68"/>
      <c r="K24" s="68"/>
      <c r="L24" s="68"/>
      <c r="M24" s="68"/>
      <c r="N24" s="68"/>
      <c r="O24" s="71"/>
      <c r="P24" s="72"/>
    </row>
    <row r="27" spans="3:16" ht="15" customHeight="1" x14ac:dyDescent="0.25">
      <c r="C27" s="77" t="s">
        <v>6</v>
      </c>
      <c r="D27" s="89" t="s">
        <v>56</v>
      </c>
      <c r="E27" s="89"/>
      <c r="F27" s="89"/>
      <c r="G27" s="89"/>
    </row>
    <row r="28" spans="3:16" ht="20.100000000000001" customHeight="1" x14ac:dyDescent="0.25">
      <c r="M28" s="3" t="s">
        <v>2</v>
      </c>
      <c r="N28" s="2">
        <f>N4</f>
        <v>2024</v>
      </c>
    </row>
    <row r="29" spans="3:16" x14ac:dyDescent="0.25">
      <c r="D29" s="6" t="s">
        <v>82</v>
      </c>
      <c r="E29" s="15"/>
      <c r="F29" s="15"/>
      <c r="G29" s="15"/>
      <c r="H29" s="15"/>
      <c r="I29" s="15"/>
      <c r="J29" s="15"/>
      <c r="K29" s="15"/>
      <c r="L29" s="15"/>
      <c r="M29" s="7"/>
      <c r="N29" s="108"/>
    </row>
    <row r="31" spans="3:16" x14ac:dyDescent="0.25">
      <c r="D31" s="6" t="s">
        <v>47</v>
      </c>
      <c r="E31" s="15"/>
      <c r="F31" s="15"/>
      <c r="G31" s="15"/>
      <c r="H31" s="15"/>
      <c r="I31" s="15"/>
      <c r="J31" s="15"/>
      <c r="K31" s="15"/>
      <c r="L31" s="15"/>
      <c r="M31" s="7"/>
      <c r="N31" s="110"/>
    </row>
    <row r="32" spans="3:16" ht="20.100000000000001" customHeight="1" x14ac:dyDescent="0.25">
      <c r="M32" s="3"/>
      <c r="N32" s="2"/>
    </row>
    <row r="33" spans="4:14" ht="20.100000000000001" customHeight="1" x14ac:dyDescent="0.25">
      <c r="D33" s="80" t="s">
        <v>46</v>
      </c>
      <c r="E33" s="15"/>
      <c r="F33" s="15"/>
      <c r="G33" s="15"/>
      <c r="H33" s="15"/>
      <c r="I33" s="15"/>
      <c r="J33" s="15"/>
      <c r="K33" s="15"/>
      <c r="L33" s="15"/>
      <c r="M33" s="7"/>
      <c r="N33" s="81" t="e">
        <f>N29*N31*N23</f>
        <v>#DIV/0!</v>
      </c>
    </row>
    <row r="34" spans="4:14" ht="20.100000000000001" customHeight="1" x14ac:dyDescent="0.25">
      <c r="D34" s="82"/>
      <c r="E34" s="33"/>
      <c r="F34" s="33"/>
      <c r="G34" s="33"/>
      <c r="H34" s="33"/>
      <c r="I34" s="33"/>
      <c r="J34" s="33"/>
      <c r="K34" s="33"/>
      <c r="L34" s="33"/>
      <c r="M34" s="33"/>
      <c r="N34" s="83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</sheetData>
  <sheetProtection algorithmName="SHA-512" hashValue="Tpv6Jingiz/XKJDNTd47JALdZNVgHRsV4+hnUSDeuNL2/+1oNoswonBCBlvZ6EPqG+O1oZQaNMRJKnbu9Ny3bA==" saltValue="nNP5u7wuz33lXuHfkZEFdQ==" spinCount="100000" sheet="1" objects="1" scenarios="1" selectLockedCells="1"/>
  <mergeCells count="15">
    <mergeCell ref="D23:M23"/>
    <mergeCell ref="I5:M5"/>
    <mergeCell ref="D11:J11"/>
    <mergeCell ref="N4:P4"/>
    <mergeCell ref="N5:P5"/>
    <mergeCell ref="L11:L12"/>
    <mergeCell ref="D4:G5"/>
    <mergeCell ref="M11:N11"/>
    <mergeCell ref="O11:O12"/>
    <mergeCell ref="P11:P12"/>
    <mergeCell ref="D12:J12"/>
    <mergeCell ref="M12:N12"/>
    <mergeCell ref="D9:H9"/>
    <mergeCell ref="D19:L19"/>
    <mergeCell ref="D20:L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R34"/>
  <sheetViews>
    <sheetView showGridLines="0" workbookViewId="0">
      <selection activeCell="N29" sqref="N29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26" style="1" customWidth="1"/>
    <col min="14" max="14" width="15.7109375" style="1" customWidth="1"/>
    <col min="15" max="15" width="13.5703125" style="1" customWidth="1"/>
    <col min="16" max="16" width="13.28515625" style="1" customWidth="1"/>
    <col min="17" max="16384" width="11.42578125" style="1"/>
  </cols>
  <sheetData>
    <row r="2" spans="3:18" ht="18" x14ac:dyDescent="0.25">
      <c r="D2" s="84" t="s">
        <v>51</v>
      </c>
      <c r="E2" s="14"/>
      <c r="F2" s="14"/>
      <c r="G2" s="14"/>
      <c r="H2" s="14"/>
      <c r="I2" s="14"/>
      <c r="J2" s="14"/>
      <c r="K2" s="14"/>
      <c r="L2" s="14"/>
    </row>
    <row r="3" spans="3:18" ht="15" x14ac:dyDescent="0.25">
      <c r="R3" s="26" t="s">
        <v>7</v>
      </c>
    </row>
    <row r="4" spans="3:18" ht="15" customHeight="1" x14ac:dyDescent="0.25">
      <c r="D4" s="142" t="s">
        <v>0</v>
      </c>
      <c r="E4" s="142"/>
      <c r="F4" s="142"/>
      <c r="G4" s="142"/>
      <c r="H4" s="65"/>
      <c r="I4" s="66"/>
      <c r="J4" s="66"/>
      <c r="K4" s="66"/>
      <c r="L4" s="66"/>
      <c r="M4" s="27" t="s">
        <v>1</v>
      </c>
      <c r="N4" s="113">
        <v>2024</v>
      </c>
      <c r="O4" s="113"/>
      <c r="P4" s="113"/>
      <c r="R4" s="1" t="s">
        <v>8</v>
      </c>
    </row>
    <row r="5" spans="3:18" ht="16.5" x14ac:dyDescent="0.25">
      <c r="D5" s="142"/>
      <c r="E5" s="142"/>
      <c r="F5" s="142"/>
      <c r="G5" s="142"/>
      <c r="H5" s="31"/>
      <c r="I5" s="143" t="s">
        <v>46</v>
      </c>
      <c r="J5" s="143"/>
      <c r="K5" s="143"/>
      <c r="L5" s="143"/>
      <c r="M5" s="144"/>
      <c r="N5" s="146" t="e">
        <f>N33</f>
        <v>#DIV/0!</v>
      </c>
      <c r="O5" s="147"/>
      <c r="P5" s="148"/>
      <c r="R5" s="28" t="s">
        <v>9</v>
      </c>
    </row>
    <row r="6" spans="3:18" ht="16.5" x14ac:dyDescent="0.25">
      <c r="D6" s="73"/>
      <c r="E6" s="73"/>
      <c r="F6" s="73"/>
      <c r="G6" s="73"/>
      <c r="H6" s="74"/>
      <c r="I6" s="75"/>
      <c r="J6" s="75"/>
      <c r="K6" s="75"/>
      <c r="L6" s="75"/>
      <c r="M6" s="75"/>
      <c r="N6" s="76"/>
      <c r="O6" s="76"/>
      <c r="P6" s="76"/>
      <c r="R6" s="28" t="s">
        <v>10</v>
      </c>
    </row>
    <row r="7" spans="3:18" ht="16.5" x14ac:dyDescent="0.25">
      <c r="D7" s="73"/>
      <c r="E7" s="73"/>
      <c r="F7" s="73"/>
      <c r="G7" s="73"/>
      <c r="H7" s="74"/>
      <c r="I7" s="75"/>
      <c r="J7" s="75"/>
      <c r="K7" s="75"/>
      <c r="L7" s="75"/>
      <c r="M7" s="75"/>
      <c r="N7" s="76"/>
      <c r="O7" s="76"/>
      <c r="P7" s="76"/>
      <c r="R7" s="28" t="s">
        <v>11</v>
      </c>
    </row>
    <row r="8" spans="3:18" ht="15" x14ac:dyDescent="0.25">
      <c r="R8" s="28" t="s">
        <v>12</v>
      </c>
    </row>
    <row r="9" spans="3:18" ht="16.5" x14ac:dyDescent="0.25">
      <c r="C9" s="85" t="s">
        <v>3</v>
      </c>
      <c r="D9" s="145" t="s">
        <v>13</v>
      </c>
      <c r="E9" s="145"/>
      <c r="F9" s="145"/>
      <c r="G9" s="145"/>
      <c r="H9" s="145"/>
    </row>
    <row r="11" spans="3:18" ht="20.100000000000001" customHeight="1" thickBot="1" x14ac:dyDescent="0.3">
      <c r="D11" s="120" t="s">
        <v>14</v>
      </c>
      <c r="E11" s="121"/>
      <c r="F11" s="121"/>
      <c r="G11" s="121"/>
      <c r="H11" s="121"/>
      <c r="I11" s="121"/>
      <c r="J11" s="121"/>
      <c r="K11" s="23"/>
      <c r="L11" s="125" t="s">
        <v>4</v>
      </c>
      <c r="M11" s="128"/>
      <c r="N11" s="129"/>
      <c r="O11" s="130" t="s">
        <v>4</v>
      </c>
      <c r="P11" s="140" t="e">
        <f>M11/M12</f>
        <v>#DIV/0!</v>
      </c>
    </row>
    <row r="12" spans="3:18" ht="36.75" customHeight="1" thickBot="1" x14ac:dyDescent="0.3">
      <c r="D12" s="134" t="s">
        <v>52</v>
      </c>
      <c r="E12" s="135"/>
      <c r="F12" s="135"/>
      <c r="G12" s="135"/>
      <c r="H12" s="135"/>
      <c r="I12" s="135"/>
      <c r="J12" s="135"/>
      <c r="K12" s="19"/>
      <c r="L12" s="126"/>
      <c r="M12" s="128"/>
      <c r="N12" s="129"/>
      <c r="O12" s="131"/>
      <c r="P12" s="141"/>
    </row>
    <row r="15" spans="3:18" ht="16.5" x14ac:dyDescent="0.25">
      <c r="C15" s="85" t="s">
        <v>5</v>
      </c>
      <c r="D15" s="87" t="s">
        <v>50</v>
      </c>
      <c r="E15" s="88"/>
      <c r="F15" s="88"/>
    </row>
    <row r="16" spans="3:18" ht="16.5" x14ac:dyDescent="0.25">
      <c r="C16" s="77"/>
      <c r="D16" s="78"/>
    </row>
    <row r="17" spans="3:16" ht="2.1" customHeight="1" x14ac:dyDescent="0.25"/>
    <row r="18" spans="3:16" ht="14.25" customHeight="1" x14ac:dyDescent="0.25">
      <c r="D18" s="22"/>
    </row>
    <row r="19" spans="3:16" ht="39.75" customHeight="1" x14ac:dyDescent="0.25">
      <c r="D19" s="113"/>
      <c r="E19" s="113"/>
      <c r="F19" s="113"/>
      <c r="G19" s="113"/>
      <c r="H19" s="113"/>
      <c r="I19" s="113"/>
      <c r="J19" s="113"/>
      <c r="K19" s="113"/>
      <c r="L19" s="113"/>
      <c r="M19" s="67" t="s">
        <v>15</v>
      </c>
      <c r="N19" s="34" t="s">
        <v>53</v>
      </c>
    </row>
    <row r="20" spans="3:16" ht="20.100000000000001" customHeight="1" x14ac:dyDescent="0.25">
      <c r="D20" s="137" t="s">
        <v>57</v>
      </c>
      <c r="E20" s="137"/>
      <c r="F20" s="137"/>
      <c r="G20" s="137"/>
      <c r="H20" s="137"/>
      <c r="I20" s="137"/>
      <c r="J20" s="137"/>
      <c r="K20" s="137"/>
      <c r="L20" s="137"/>
      <c r="M20" s="86">
        <v>2.08</v>
      </c>
      <c r="N20" s="94">
        <f>M20*30%</f>
        <v>0.624</v>
      </c>
    </row>
    <row r="21" spans="3:16" ht="20.100000000000001" customHeight="1" x14ac:dyDescent="0.25">
      <c r="D21" s="69"/>
      <c r="E21" s="69"/>
      <c r="F21" s="69"/>
      <c r="G21" s="69"/>
      <c r="H21" s="24"/>
      <c r="I21" s="24"/>
      <c r="J21" s="24"/>
      <c r="K21" s="24"/>
      <c r="L21" s="24"/>
      <c r="M21" s="68"/>
      <c r="N21" s="68"/>
      <c r="O21" s="70"/>
      <c r="P21" s="70"/>
    </row>
    <row r="22" spans="3:16" ht="20.100000000000001" customHeight="1" x14ac:dyDescent="0.25"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3:16" ht="20.100000000000001" customHeight="1" x14ac:dyDescent="0.25">
      <c r="D23" s="115" t="s">
        <v>38</v>
      </c>
      <c r="E23" s="116"/>
      <c r="F23" s="116"/>
      <c r="G23" s="116"/>
      <c r="H23" s="116"/>
      <c r="I23" s="116"/>
      <c r="J23" s="116"/>
      <c r="K23" s="116"/>
      <c r="L23" s="116"/>
      <c r="M23" s="117"/>
      <c r="N23" s="107" t="e">
        <f>IF(P11&lt;M20,P11*0.3,N20)</f>
        <v>#DIV/0!</v>
      </c>
      <c r="O23" s="70"/>
    </row>
    <row r="24" spans="3:16" ht="14.25" customHeight="1" x14ac:dyDescent="0.25">
      <c r="D24" s="64"/>
      <c r="E24" s="64"/>
      <c r="F24" s="64"/>
      <c r="G24" s="64"/>
      <c r="H24" s="25"/>
      <c r="I24" s="68"/>
      <c r="J24" s="68"/>
      <c r="K24" s="68"/>
      <c r="L24" s="68"/>
      <c r="M24" s="68"/>
      <c r="N24" s="68"/>
      <c r="O24" s="71"/>
      <c r="P24" s="72"/>
    </row>
    <row r="27" spans="3:16" ht="15" customHeight="1" x14ac:dyDescent="0.25">
      <c r="C27" s="85" t="s">
        <v>54</v>
      </c>
      <c r="D27" s="90" t="s">
        <v>55</v>
      </c>
      <c r="E27" s="89"/>
      <c r="F27" s="89"/>
      <c r="G27" s="89"/>
    </row>
    <row r="28" spans="3:16" ht="20.100000000000001" customHeight="1" x14ac:dyDescent="0.25">
      <c r="M28" s="3" t="s">
        <v>2</v>
      </c>
      <c r="N28" s="2">
        <f>N4</f>
        <v>2024</v>
      </c>
    </row>
    <row r="29" spans="3:16" ht="63.75" customHeight="1" x14ac:dyDescent="0.25">
      <c r="D29" s="138" t="s">
        <v>83</v>
      </c>
      <c r="E29" s="139"/>
      <c r="F29" s="139"/>
      <c r="G29" s="139"/>
      <c r="H29" s="139"/>
      <c r="I29" s="15"/>
      <c r="J29" s="15"/>
      <c r="K29" s="15"/>
      <c r="L29" s="15"/>
      <c r="M29" s="7"/>
      <c r="N29" s="108"/>
    </row>
    <row r="31" spans="3:16" x14ac:dyDescent="0.25">
      <c r="D31" s="6" t="s">
        <v>47</v>
      </c>
      <c r="E31" s="15"/>
      <c r="F31" s="15"/>
      <c r="G31" s="15"/>
      <c r="H31" s="15"/>
      <c r="I31" s="15"/>
      <c r="J31" s="15"/>
      <c r="K31" s="15"/>
      <c r="L31" s="15"/>
      <c r="M31" s="7"/>
      <c r="N31" s="110"/>
    </row>
    <row r="32" spans="3:16" ht="20.100000000000001" customHeight="1" x14ac:dyDescent="0.25">
      <c r="M32" s="3"/>
      <c r="N32" s="2"/>
    </row>
    <row r="33" spans="4:14" ht="20.100000000000001" customHeight="1" x14ac:dyDescent="0.25">
      <c r="D33" s="91" t="s">
        <v>46</v>
      </c>
      <c r="E33" s="92"/>
      <c r="F33" s="92"/>
      <c r="G33" s="92"/>
      <c r="H33" s="92"/>
      <c r="I33" s="92"/>
      <c r="J33" s="92"/>
      <c r="K33" s="92"/>
      <c r="L33" s="92"/>
      <c r="M33" s="93"/>
      <c r="N33" s="94" t="e">
        <f>N29*N31*N23</f>
        <v>#DIV/0!</v>
      </c>
    </row>
    <row r="34" spans="4:14" ht="20.100000000000001" customHeight="1" x14ac:dyDescent="0.25">
      <c r="D34" s="82"/>
      <c r="E34" s="33"/>
      <c r="F34" s="33"/>
      <c r="G34" s="33"/>
      <c r="H34" s="33"/>
      <c r="I34" s="33"/>
      <c r="J34" s="33"/>
      <c r="K34" s="33"/>
      <c r="L34" s="33"/>
      <c r="M34" s="33"/>
      <c r="N34" s="83"/>
    </row>
  </sheetData>
  <sheetProtection algorithmName="SHA-512" hashValue="FMT3SPVABSZCbvZLd6xrK9R4+IDcSru+G3IwEpiK1ok5KdahnCEct5+e8365SjvRvgZHjFzeJ8Kn1c2jvBtC8A==" saltValue="1EpSCFrgi9m8ppMCDa6LdQ==" spinCount="100000" sheet="1" objects="1" scenarios="1" selectLockedCells="1"/>
  <mergeCells count="16">
    <mergeCell ref="N4:P4"/>
    <mergeCell ref="D4:G5"/>
    <mergeCell ref="I5:M5"/>
    <mergeCell ref="D9:H9"/>
    <mergeCell ref="D11:J11"/>
    <mergeCell ref="L11:L12"/>
    <mergeCell ref="M11:N11"/>
    <mergeCell ref="O11:O12"/>
    <mergeCell ref="N5:P5"/>
    <mergeCell ref="D29:H29"/>
    <mergeCell ref="P11:P12"/>
    <mergeCell ref="D12:J12"/>
    <mergeCell ref="M12:N12"/>
    <mergeCell ref="D19:L19"/>
    <mergeCell ref="D20:L20"/>
    <mergeCell ref="D23:M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R34"/>
  <sheetViews>
    <sheetView zoomScale="90" zoomScaleNormal="90" workbookViewId="0">
      <selection activeCell="N31" sqref="N31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26" style="1" customWidth="1"/>
    <col min="14" max="14" width="15.7109375" style="1" customWidth="1"/>
    <col min="15" max="15" width="13.5703125" style="1" customWidth="1"/>
    <col min="16" max="16" width="13.28515625" style="1" customWidth="1"/>
    <col min="17" max="16384" width="11.42578125" style="1"/>
  </cols>
  <sheetData>
    <row r="2" spans="3:18" ht="18" x14ac:dyDescent="0.25">
      <c r="D2" s="95" t="s">
        <v>58</v>
      </c>
      <c r="E2" s="14"/>
      <c r="F2" s="14"/>
      <c r="G2" s="14"/>
      <c r="H2" s="14"/>
      <c r="I2" s="14"/>
      <c r="J2" s="14"/>
      <c r="K2" s="14"/>
      <c r="L2" s="14"/>
    </row>
    <row r="3" spans="3:18" ht="15" x14ac:dyDescent="0.25">
      <c r="R3" s="26" t="s">
        <v>7</v>
      </c>
    </row>
    <row r="4" spans="3:18" ht="15" customHeight="1" x14ac:dyDescent="0.25">
      <c r="D4" s="151" t="s">
        <v>0</v>
      </c>
      <c r="E4" s="151"/>
      <c r="F4" s="151"/>
      <c r="G4" s="151"/>
      <c r="H4" s="65"/>
      <c r="I4" s="66"/>
      <c r="J4" s="66"/>
      <c r="K4" s="66"/>
      <c r="L4" s="66"/>
      <c r="M4" s="27" t="s">
        <v>1</v>
      </c>
      <c r="N4" s="113">
        <v>2024</v>
      </c>
      <c r="O4" s="113"/>
      <c r="P4" s="113"/>
      <c r="R4" s="1" t="s">
        <v>8</v>
      </c>
    </row>
    <row r="5" spans="3:18" ht="16.5" x14ac:dyDescent="0.25">
      <c r="D5" s="151"/>
      <c r="E5" s="151"/>
      <c r="F5" s="151"/>
      <c r="G5" s="151"/>
      <c r="H5" s="31"/>
      <c r="I5" s="152" t="s">
        <v>46</v>
      </c>
      <c r="J5" s="152"/>
      <c r="K5" s="152"/>
      <c r="L5" s="152"/>
      <c r="M5" s="153"/>
      <c r="N5" s="154" t="e">
        <f>N33</f>
        <v>#DIV/0!</v>
      </c>
      <c r="O5" s="155"/>
      <c r="P5" s="156"/>
      <c r="R5" s="28" t="s">
        <v>9</v>
      </c>
    </row>
    <row r="6" spans="3:18" ht="16.5" x14ac:dyDescent="0.25">
      <c r="D6" s="73"/>
      <c r="E6" s="73"/>
      <c r="F6" s="73"/>
      <c r="G6" s="73"/>
      <c r="H6" s="74"/>
      <c r="I6" s="75"/>
      <c r="J6" s="75"/>
      <c r="K6" s="75"/>
      <c r="L6" s="75"/>
      <c r="M6" s="75"/>
      <c r="N6" s="76"/>
      <c r="O6" s="76"/>
      <c r="P6" s="76"/>
      <c r="R6" s="28" t="s">
        <v>10</v>
      </c>
    </row>
    <row r="7" spans="3:18" ht="16.5" x14ac:dyDescent="0.25">
      <c r="D7" s="73"/>
      <c r="E7" s="73"/>
      <c r="F7" s="73"/>
      <c r="G7" s="73"/>
      <c r="H7" s="74"/>
      <c r="I7" s="75"/>
      <c r="J7" s="75"/>
      <c r="K7" s="75"/>
      <c r="L7" s="75"/>
      <c r="M7" s="75"/>
      <c r="N7" s="76"/>
      <c r="O7" s="76"/>
      <c r="P7" s="76"/>
      <c r="R7" s="28" t="s">
        <v>11</v>
      </c>
    </row>
    <row r="8" spans="3:18" ht="15" x14ac:dyDescent="0.25">
      <c r="R8" s="28" t="s">
        <v>12</v>
      </c>
    </row>
    <row r="9" spans="3:18" ht="16.5" x14ac:dyDescent="0.25">
      <c r="C9" s="96" t="s">
        <v>3</v>
      </c>
      <c r="D9" s="157" t="s">
        <v>13</v>
      </c>
      <c r="E9" s="157"/>
      <c r="F9" s="157"/>
      <c r="G9" s="157"/>
      <c r="H9" s="157"/>
    </row>
    <row r="11" spans="3:18" ht="20.100000000000001" customHeight="1" thickBot="1" x14ac:dyDescent="0.3">
      <c r="D11" s="120" t="s">
        <v>14</v>
      </c>
      <c r="E11" s="121"/>
      <c r="F11" s="121"/>
      <c r="G11" s="121"/>
      <c r="H11" s="121"/>
      <c r="I11" s="121"/>
      <c r="J11" s="121"/>
      <c r="K11" s="23"/>
      <c r="L11" s="125" t="s">
        <v>4</v>
      </c>
      <c r="M11" s="128"/>
      <c r="N11" s="129"/>
      <c r="O11" s="130" t="s">
        <v>4</v>
      </c>
      <c r="P11" s="149" t="e">
        <f>M11/M12</f>
        <v>#DIV/0!</v>
      </c>
    </row>
    <row r="12" spans="3:18" ht="36.75" customHeight="1" thickBot="1" x14ac:dyDescent="0.3">
      <c r="D12" s="134" t="s">
        <v>52</v>
      </c>
      <c r="E12" s="135"/>
      <c r="F12" s="135"/>
      <c r="G12" s="135"/>
      <c r="H12" s="135"/>
      <c r="I12" s="135"/>
      <c r="J12" s="135"/>
      <c r="K12" s="19"/>
      <c r="L12" s="126"/>
      <c r="M12" s="128"/>
      <c r="N12" s="129"/>
      <c r="O12" s="131"/>
      <c r="P12" s="150"/>
    </row>
    <row r="15" spans="3:18" ht="16.5" x14ac:dyDescent="0.25">
      <c r="C15" s="96" t="s">
        <v>5</v>
      </c>
      <c r="D15" s="97" t="s">
        <v>50</v>
      </c>
      <c r="E15" s="88"/>
      <c r="F15" s="88"/>
    </row>
    <row r="16" spans="3:18" ht="16.5" x14ac:dyDescent="0.25">
      <c r="C16" s="77"/>
      <c r="D16" s="78"/>
    </row>
    <row r="17" spans="3:16" ht="2.1" customHeight="1" x14ac:dyDescent="0.25"/>
    <row r="18" spans="3:16" ht="14.25" customHeight="1" x14ac:dyDescent="0.25">
      <c r="D18" s="22"/>
    </row>
    <row r="19" spans="3:16" ht="39.75" customHeight="1" x14ac:dyDescent="0.25">
      <c r="D19" s="113"/>
      <c r="E19" s="113"/>
      <c r="F19" s="113"/>
      <c r="G19" s="113"/>
      <c r="H19" s="113"/>
      <c r="I19" s="113"/>
      <c r="J19" s="113"/>
      <c r="K19" s="113"/>
      <c r="L19" s="113"/>
      <c r="M19" s="67" t="s">
        <v>15</v>
      </c>
      <c r="N19" s="34" t="s">
        <v>53</v>
      </c>
    </row>
    <row r="20" spans="3:16" ht="20.100000000000001" customHeight="1" x14ac:dyDescent="0.25">
      <c r="D20" s="137" t="s">
        <v>61</v>
      </c>
      <c r="E20" s="137"/>
      <c r="F20" s="137"/>
      <c r="G20" s="137"/>
      <c r="H20" s="137"/>
      <c r="I20" s="137"/>
      <c r="J20" s="137"/>
      <c r="K20" s="137"/>
      <c r="L20" s="137"/>
      <c r="M20" s="98">
        <v>3.08</v>
      </c>
      <c r="N20" s="102">
        <f>M20*30%</f>
        <v>0.92399999999999993</v>
      </c>
    </row>
    <row r="21" spans="3:16" ht="20.100000000000001" customHeight="1" x14ac:dyDescent="0.25">
      <c r="D21" s="69"/>
      <c r="E21" s="69"/>
      <c r="F21" s="69"/>
      <c r="G21" s="69"/>
      <c r="H21" s="24"/>
      <c r="I21" s="24"/>
      <c r="J21" s="24"/>
      <c r="K21" s="24"/>
      <c r="L21" s="24"/>
      <c r="M21" s="68"/>
      <c r="N21" s="68"/>
      <c r="O21" s="70"/>
      <c r="P21" s="70"/>
    </row>
    <row r="22" spans="3:16" ht="20.100000000000001" customHeight="1" x14ac:dyDescent="0.25"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3:16" ht="20.100000000000001" customHeight="1" x14ac:dyDescent="0.25">
      <c r="D23" s="115" t="s">
        <v>38</v>
      </c>
      <c r="E23" s="116"/>
      <c r="F23" s="116"/>
      <c r="G23" s="116"/>
      <c r="H23" s="116"/>
      <c r="I23" s="116"/>
      <c r="J23" s="116"/>
      <c r="K23" s="116"/>
      <c r="L23" s="116"/>
      <c r="M23" s="117"/>
      <c r="N23" s="107" t="e">
        <f>IF(P11&lt;M20,P11*0.3,N20)</f>
        <v>#DIV/0!</v>
      </c>
      <c r="O23" s="70"/>
    </row>
    <row r="24" spans="3:16" ht="14.25" customHeight="1" x14ac:dyDescent="0.25">
      <c r="D24" s="64"/>
      <c r="E24" s="64"/>
      <c r="F24" s="64"/>
      <c r="G24" s="64"/>
      <c r="H24" s="25"/>
      <c r="I24" s="68"/>
      <c r="J24" s="68"/>
      <c r="K24" s="68"/>
      <c r="L24" s="68"/>
      <c r="M24" s="68"/>
      <c r="N24" s="68"/>
      <c r="O24" s="71"/>
      <c r="P24" s="72"/>
    </row>
    <row r="27" spans="3:16" ht="15" customHeight="1" x14ac:dyDescent="0.25">
      <c r="C27" s="96" t="s">
        <v>54</v>
      </c>
      <c r="D27" s="103" t="s">
        <v>60</v>
      </c>
      <c r="E27" s="89"/>
      <c r="F27" s="89"/>
      <c r="G27" s="89"/>
    </row>
    <row r="28" spans="3:16" ht="20.100000000000001" customHeight="1" x14ac:dyDescent="0.25">
      <c r="M28" s="3" t="s">
        <v>2</v>
      </c>
      <c r="N28" s="2">
        <f>N4</f>
        <v>2024</v>
      </c>
    </row>
    <row r="29" spans="3:16" ht="21.75" customHeight="1" x14ac:dyDescent="0.25">
      <c r="D29" s="138" t="s">
        <v>59</v>
      </c>
      <c r="E29" s="139"/>
      <c r="F29" s="139"/>
      <c r="G29" s="139"/>
      <c r="H29" s="139"/>
      <c r="I29" s="15"/>
      <c r="J29" s="15"/>
      <c r="K29" s="15"/>
      <c r="L29" s="15"/>
      <c r="M29" s="7"/>
      <c r="N29" s="99">
        <f>M12</f>
        <v>0</v>
      </c>
    </row>
    <row r="31" spans="3:16" ht="19.5" customHeight="1" x14ac:dyDescent="0.25">
      <c r="D31" s="6" t="s">
        <v>47</v>
      </c>
      <c r="E31" s="15"/>
      <c r="F31" s="15"/>
      <c r="G31" s="15"/>
      <c r="H31" s="15"/>
      <c r="I31" s="15"/>
      <c r="J31" s="15"/>
      <c r="K31" s="15"/>
      <c r="L31" s="15"/>
      <c r="M31" s="7"/>
      <c r="N31" s="110"/>
    </row>
    <row r="32" spans="3:16" ht="20.100000000000001" customHeight="1" x14ac:dyDescent="0.25">
      <c r="M32" s="3"/>
      <c r="N32" s="2"/>
    </row>
    <row r="33" spans="4:14" ht="20.100000000000001" customHeight="1" x14ac:dyDescent="0.25">
      <c r="D33" s="104" t="s">
        <v>46</v>
      </c>
      <c r="E33" s="100"/>
      <c r="F33" s="100"/>
      <c r="G33" s="100"/>
      <c r="H33" s="100"/>
      <c r="I33" s="100"/>
      <c r="J33" s="100"/>
      <c r="K33" s="100"/>
      <c r="L33" s="100"/>
      <c r="M33" s="101"/>
      <c r="N33" s="102" t="e">
        <f>N29*N31*N23</f>
        <v>#DIV/0!</v>
      </c>
    </row>
    <row r="34" spans="4:14" ht="20.100000000000001" customHeight="1" x14ac:dyDescent="0.25">
      <c r="D34" s="82"/>
      <c r="E34" s="33"/>
      <c r="F34" s="33"/>
      <c r="G34" s="33"/>
      <c r="H34" s="33"/>
      <c r="I34" s="33"/>
      <c r="J34" s="33"/>
      <c r="K34" s="33"/>
      <c r="L34" s="33"/>
      <c r="M34" s="33"/>
      <c r="N34" s="83"/>
    </row>
  </sheetData>
  <sheetProtection algorithmName="SHA-512" hashValue="5+am1EcXtTQyY4HSOZOmhH8q/uYld8n0hyxgFwx5+185eMig3ooNNaWnyz9uoTqNYUH0uA9tQcxofZGl5lBZjg==" saltValue="REuc+kZqydiecfOkmfhf8Q==" spinCount="100000" sheet="1" objects="1" scenarios="1" selectLockedCells="1"/>
  <mergeCells count="16">
    <mergeCell ref="O11:O12"/>
    <mergeCell ref="P11:P12"/>
    <mergeCell ref="D12:J12"/>
    <mergeCell ref="M12:N12"/>
    <mergeCell ref="D4:G5"/>
    <mergeCell ref="N4:P4"/>
    <mergeCell ref="I5:M5"/>
    <mergeCell ref="N5:P5"/>
    <mergeCell ref="D9:H9"/>
    <mergeCell ref="D19:L19"/>
    <mergeCell ref="D20:L20"/>
    <mergeCell ref="D23:M23"/>
    <mergeCell ref="D29:H29"/>
    <mergeCell ref="D11:J11"/>
    <mergeCell ref="L11:L12"/>
    <mergeCell ref="M11:N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97"/>
  <sheetViews>
    <sheetView workbookViewId="0">
      <selection activeCell="N13" sqref="N13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4.7109375" style="1" customWidth="1"/>
    <col min="14" max="14" width="15.7109375" style="1" customWidth="1"/>
    <col min="15" max="15" width="3" style="1" customWidth="1"/>
    <col min="16" max="16" width="13.28515625" style="1" customWidth="1"/>
    <col min="17" max="16384" width="11.42578125" style="1"/>
  </cols>
  <sheetData>
    <row r="1" spans="3:18" ht="6.75" customHeight="1" x14ac:dyDescent="0.25"/>
    <row r="2" spans="3:18" ht="18" x14ac:dyDescent="0.25">
      <c r="D2" s="37" t="s">
        <v>16</v>
      </c>
      <c r="E2" s="14"/>
      <c r="F2" s="14"/>
      <c r="G2" s="14"/>
      <c r="H2" s="14"/>
      <c r="I2" s="14"/>
      <c r="J2" s="14"/>
      <c r="K2" s="14"/>
      <c r="L2" s="14"/>
      <c r="R2" s="26" t="s">
        <v>7</v>
      </c>
    </row>
    <row r="3" spans="3:18" x14ac:dyDescent="0.25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 t="s">
        <v>8</v>
      </c>
    </row>
    <row r="4" spans="3:18" ht="14.25" customHeight="1" x14ac:dyDescent="0.25">
      <c r="C4" s="38" t="s">
        <v>70</v>
      </c>
      <c r="M4" s="3" t="s">
        <v>2</v>
      </c>
      <c r="N4" s="2">
        <v>2024</v>
      </c>
      <c r="R4" s="28" t="s">
        <v>9</v>
      </c>
    </row>
    <row r="5" spans="3:18" ht="14.25" customHeight="1" x14ac:dyDescent="0.25">
      <c r="D5" s="6" t="s">
        <v>63</v>
      </c>
      <c r="E5" s="15"/>
      <c r="F5" s="15"/>
      <c r="G5" s="15"/>
      <c r="H5" s="15"/>
      <c r="I5" s="15"/>
      <c r="J5" s="15"/>
      <c r="K5" s="15"/>
      <c r="L5" s="15"/>
      <c r="M5" s="7"/>
      <c r="N5" s="99">
        <f>Asre!$N$10</f>
        <v>0</v>
      </c>
      <c r="R5" s="28" t="s">
        <v>10</v>
      </c>
    </row>
    <row r="6" spans="3:18" ht="9.75" customHeight="1" x14ac:dyDescent="0.25">
      <c r="D6" s="33"/>
      <c r="E6" s="33"/>
      <c r="F6" s="33"/>
      <c r="G6" s="33"/>
      <c r="H6" s="33"/>
      <c r="I6" s="33"/>
      <c r="J6" s="33"/>
      <c r="K6" s="33"/>
      <c r="L6" s="33"/>
      <c r="M6" s="33"/>
      <c r="R6" s="28" t="s">
        <v>11</v>
      </c>
    </row>
    <row r="7" spans="3:18" ht="14.25" customHeight="1" x14ac:dyDescent="0.25">
      <c r="D7" s="6" t="s">
        <v>62</v>
      </c>
      <c r="E7" s="15"/>
      <c r="F7" s="15"/>
      <c r="G7" s="15"/>
      <c r="H7" s="15"/>
      <c r="I7" s="15"/>
      <c r="J7" s="15"/>
      <c r="K7" s="15"/>
      <c r="L7" s="15"/>
      <c r="M7" s="7"/>
      <c r="N7" s="105">
        <f>Periscolaire!$N$29</f>
        <v>0</v>
      </c>
      <c r="R7" s="28" t="s">
        <v>12</v>
      </c>
    </row>
    <row r="8" spans="3:18" ht="9.75" customHeight="1" x14ac:dyDescent="0.25">
      <c r="D8" s="33"/>
      <c r="E8" s="33"/>
      <c r="F8" s="33"/>
      <c r="G8" s="33"/>
      <c r="H8" s="33"/>
      <c r="I8" s="33"/>
      <c r="J8" s="33"/>
      <c r="K8" s="33"/>
      <c r="L8" s="33"/>
      <c r="M8" s="33"/>
      <c r="N8" s="50"/>
    </row>
    <row r="9" spans="3:18" ht="14.25" customHeight="1" x14ac:dyDescent="0.25">
      <c r="D9" s="6" t="s">
        <v>65</v>
      </c>
      <c r="E9" s="15"/>
      <c r="F9" s="15"/>
      <c r="G9" s="15"/>
      <c r="H9" s="15"/>
      <c r="I9" s="15"/>
      <c r="J9" s="15"/>
      <c r="K9" s="15"/>
      <c r="L9" s="15"/>
      <c r="M9" s="7"/>
      <c r="N9" s="111">
        <f>Periscolaire!$N$31</f>
        <v>0</v>
      </c>
    </row>
    <row r="10" spans="3:18" ht="9.75" customHeight="1" x14ac:dyDescent="0.25"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50"/>
    </row>
    <row r="11" spans="3:18" ht="14.25" customHeight="1" x14ac:dyDescent="0.25">
      <c r="D11" s="6" t="s">
        <v>64</v>
      </c>
      <c r="E11" s="15"/>
      <c r="F11" s="15"/>
      <c r="G11" s="15"/>
      <c r="H11" s="15"/>
      <c r="I11" s="15"/>
      <c r="J11" s="15"/>
      <c r="K11" s="15"/>
      <c r="L11" s="15"/>
      <c r="M11" s="7"/>
      <c r="N11" s="99">
        <f>N5+N7*N9</f>
        <v>0</v>
      </c>
    </row>
    <row r="12" spans="3:18" ht="9.75" customHeight="1" x14ac:dyDescent="0.25"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106"/>
    </row>
    <row r="13" spans="3:18" ht="14.25" customHeight="1" x14ac:dyDescent="0.25">
      <c r="D13" s="6" t="s">
        <v>66</v>
      </c>
      <c r="E13" s="15"/>
      <c r="F13" s="15"/>
      <c r="G13" s="15"/>
      <c r="H13" s="15"/>
      <c r="I13" s="15"/>
      <c r="J13" s="15"/>
      <c r="K13" s="15"/>
      <c r="L13" s="15"/>
      <c r="M13" s="7"/>
      <c r="N13" s="108"/>
    </row>
    <row r="14" spans="3:18" ht="9.75" customHeight="1" x14ac:dyDescent="0.25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06"/>
    </row>
    <row r="15" spans="3:18" ht="14.25" customHeight="1" x14ac:dyDescent="0.25">
      <c r="D15" s="6" t="s">
        <v>68</v>
      </c>
      <c r="E15" s="15"/>
      <c r="F15" s="15"/>
      <c r="G15" s="15"/>
      <c r="H15" s="15"/>
      <c r="I15" s="15"/>
      <c r="J15" s="15"/>
      <c r="K15" s="15"/>
      <c r="L15" s="15"/>
      <c r="M15" s="7"/>
      <c r="N15" s="99">
        <f>IF(N11&gt;N13,N13,N11)</f>
        <v>0</v>
      </c>
    </row>
    <row r="16" spans="3:18" ht="9.75" customHeight="1" x14ac:dyDescent="0.25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06"/>
    </row>
    <row r="17" spans="3:14" ht="14.25" customHeight="1" x14ac:dyDescent="0.25">
      <c r="D17" s="6" t="s">
        <v>67</v>
      </c>
      <c r="E17" s="15"/>
      <c r="F17" s="15"/>
      <c r="G17" s="15"/>
      <c r="H17" s="15"/>
      <c r="I17" s="15"/>
      <c r="J17" s="15"/>
      <c r="K17" s="15"/>
      <c r="L17" s="15"/>
      <c r="M17" s="7"/>
      <c r="N17" s="109"/>
    </row>
    <row r="18" spans="3:14" ht="9.75" customHeight="1" x14ac:dyDescent="0.25"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4" ht="39" customHeight="1" x14ac:dyDescent="0.25">
      <c r="D19" s="158" t="s">
        <v>69</v>
      </c>
      <c r="E19" s="159"/>
      <c r="F19" s="159"/>
      <c r="G19" s="159"/>
      <c r="H19" s="39"/>
      <c r="I19" s="40"/>
      <c r="J19" s="40"/>
      <c r="K19" s="41"/>
      <c r="L19" s="40"/>
      <c r="M19" s="40" t="s">
        <v>4</v>
      </c>
      <c r="N19" s="42">
        <f>N15*N17</f>
        <v>0</v>
      </c>
    </row>
    <row r="20" spans="3:14" ht="30.75" customHeight="1" x14ac:dyDescent="0.25"/>
    <row r="21" spans="3:14" ht="15" x14ac:dyDescent="0.25">
      <c r="C21" s="38" t="s">
        <v>71</v>
      </c>
      <c r="M21" s="3" t="s">
        <v>2</v>
      </c>
      <c r="N21" s="2">
        <v>2024</v>
      </c>
    </row>
    <row r="22" spans="3:14" x14ac:dyDescent="0.25">
      <c r="D22" s="6" t="s">
        <v>72</v>
      </c>
      <c r="E22" s="15"/>
      <c r="F22" s="15"/>
      <c r="G22" s="15"/>
      <c r="H22" s="15"/>
      <c r="I22" s="15"/>
      <c r="J22" s="15"/>
      <c r="K22" s="15"/>
      <c r="L22" s="15"/>
      <c r="M22" s="7"/>
      <c r="N22" s="99">
        <f>Extrascolaire!$N$29</f>
        <v>0</v>
      </c>
    </row>
    <row r="23" spans="3:14" ht="9.75" customHeight="1" x14ac:dyDescent="0.25"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4" x14ac:dyDescent="0.25">
      <c r="D24" s="6" t="s">
        <v>73</v>
      </c>
      <c r="E24" s="15"/>
      <c r="F24" s="15"/>
      <c r="G24" s="15"/>
      <c r="H24" s="15"/>
      <c r="I24" s="15"/>
      <c r="J24" s="15"/>
      <c r="K24" s="15"/>
      <c r="L24" s="15"/>
      <c r="M24" s="7"/>
      <c r="N24" s="111">
        <f>Extrascolaire!$N$31</f>
        <v>0</v>
      </c>
    </row>
    <row r="25" spans="3:14" ht="9.75" customHeight="1" x14ac:dyDescent="0.25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50"/>
    </row>
    <row r="26" spans="3:14" x14ac:dyDescent="0.25">
      <c r="D26" s="6" t="s">
        <v>64</v>
      </c>
      <c r="E26" s="15"/>
      <c r="F26" s="15"/>
      <c r="G26" s="15"/>
      <c r="H26" s="15"/>
      <c r="I26" s="15"/>
      <c r="J26" s="15"/>
      <c r="K26" s="15"/>
      <c r="L26" s="15"/>
      <c r="M26" s="7"/>
      <c r="N26" s="99">
        <f>N24*N22</f>
        <v>0</v>
      </c>
    </row>
    <row r="27" spans="3:14" ht="9.75" customHeight="1" x14ac:dyDescent="0.25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06"/>
    </row>
    <row r="28" spans="3:14" x14ac:dyDescent="0.25">
      <c r="D28" s="6" t="s">
        <v>66</v>
      </c>
      <c r="E28" s="15"/>
      <c r="F28" s="15"/>
      <c r="G28" s="15"/>
      <c r="H28" s="15"/>
      <c r="I28" s="15"/>
      <c r="J28" s="15"/>
      <c r="K28" s="15"/>
      <c r="L28" s="15"/>
      <c r="M28" s="7"/>
      <c r="N28" s="108"/>
    </row>
    <row r="29" spans="3:14" ht="9.75" customHeight="1" x14ac:dyDescent="0.25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06"/>
    </row>
    <row r="30" spans="3:14" x14ac:dyDescent="0.25">
      <c r="D30" s="6" t="s">
        <v>68</v>
      </c>
      <c r="E30" s="15"/>
      <c r="F30" s="15"/>
      <c r="G30" s="15"/>
      <c r="H30" s="15"/>
      <c r="I30" s="15"/>
      <c r="J30" s="15"/>
      <c r="K30" s="15"/>
      <c r="L30" s="15"/>
      <c r="M30" s="7"/>
      <c r="N30" s="99">
        <f>IF(N26&gt;N28,N28,N26)</f>
        <v>0</v>
      </c>
    </row>
    <row r="31" spans="3:14" ht="9.75" customHeight="1" x14ac:dyDescent="0.25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106"/>
    </row>
    <row r="32" spans="3:14" x14ac:dyDescent="0.25">
      <c r="D32" s="6" t="s">
        <v>67</v>
      </c>
      <c r="E32" s="15"/>
      <c r="F32" s="15"/>
      <c r="G32" s="15"/>
      <c r="H32" s="15"/>
      <c r="I32" s="15"/>
      <c r="J32" s="15"/>
      <c r="K32" s="15"/>
      <c r="L32" s="15"/>
      <c r="M32" s="7"/>
      <c r="N32" s="109"/>
    </row>
    <row r="33" spans="3:16" ht="9.75" customHeight="1" x14ac:dyDescent="0.25"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3:16" ht="39" customHeight="1" x14ac:dyDescent="0.25">
      <c r="D34" s="158" t="s">
        <v>74</v>
      </c>
      <c r="E34" s="159"/>
      <c r="F34" s="159"/>
      <c r="G34" s="159"/>
      <c r="H34" s="39"/>
      <c r="I34" s="40"/>
      <c r="J34" s="40"/>
      <c r="K34" s="41"/>
      <c r="L34" s="40"/>
      <c r="M34" s="40" t="s">
        <v>4</v>
      </c>
      <c r="N34" s="42">
        <f>N30*N32</f>
        <v>0</v>
      </c>
    </row>
    <row r="35" spans="3:16" ht="15.75" x14ac:dyDescent="0.25">
      <c r="C35" s="33"/>
      <c r="D35" s="53"/>
      <c r="E35" s="53"/>
      <c r="F35" s="53"/>
      <c r="G35" s="53"/>
      <c r="H35" s="54"/>
      <c r="I35" s="55"/>
      <c r="J35" s="55"/>
      <c r="K35" s="56"/>
      <c r="L35" s="55"/>
      <c r="M35" s="55"/>
      <c r="N35" s="57"/>
      <c r="O35" s="33"/>
      <c r="P35" s="33"/>
    </row>
    <row r="37" spans="3:16" ht="21.75" customHeight="1" x14ac:dyDescent="0.25">
      <c r="C37" s="38" t="s">
        <v>75</v>
      </c>
      <c r="M37" s="3" t="s">
        <v>2</v>
      </c>
      <c r="N37" s="2">
        <v>2024</v>
      </c>
    </row>
    <row r="38" spans="3:16" x14ac:dyDescent="0.25">
      <c r="D38" s="6" t="s">
        <v>76</v>
      </c>
      <c r="E38" s="15"/>
      <c r="F38" s="15"/>
      <c r="G38" s="15"/>
      <c r="H38" s="15"/>
      <c r="I38" s="15"/>
      <c r="J38" s="15"/>
      <c r="K38" s="15"/>
      <c r="L38" s="15"/>
      <c r="M38" s="7"/>
      <c r="N38" s="99">
        <f>Adolescent!$N$29</f>
        <v>0</v>
      </c>
    </row>
    <row r="39" spans="3:16" ht="9.75" customHeight="1" x14ac:dyDescent="0.25"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3:16" x14ac:dyDescent="0.25">
      <c r="D40" s="6" t="s">
        <v>77</v>
      </c>
      <c r="E40" s="15"/>
      <c r="F40" s="15"/>
      <c r="G40" s="15"/>
      <c r="H40" s="15"/>
      <c r="I40" s="15"/>
      <c r="J40" s="15"/>
      <c r="K40" s="15"/>
      <c r="L40" s="15"/>
      <c r="M40" s="7"/>
      <c r="N40" s="111">
        <f>Adolescent!$N$31</f>
        <v>0</v>
      </c>
    </row>
    <row r="41" spans="3:16" ht="9.75" customHeight="1" x14ac:dyDescent="0.2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0"/>
    </row>
    <row r="42" spans="3:16" x14ac:dyDescent="0.25">
      <c r="D42" s="6" t="s">
        <v>64</v>
      </c>
      <c r="E42" s="15"/>
      <c r="F42" s="15"/>
      <c r="G42" s="15"/>
      <c r="H42" s="15"/>
      <c r="I42" s="15"/>
      <c r="J42" s="15"/>
      <c r="K42" s="15"/>
      <c r="L42" s="15"/>
      <c r="M42" s="7"/>
      <c r="N42" s="99">
        <f>N40*N38</f>
        <v>0</v>
      </c>
    </row>
    <row r="43" spans="3:16" ht="9.75" customHeight="1" x14ac:dyDescent="0.2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106"/>
    </row>
    <row r="44" spans="3:16" x14ac:dyDescent="0.25">
      <c r="D44" s="6" t="s">
        <v>66</v>
      </c>
      <c r="E44" s="15"/>
      <c r="F44" s="15"/>
      <c r="G44" s="15"/>
      <c r="H44" s="15"/>
      <c r="I44" s="15"/>
      <c r="J44" s="15"/>
      <c r="K44" s="15"/>
      <c r="L44" s="15"/>
      <c r="M44" s="7"/>
      <c r="N44" s="108"/>
    </row>
    <row r="45" spans="3:16" ht="9.75" customHeight="1" x14ac:dyDescent="0.2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106"/>
    </row>
    <row r="46" spans="3:16" x14ac:dyDescent="0.25">
      <c r="D46" s="6" t="s">
        <v>68</v>
      </c>
      <c r="E46" s="15"/>
      <c r="F46" s="15"/>
      <c r="G46" s="15"/>
      <c r="H46" s="15"/>
      <c r="I46" s="15"/>
      <c r="J46" s="15"/>
      <c r="K46" s="15"/>
      <c r="L46" s="15"/>
      <c r="M46" s="7"/>
      <c r="N46" s="99">
        <f>IF(N42&gt;N44,N44,N42)</f>
        <v>0</v>
      </c>
    </row>
    <row r="47" spans="3:16" ht="9.75" customHeight="1" x14ac:dyDescent="0.2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106"/>
    </row>
    <row r="48" spans="3:16" x14ac:dyDescent="0.25">
      <c r="D48" s="6" t="s">
        <v>67</v>
      </c>
      <c r="E48" s="15"/>
      <c r="F48" s="15"/>
      <c r="G48" s="15"/>
      <c r="H48" s="15"/>
      <c r="I48" s="15"/>
      <c r="J48" s="15"/>
      <c r="K48" s="15"/>
      <c r="L48" s="15"/>
      <c r="M48" s="7"/>
      <c r="N48" s="109"/>
    </row>
    <row r="49" spans="3:16" ht="9.75" customHeight="1" x14ac:dyDescent="0.25"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3:16" ht="39" customHeight="1" x14ac:dyDescent="0.25">
      <c r="D50" s="158" t="s">
        <v>78</v>
      </c>
      <c r="E50" s="159"/>
      <c r="F50" s="159"/>
      <c r="G50" s="159"/>
      <c r="H50" s="39"/>
      <c r="I50" s="40"/>
      <c r="J50" s="40"/>
      <c r="K50" s="41"/>
      <c r="L50" s="40"/>
      <c r="M50" s="40" t="s">
        <v>4</v>
      </c>
      <c r="N50" s="42">
        <f>N46*N48</f>
        <v>0</v>
      </c>
    </row>
    <row r="51" spans="3:16" ht="15.75" x14ac:dyDescent="0.25">
      <c r="C51" s="33"/>
      <c r="D51" s="53"/>
      <c r="E51" s="53"/>
      <c r="F51" s="53"/>
      <c r="G51" s="53"/>
      <c r="H51" s="54"/>
      <c r="I51" s="55"/>
      <c r="J51" s="55"/>
      <c r="K51" s="56"/>
      <c r="L51" s="55"/>
      <c r="M51" s="55"/>
      <c r="N51" s="57"/>
      <c r="O51" s="33"/>
      <c r="P51" s="33"/>
    </row>
    <row r="68" spans="2:17" ht="39" customHeight="1" x14ac:dyDescent="0.25"/>
    <row r="69" spans="2:17" ht="39" customHeight="1" x14ac:dyDescent="0.25">
      <c r="B69" s="33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38"/>
      <c r="Q69" s="33"/>
    </row>
    <row r="70" spans="2:17" ht="33" customHeight="1" x14ac:dyDescent="0.25">
      <c r="C70" s="18"/>
      <c r="D70" s="18"/>
    </row>
    <row r="71" spans="2:17" ht="33" customHeight="1" x14ac:dyDescent="0.25">
      <c r="M71" s="3" t="s">
        <v>2</v>
      </c>
      <c r="N71" s="2">
        <f>N19</f>
        <v>0</v>
      </c>
    </row>
    <row r="72" spans="2:17" x14ac:dyDescent="0.25">
      <c r="D72" s="8" t="s">
        <v>34</v>
      </c>
      <c r="E72" s="16"/>
      <c r="F72" s="16"/>
      <c r="G72" s="16"/>
      <c r="H72" s="16"/>
      <c r="I72" s="16"/>
      <c r="J72" s="16"/>
      <c r="K72" s="16"/>
      <c r="L72" s="16"/>
      <c r="M72" s="9"/>
      <c r="N72" s="166"/>
    </row>
    <row r="73" spans="2:17" ht="18" customHeight="1" x14ac:dyDescent="0.25">
      <c r="D73" s="10" t="s">
        <v>35</v>
      </c>
      <c r="E73" s="5"/>
      <c r="F73" s="5"/>
      <c r="G73" s="5"/>
      <c r="H73" s="5"/>
      <c r="I73" s="5"/>
      <c r="J73" s="5"/>
      <c r="K73" s="5"/>
      <c r="L73" s="5"/>
      <c r="M73" s="11"/>
      <c r="N73" s="167"/>
    </row>
    <row r="74" spans="2:17" ht="17.25" customHeight="1" x14ac:dyDescent="0.25">
      <c r="D74" s="12"/>
      <c r="E74" s="17"/>
      <c r="F74" s="17"/>
      <c r="G74" s="17"/>
      <c r="H74" s="17"/>
      <c r="I74" s="17"/>
      <c r="J74" s="17"/>
      <c r="K74" s="17"/>
      <c r="L74" s="17"/>
      <c r="M74" s="13"/>
      <c r="N74" s="168"/>
    </row>
    <row r="75" spans="2:17" ht="22.5" customHeight="1" x14ac:dyDescent="0.25">
      <c r="D75" s="163"/>
      <c r="E75" s="164"/>
      <c r="F75" s="164"/>
      <c r="G75" s="165"/>
      <c r="H75" s="51" t="s">
        <v>18</v>
      </c>
      <c r="I75" s="46"/>
      <c r="J75" s="46"/>
      <c r="K75" s="170" t="s">
        <v>31</v>
      </c>
      <c r="L75" s="170"/>
      <c r="M75" s="170"/>
      <c r="N75" s="170"/>
      <c r="O75" s="170"/>
      <c r="P75" s="170"/>
    </row>
    <row r="76" spans="2:17" ht="14.25" customHeight="1" x14ac:dyDescent="0.25">
      <c r="D76" s="160" t="s">
        <v>19</v>
      </c>
      <c r="E76" s="161"/>
      <c r="F76" s="161"/>
      <c r="G76" s="162"/>
      <c r="H76" s="52"/>
      <c r="I76" s="44"/>
      <c r="J76" s="44"/>
      <c r="K76" s="44"/>
      <c r="L76" s="44"/>
      <c r="M76" s="44"/>
      <c r="N76" s="44"/>
      <c r="O76" s="44"/>
      <c r="P76" s="48"/>
    </row>
    <row r="77" spans="2:17" ht="20.100000000000001" customHeight="1" x14ac:dyDescent="0.25">
      <c r="D77" s="160" t="s">
        <v>20</v>
      </c>
      <c r="E77" s="161"/>
      <c r="F77" s="161"/>
      <c r="G77" s="162"/>
      <c r="H77" s="52"/>
      <c r="I77" s="45"/>
      <c r="J77" s="45"/>
      <c r="K77" s="45"/>
      <c r="L77" s="45"/>
      <c r="M77" s="45"/>
      <c r="N77" s="49" t="e">
        <f>AVERAGE(H76:H87)</f>
        <v>#DIV/0!</v>
      </c>
      <c r="O77" s="45"/>
      <c r="P77" s="48"/>
    </row>
    <row r="78" spans="2:17" ht="20.100000000000001" customHeight="1" x14ac:dyDescent="0.25">
      <c r="D78" s="160" t="s">
        <v>21</v>
      </c>
      <c r="E78" s="161"/>
      <c r="F78" s="161"/>
      <c r="G78" s="162"/>
      <c r="H78" s="52"/>
      <c r="I78" s="45"/>
      <c r="J78" s="45"/>
      <c r="K78" s="45"/>
      <c r="L78" s="45"/>
      <c r="M78" s="45"/>
      <c r="O78" s="45"/>
      <c r="P78" s="48"/>
    </row>
    <row r="79" spans="2:17" ht="20.100000000000001" customHeight="1" x14ac:dyDescent="0.25">
      <c r="D79" s="160" t="s">
        <v>22</v>
      </c>
      <c r="E79" s="161"/>
      <c r="F79" s="161"/>
      <c r="G79" s="162"/>
      <c r="H79" s="52"/>
      <c r="I79" s="43"/>
      <c r="J79" s="45"/>
      <c r="K79" s="170" t="s">
        <v>32</v>
      </c>
      <c r="L79" s="170"/>
      <c r="M79" s="170"/>
      <c r="N79" s="170"/>
      <c r="O79" s="170"/>
      <c r="P79" s="170"/>
    </row>
    <row r="80" spans="2:17" ht="20.100000000000001" customHeight="1" x14ac:dyDescent="0.25">
      <c r="D80" s="160" t="s">
        <v>23</v>
      </c>
      <c r="E80" s="161"/>
      <c r="F80" s="161"/>
      <c r="G80" s="162"/>
      <c r="H80" s="52"/>
      <c r="I80" s="43"/>
      <c r="J80" s="45"/>
      <c r="K80" s="44"/>
      <c r="L80" s="44"/>
      <c r="M80" s="44"/>
      <c r="N80" s="44"/>
      <c r="O80" s="44"/>
      <c r="P80" s="48"/>
    </row>
    <row r="81" spans="4:16" ht="20.100000000000001" customHeight="1" x14ac:dyDescent="0.25">
      <c r="D81" s="160" t="s">
        <v>24</v>
      </c>
      <c r="E81" s="161"/>
      <c r="F81" s="161"/>
      <c r="G81" s="162"/>
      <c r="H81" s="52"/>
      <c r="I81" s="43"/>
      <c r="J81" s="45"/>
      <c r="K81" s="45"/>
      <c r="L81" s="45"/>
      <c r="M81" s="45"/>
      <c r="N81" s="49">
        <f>N72</f>
        <v>0</v>
      </c>
      <c r="O81" s="45"/>
      <c r="P81" s="48"/>
    </row>
    <row r="82" spans="4:16" ht="20.100000000000001" customHeight="1" x14ac:dyDescent="0.25">
      <c r="D82" s="160" t="s">
        <v>25</v>
      </c>
      <c r="E82" s="161"/>
      <c r="F82" s="161"/>
      <c r="G82" s="162"/>
      <c r="H82" s="52"/>
      <c r="I82" s="43"/>
      <c r="J82" s="43"/>
      <c r="K82" s="43"/>
      <c r="L82" s="43"/>
      <c r="M82" s="43"/>
      <c r="N82" s="43"/>
      <c r="O82" s="43"/>
      <c r="P82" s="48"/>
    </row>
    <row r="83" spans="4:16" ht="20.100000000000001" customHeight="1" x14ac:dyDescent="0.25">
      <c r="D83" s="160" t="s">
        <v>26</v>
      </c>
      <c r="E83" s="161"/>
      <c r="F83" s="161"/>
      <c r="G83" s="162"/>
      <c r="H83" s="52"/>
      <c r="I83" s="43"/>
      <c r="J83" s="43"/>
      <c r="K83" s="170" t="s">
        <v>33</v>
      </c>
      <c r="L83" s="170"/>
      <c r="M83" s="170"/>
      <c r="N83" s="170"/>
      <c r="O83" s="170"/>
      <c r="P83" s="170"/>
    </row>
    <row r="84" spans="4:16" ht="20.100000000000001" customHeight="1" x14ac:dyDescent="0.25">
      <c r="D84" s="160" t="s">
        <v>27</v>
      </c>
      <c r="E84" s="161"/>
      <c r="F84" s="161"/>
      <c r="G84" s="162"/>
      <c r="H84" s="52"/>
      <c r="I84" s="43"/>
      <c r="J84" s="43"/>
      <c r="K84" s="44"/>
      <c r="L84" s="44"/>
      <c r="M84" s="44"/>
      <c r="N84" s="44"/>
      <c r="O84" s="44"/>
      <c r="P84" s="48"/>
    </row>
    <row r="85" spans="4:16" ht="20.100000000000001" customHeight="1" x14ac:dyDescent="0.25">
      <c r="D85" s="160" t="s">
        <v>28</v>
      </c>
      <c r="E85" s="161"/>
      <c r="F85" s="161"/>
      <c r="G85" s="162"/>
      <c r="H85" s="52"/>
      <c r="I85" s="43"/>
      <c r="J85" s="43"/>
      <c r="K85" s="45"/>
      <c r="L85" s="45"/>
      <c r="M85" s="45"/>
      <c r="N85" s="49" t="e">
        <f>N77-N81</f>
        <v>#DIV/0!</v>
      </c>
      <c r="O85" s="45"/>
      <c r="P85" s="48"/>
    </row>
    <row r="86" spans="4:16" ht="20.100000000000001" customHeight="1" x14ac:dyDescent="0.25">
      <c r="D86" s="171" t="s">
        <v>29</v>
      </c>
      <c r="E86" s="171"/>
      <c r="F86" s="171"/>
      <c r="G86" s="171"/>
      <c r="H86" s="52"/>
      <c r="I86" s="43"/>
      <c r="J86" s="43"/>
      <c r="K86" s="43"/>
      <c r="L86" s="43"/>
      <c r="M86" s="43"/>
      <c r="N86" s="43"/>
      <c r="O86" s="43"/>
      <c r="P86" s="48"/>
    </row>
    <row r="87" spans="4:16" ht="20.100000000000001" customHeight="1" x14ac:dyDescent="0.25">
      <c r="D87" s="171" t="s">
        <v>30</v>
      </c>
      <c r="E87" s="171"/>
      <c r="F87" s="171"/>
      <c r="G87" s="171"/>
      <c r="H87" s="52"/>
      <c r="I87" s="44"/>
      <c r="J87" s="44"/>
      <c r="K87" s="44"/>
      <c r="L87" s="44"/>
      <c r="M87" s="44"/>
      <c r="N87" s="44"/>
      <c r="O87" s="44"/>
      <c r="P87" s="48"/>
    </row>
    <row r="88" spans="4:16" ht="20.100000000000001" customHeight="1" x14ac:dyDescent="0.25">
      <c r="D88" s="44"/>
      <c r="E88" s="44"/>
      <c r="F88" s="47"/>
      <c r="G88" s="44"/>
      <c r="H88" s="44"/>
      <c r="I88" s="47"/>
      <c r="J88" s="44"/>
      <c r="K88" s="44"/>
      <c r="L88" s="44"/>
      <c r="M88" s="44"/>
      <c r="N88" s="44"/>
      <c r="O88" s="44"/>
      <c r="P88" s="47"/>
    </row>
    <row r="89" spans="4:16" ht="20.100000000000001" customHeight="1" x14ac:dyDescent="0.25">
      <c r="D89" s="6" t="s">
        <v>36</v>
      </c>
      <c r="E89" s="15"/>
      <c r="F89" s="15"/>
      <c r="G89" s="15"/>
      <c r="H89" s="15"/>
      <c r="I89" s="15"/>
      <c r="J89" s="15"/>
      <c r="K89" s="15"/>
      <c r="L89" s="15"/>
      <c r="M89" s="7"/>
      <c r="N89" s="4">
        <v>1700</v>
      </c>
      <c r="O89" s="44"/>
      <c r="P89" s="47"/>
    </row>
    <row r="90" spans="4:16" ht="20.100000000000001" customHeight="1" x14ac:dyDescent="0.25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50"/>
      <c r="O90" s="44"/>
      <c r="P90" s="47"/>
    </row>
    <row r="91" spans="4:16" ht="20.100000000000001" customHeight="1" x14ac:dyDescent="0.25">
      <c r="D91" s="6" t="s">
        <v>36</v>
      </c>
      <c r="E91" s="15"/>
      <c r="F91" s="15"/>
      <c r="G91" s="15"/>
      <c r="H91" s="15"/>
      <c r="I91" s="15"/>
      <c r="J91" s="15"/>
      <c r="K91" s="15"/>
      <c r="L91" s="15"/>
      <c r="M91" s="7"/>
      <c r="N91" s="4">
        <v>3600</v>
      </c>
      <c r="O91" s="44"/>
      <c r="P91" s="47"/>
    </row>
    <row r="92" spans="4:16" ht="20.100000000000001" customHeight="1" x14ac:dyDescent="0.25">
      <c r="D92" s="44"/>
      <c r="E92" s="44"/>
      <c r="F92" s="47"/>
      <c r="G92" s="44"/>
      <c r="H92" s="44"/>
      <c r="I92" s="47"/>
      <c r="J92" s="44"/>
      <c r="K92" s="44"/>
      <c r="L92" s="44"/>
      <c r="M92" s="44"/>
      <c r="N92" s="44"/>
      <c r="O92" s="44"/>
      <c r="P92" s="47"/>
    </row>
    <row r="93" spans="4:16" ht="20.100000000000001" customHeight="1" x14ac:dyDescent="0.25">
      <c r="D93" s="158" t="s">
        <v>17</v>
      </c>
      <c r="E93" s="159"/>
      <c r="F93" s="159"/>
      <c r="G93" s="159"/>
      <c r="H93" s="39" t="e">
        <f>#REF!</f>
        <v>#REF!</v>
      </c>
      <c r="I93" s="40"/>
      <c r="J93" s="40"/>
      <c r="K93" s="41"/>
      <c r="L93" s="40"/>
      <c r="M93" s="40" t="s">
        <v>4</v>
      </c>
      <c r="N93" s="42" t="e">
        <f>(N89*N81)+(N85*N91)</f>
        <v>#DIV/0!</v>
      </c>
      <c r="O93" s="44"/>
      <c r="P93" s="47"/>
    </row>
    <row r="94" spans="4:16" ht="20.100000000000001" customHeight="1" x14ac:dyDescent="0.25">
      <c r="D94" s="44"/>
      <c r="E94" s="44"/>
      <c r="F94" s="47"/>
      <c r="G94" s="44"/>
      <c r="H94" s="44"/>
      <c r="I94" s="47"/>
      <c r="J94" s="44"/>
      <c r="K94" s="44"/>
      <c r="L94" s="44"/>
      <c r="M94" s="44"/>
      <c r="N94" s="44"/>
      <c r="O94" s="44"/>
      <c r="P94" s="47"/>
    </row>
    <row r="95" spans="4:16" ht="45.75" customHeight="1" x14ac:dyDescent="0.25">
      <c r="D95" s="44"/>
      <c r="E95" s="44"/>
      <c r="F95" s="47"/>
      <c r="G95" s="44"/>
      <c r="H95" s="44"/>
      <c r="I95" s="47"/>
      <c r="J95" s="44"/>
      <c r="K95" s="44"/>
      <c r="L95" s="44"/>
      <c r="M95" s="44"/>
      <c r="N95" s="44"/>
      <c r="O95" s="44"/>
      <c r="P95" s="47"/>
    </row>
    <row r="96" spans="4:16" ht="20.100000000000001" customHeight="1" x14ac:dyDescent="0.25"/>
    <row r="97" ht="20.100000000000001" customHeight="1" x14ac:dyDescent="0.25"/>
  </sheetData>
  <sheetProtection algorithmName="SHA-512" hashValue="mVpOHevz1S3GyvkZwVAG0Gb0MombpIqZ/iLmKDxqC8WgTAS5KcAEB18D17GZKeAKomjEOurjOW9uEKM2BHm/DA==" saltValue="29Zly2fg71KnIwqfbpuAiw==" spinCount="100000" sheet="1" objects="1" scenarios="1" selectLockedCells="1"/>
  <mergeCells count="22">
    <mergeCell ref="D93:G93"/>
    <mergeCell ref="K83:P83"/>
    <mergeCell ref="D82:G82"/>
    <mergeCell ref="D83:G83"/>
    <mergeCell ref="D87:G87"/>
    <mergeCell ref="K79:P79"/>
    <mergeCell ref="D80:G80"/>
    <mergeCell ref="D81:G81"/>
    <mergeCell ref="D86:G86"/>
    <mergeCell ref="D84:G84"/>
    <mergeCell ref="D85:G85"/>
    <mergeCell ref="N72:N74"/>
    <mergeCell ref="C69:O69"/>
    <mergeCell ref="D76:G76"/>
    <mergeCell ref="D77:G77"/>
    <mergeCell ref="D78:G78"/>
    <mergeCell ref="K75:P75"/>
    <mergeCell ref="D19:G19"/>
    <mergeCell ref="D79:G79"/>
    <mergeCell ref="D34:G34"/>
    <mergeCell ref="D50:G50"/>
    <mergeCell ref="D75:G7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P27"/>
  <sheetViews>
    <sheetView workbookViewId="0">
      <selection activeCell="R25" sqref="R25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4.7109375" style="1" customWidth="1"/>
    <col min="14" max="14" width="15.7109375" style="1" customWidth="1"/>
    <col min="15" max="16384" width="11.42578125" style="1"/>
  </cols>
  <sheetData>
    <row r="2" spans="3:16" ht="18" x14ac:dyDescent="0.25">
      <c r="D2" s="60" t="s">
        <v>46</v>
      </c>
      <c r="E2" s="14"/>
      <c r="F2" s="14"/>
      <c r="G2" s="14"/>
      <c r="H2" s="14"/>
      <c r="I2" s="14"/>
      <c r="J2" s="14"/>
      <c r="K2" s="14"/>
      <c r="L2" s="14"/>
    </row>
    <row r="3" spans="3:16" ht="18" x14ac:dyDescent="0.25">
      <c r="D3" s="37"/>
      <c r="E3" s="14"/>
      <c r="F3" s="14"/>
      <c r="G3" s="14"/>
      <c r="H3" s="14"/>
      <c r="I3" s="14"/>
      <c r="J3" s="14"/>
      <c r="K3" s="14"/>
      <c r="L3" s="14"/>
    </row>
    <row r="4" spans="3:16" ht="18" x14ac:dyDescent="0.25">
      <c r="D4" s="60" t="s">
        <v>79</v>
      </c>
      <c r="P4" s="28" t="s">
        <v>9</v>
      </c>
    </row>
    <row r="5" spans="3:16" ht="18" x14ac:dyDescent="0.25">
      <c r="D5" s="60"/>
      <c r="P5" s="28" t="s">
        <v>10</v>
      </c>
    </row>
    <row r="6" spans="3:16" ht="30" customHeight="1" x14ac:dyDescent="0.25">
      <c r="D6" s="174" t="s">
        <v>84</v>
      </c>
      <c r="E6" s="175"/>
      <c r="F6" s="175"/>
      <c r="G6" s="175"/>
      <c r="H6" s="175"/>
      <c r="I6" s="175"/>
      <c r="J6" s="175"/>
      <c r="K6" s="175"/>
      <c r="L6" s="175"/>
      <c r="M6" s="61" t="s">
        <v>4</v>
      </c>
      <c r="N6" s="62">
        <f>Asre!$N$5</f>
        <v>0</v>
      </c>
      <c r="P6" s="28" t="s">
        <v>11</v>
      </c>
    </row>
    <row r="7" spans="3:16" ht="15" x14ac:dyDescent="0.25">
      <c r="P7" s="28" t="s">
        <v>12</v>
      </c>
    </row>
    <row r="8" spans="3:16" ht="30" customHeight="1" x14ac:dyDescent="0.25">
      <c r="C8" s="38"/>
      <c r="D8" s="172" t="s">
        <v>37</v>
      </c>
      <c r="E8" s="173"/>
      <c r="F8" s="173"/>
      <c r="G8" s="173"/>
      <c r="H8" s="173"/>
      <c r="I8" s="173"/>
      <c r="J8" s="173"/>
      <c r="K8" s="173"/>
      <c r="L8" s="61"/>
      <c r="M8" s="61" t="s">
        <v>4</v>
      </c>
      <c r="N8" s="176" t="e">
        <f>Periscolaire!$N$5</f>
        <v>#DIV/0!</v>
      </c>
      <c r="P8" s="28"/>
    </row>
    <row r="9" spans="3:16" ht="15" x14ac:dyDescent="0.25">
      <c r="C9" s="38"/>
      <c r="D9" s="33"/>
      <c r="E9" s="33"/>
      <c r="F9" s="33"/>
      <c r="G9" s="33"/>
      <c r="H9" s="33"/>
      <c r="I9" s="33"/>
      <c r="J9" s="33"/>
      <c r="K9" s="33"/>
      <c r="L9" s="33"/>
      <c r="M9" s="33"/>
      <c r="N9" s="58"/>
      <c r="P9" s="28"/>
    </row>
    <row r="10" spans="3:16" ht="30" customHeight="1" x14ac:dyDescent="0.25">
      <c r="D10" s="174" t="s">
        <v>85</v>
      </c>
      <c r="E10" s="175"/>
      <c r="F10" s="175"/>
      <c r="G10" s="175"/>
      <c r="H10" s="175"/>
      <c r="I10" s="175"/>
      <c r="J10" s="175"/>
      <c r="K10" s="175"/>
      <c r="L10" s="175"/>
      <c r="M10" s="61" t="s">
        <v>4</v>
      </c>
      <c r="N10" s="62">
        <f>Territoire!$N$19</f>
        <v>0</v>
      </c>
      <c r="O10" s="59">
        <v>0</v>
      </c>
      <c r="P10" s="59"/>
    </row>
    <row r="11" spans="3:16" ht="39" customHeight="1" x14ac:dyDescent="0.25">
      <c r="D11" s="53"/>
      <c r="E11" s="53"/>
      <c r="F11" s="53"/>
      <c r="G11" s="53"/>
      <c r="H11" s="54"/>
      <c r="I11" s="55"/>
      <c r="J11" s="55"/>
      <c r="K11" s="56"/>
      <c r="L11" s="55"/>
      <c r="M11" s="55"/>
      <c r="N11" s="57"/>
    </row>
    <row r="13" spans="3:16" ht="18" x14ac:dyDescent="0.25">
      <c r="D13" s="60" t="s">
        <v>80</v>
      </c>
    </row>
    <row r="15" spans="3:16" ht="30" customHeight="1" x14ac:dyDescent="0.25">
      <c r="C15" s="38"/>
      <c r="D15" s="172" t="s">
        <v>37</v>
      </c>
      <c r="E15" s="173"/>
      <c r="F15" s="173"/>
      <c r="G15" s="173"/>
      <c r="H15" s="173"/>
      <c r="I15" s="173"/>
      <c r="J15" s="173"/>
      <c r="K15" s="173"/>
      <c r="L15" s="61"/>
      <c r="M15" s="61" t="s">
        <v>4</v>
      </c>
      <c r="N15" s="176" t="e">
        <f>Extrascolaire!$N$5</f>
        <v>#DIV/0!</v>
      </c>
    </row>
    <row r="16" spans="3:16" ht="15" x14ac:dyDescent="0.25">
      <c r="C16" s="3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58"/>
    </row>
    <row r="17" spans="3:15" ht="30" customHeight="1" x14ac:dyDescent="0.25">
      <c r="D17" s="174" t="s">
        <v>85</v>
      </c>
      <c r="E17" s="175"/>
      <c r="F17" s="175"/>
      <c r="G17" s="175"/>
      <c r="H17" s="175"/>
      <c r="I17" s="175"/>
      <c r="J17" s="175"/>
      <c r="K17" s="175"/>
      <c r="L17" s="175"/>
      <c r="M17" s="61" t="s">
        <v>4</v>
      </c>
      <c r="N17" s="62">
        <f>Territoire!$N$34</f>
        <v>0</v>
      </c>
      <c r="O17" s="59">
        <v>0</v>
      </c>
    </row>
    <row r="18" spans="3:15" x14ac:dyDescent="0.25"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22" spans="3:15" ht="18" x14ac:dyDescent="0.25">
      <c r="D22" s="60" t="s">
        <v>86</v>
      </c>
    </row>
    <row r="24" spans="3:15" ht="30" customHeight="1" x14ac:dyDescent="0.25">
      <c r="C24" s="38"/>
      <c r="D24" s="172" t="s">
        <v>37</v>
      </c>
      <c r="E24" s="173"/>
      <c r="F24" s="173"/>
      <c r="G24" s="173"/>
      <c r="H24" s="173"/>
      <c r="I24" s="173"/>
      <c r="J24" s="173"/>
      <c r="K24" s="173"/>
      <c r="L24" s="61"/>
      <c r="M24" s="61" t="s">
        <v>4</v>
      </c>
      <c r="N24" s="176" t="e">
        <f>Adolescent!$N$5</f>
        <v>#DIV/0!</v>
      </c>
    </row>
    <row r="25" spans="3:15" ht="15" x14ac:dyDescent="0.25">
      <c r="C25" s="3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58"/>
    </row>
    <row r="26" spans="3:15" ht="30" customHeight="1" x14ac:dyDescent="0.25">
      <c r="D26" s="174" t="s">
        <v>85</v>
      </c>
      <c r="E26" s="175"/>
      <c r="F26" s="175"/>
      <c r="G26" s="175"/>
      <c r="H26" s="175"/>
      <c r="I26" s="175"/>
      <c r="J26" s="175"/>
      <c r="K26" s="175"/>
      <c r="L26" s="175"/>
      <c r="M26" s="61" t="s">
        <v>4</v>
      </c>
      <c r="N26" s="62">
        <f>Territoire!$N$50</f>
        <v>0</v>
      </c>
      <c r="O26" s="59">
        <v>0</v>
      </c>
    </row>
    <row r="27" spans="3:15" x14ac:dyDescent="0.25">
      <c r="D27" s="33"/>
      <c r="E27" s="33"/>
      <c r="F27" s="33"/>
      <c r="G27" s="33"/>
      <c r="H27" s="33"/>
      <c r="I27" s="33"/>
      <c r="J27" s="33"/>
      <c r="K27" s="33"/>
      <c r="L27" s="33"/>
      <c r="M27" s="33"/>
    </row>
  </sheetData>
  <sheetProtection algorithmName="SHA-512" hashValue="yTo/re+MRBjjjjdiOf4nQhxDpmIrGsaC1rV3Q5eAM19Auqz5Mxm417Snz+sN+db+S6SYsv0yX8rVRNfxqjti2g==" saltValue="XMygnB06l5e4FpvDNuiSPw==" spinCount="100000" sheet="1" selectLockedCells="1"/>
  <mergeCells count="7">
    <mergeCell ref="D8:K8"/>
    <mergeCell ref="D6:L6"/>
    <mergeCell ref="D10:L10"/>
    <mergeCell ref="D15:K15"/>
    <mergeCell ref="D17:L17"/>
    <mergeCell ref="D24:K24"/>
    <mergeCell ref="D26:L2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8dcc50-435f-4066-b8da-7187a28eb9ac" xsi:nil="true"/>
    <lcf76f155ced4ddcb4097134ff3c332f xmlns="3c3ec9a7-ec60-4b40-8a99-58d7d50cd7f2">
      <Terms xmlns="http://schemas.microsoft.com/office/infopath/2007/PartnerControls"/>
    </lcf76f155ced4ddcb4097134ff3c332f>
    <SharedWithUsers xmlns="6f8dcc50-435f-4066-b8da-7187a28eb9ac">
      <UserInfo>
        <DisplayName>Sandra DAVID 171</DisplayName>
        <AccountId>25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A0E8DB6F053945967D7C0F3FA3EAFD" ma:contentTypeVersion="14" ma:contentTypeDescription="Crée un document." ma:contentTypeScope="" ma:versionID="7f77a05a0862fb8375e07011c360a6ec">
  <xsd:schema xmlns:xsd="http://www.w3.org/2001/XMLSchema" xmlns:xs="http://www.w3.org/2001/XMLSchema" xmlns:p="http://schemas.microsoft.com/office/2006/metadata/properties" xmlns:ns2="3c3ec9a7-ec60-4b40-8a99-58d7d50cd7f2" xmlns:ns3="6f8dcc50-435f-4066-b8da-7187a28eb9ac" targetNamespace="http://schemas.microsoft.com/office/2006/metadata/properties" ma:root="true" ma:fieldsID="0b3594b1bc5102d8f45a34b4150c6f35" ns2:_="" ns3:_="">
    <xsd:import namespace="3c3ec9a7-ec60-4b40-8a99-58d7d50cd7f2"/>
    <xsd:import namespace="6f8dcc50-435f-4066-b8da-7187a28eb9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ec9a7-ec60-4b40-8a99-58d7d50cd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dcc50-435f-4066-b8da-7187a28eb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bd572e3-875d-4b5b-bfce-5196d08c5ea1}" ma:internalName="TaxCatchAll" ma:showField="CatchAllData" ma:web="6f8dcc50-435f-4066-b8da-7187a28eb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551D74-D59B-4A93-A187-E48D231D977F}">
  <ds:schemaRefs>
    <ds:schemaRef ds:uri="3c3ec9a7-ec60-4b40-8a99-58d7d50cd7f2"/>
    <ds:schemaRef ds:uri="http://schemas.microsoft.com/office/2006/documentManagement/types"/>
    <ds:schemaRef ds:uri="6f8dcc50-435f-4066-b8da-7187a28eb9a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B210B7-3D76-46BF-A2C1-DCC9DDC24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ec9a7-ec60-4b40-8a99-58d7d50cd7f2"/>
    <ds:schemaRef ds:uri="6f8dcc50-435f-4066-b8da-7187a28eb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6ED35F-CCBF-45CF-8A84-4A92C319240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C20F5D0-F1D7-469E-BB43-7AA61CC33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Asre</vt:lpstr>
      <vt:lpstr>Periscolaire</vt:lpstr>
      <vt:lpstr>Extrascolaire</vt:lpstr>
      <vt:lpstr>Adolescent</vt:lpstr>
      <vt:lpstr>Territoire</vt:lpstr>
      <vt:lpstr>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DREUX CNF</dc:creator>
  <cp:lastModifiedBy>Stephanie DELIAS 171</cp:lastModifiedBy>
  <dcterms:created xsi:type="dcterms:W3CDTF">2018-12-06T07:04:35Z</dcterms:created>
  <dcterms:modified xsi:type="dcterms:W3CDTF">2024-01-08T10:02:47Z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SharedWithUsers">
    <vt:lpwstr>Sandra DAVID 171</vt:lpwstr>
  </property>
  <property fmtid="{D5CDD505-2E9C-101B-9397-08002B2CF9AE}" pid="4" name="SharedWithUsers">
    <vt:lpwstr>25;#Sandra DAVID 171</vt:lpwstr>
  </property>
  <property fmtid="{D5CDD505-2E9C-101B-9397-08002B2CF9AE}" pid="5" name="MediaServiceImageTags">
    <vt:lpwstr/>
  </property>
  <property fmtid="{D5CDD505-2E9C-101B-9397-08002B2CF9AE}" pid="6" name="ContentTypeId">
    <vt:lpwstr>0x01010071A0E8DB6F053945967D7C0F3FA3EAFD</vt:lpwstr>
  </property>
</Properties>
</file>