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Accompagnement partenaire/caf.fr/"/>
    </mc:Choice>
  </mc:AlternateContent>
  <xr:revisionPtr revIDLastSave="55" documentId="8_{28BFB37C-AD1B-4E13-9AB8-F37E0E6CADB0}" xr6:coauthVersionLast="47" xr6:coauthVersionMax="47" xr10:uidLastSave="{36DF9867-21E6-44E4-8990-8860ABB3C444}"/>
  <bookViews>
    <workbookView xWindow="28680" yWindow="-120" windowWidth="29040" windowHeight="15840" xr2:uid="{00000000-000D-0000-FFFF-FFFF00000000}"/>
  </bookViews>
  <sheets>
    <sheet name="Lisez-moi" sheetId="8" r:id="rId1"/>
    <sheet name="Données annuelles" sheetId="7" r:id="rId2"/>
    <sheet name="PSU" sheetId="4" r:id="rId3"/>
    <sheet name="Inclusion Handicap" sheetId="1" r:id="rId4"/>
    <sheet name="Mixité Sociale" sheetId="3" r:id="rId5"/>
    <sheet name="Territoire" sheetId="5" r:id="rId6"/>
    <sheet name="Synthèse"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3" l="1"/>
  <c r="H46" i="1"/>
  <c r="P36" i="1"/>
  <c r="H36" i="1"/>
  <c r="N27" i="5"/>
  <c r="N14" i="5"/>
  <c r="N39" i="5" s="1"/>
  <c r="N10" i="5"/>
  <c r="N16" i="5" s="1"/>
  <c r="N5" i="5" s="1"/>
  <c r="N15" i="3"/>
  <c r="M21" i="3" s="1"/>
  <c r="N14" i="3"/>
  <c r="P21" i="3" s="1"/>
  <c r="N10" i="3"/>
  <c r="N41" i="3" s="1"/>
  <c r="N17" i="1"/>
  <c r="J30" i="1" s="1"/>
  <c r="N13" i="1"/>
  <c r="N68" i="1" s="1"/>
  <c r="N11" i="1"/>
  <c r="N23" i="1" s="1"/>
  <c r="N44" i="4"/>
  <c r="N42" i="4"/>
  <c r="N40" i="4"/>
  <c r="M19" i="4"/>
  <c r="N12" i="4"/>
  <c r="M20" i="4" s="1"/>
  <c r="N10" i="4"/>
  <c r="N50" i="4"/>
  <c r="N9" i="4"/>
  <c r="P26" i="4"/>
  <c r="P27" i="4"/>
  <c r="P28" i="4"/>
  <c r="P29" i="4"/>
  <c r="P30" i="4"/>
  <c r="P31" i="4"/>
  <c r="G48" i="4"/>
  <c r="H51" i="4"/>
  <c r="N10" i="1"/>
  <c r="N16" i="1"/>
  <c r="H23" i="1"/>
  <c r="D59" i="1"/>
  <c r="G65" i="1"/>
  <c r="H69" i="1"/>
  <c r="N9" i="3"/>
  <c r="N13" i="3"/>
  <c r="G38" i="3"/>
  <c r="H42" i="3"/>
  <c r="N9" i="5"/>
  <c r="N13" i="5"/>
  <c r="H16" i="5"/>
  <c r="P19" i="5"/>
  <c r="N31" i="5"/>
  <c r="H43" i="5"/>
  <c r="N40" i="3" l="1"/>
  <c r="N42" i="3" s="1"/>
  <c r="N5" i="3" s="1"/>
  <c r="N11" i="6" s="1"/>
  <c r="N14" i="4"/>
  <c r="N35" i="5"/>
  <c r="N43" i="5" s="1"/>
  <c r="M22" i="3"/>
  <c r="H24" i="1"/>
  <c r="D60" i="1"/>
  <c r="J31" i="1"/>
  <c r="N51" i="4"/>
  <c r="N5" i="4" s="1"/>
  <c r="N7" i="6" s="1"/>
  <c r="N21" i="5"/>
  <c r="H32" i="3"/>
  <c r="N30" i="1"/>
  <c r="N40" i="1" s="1"/>
  <c r="L59" i="1" s="1"/>
  <c r="N46" i="1"/>
  <c r="N50" i="1" s="1"/>
  <c r="F59" i="1" s="1"/>
  <c r="P19" i="4"/>
  <c r="N62" i="1" l="1"/>
  <c r="N63" i="1" s="1"/>
  <c r="N67" i="1" s="1"/>
  <c r="N69" i="1" l="1"/>
  <c r="N6" i="1" s="1"/>
  <c r="N9" i="6" s="1"/>
  <c r="N13" i="6" s="1"/>
  <c r="N15" i="6" l="1"/>
</calcChain>
</file>

<file path=xl/sharedStrings.xml><?xml version="1.0" encoding="utf-8"?>
<sst xmlns="http://schemas.openxmlformats.org/spreadsheetml/2006/main" count="308" uniqueCount="198">
  <si>
    <t>BONUS "INCLUSION HANDICAP"</t>
  </si>
  <si>
    <t>SIMULATION</t>
  </si>
  <si>
    <t xml:space="preserve">Année : </t>
  </si>
  <si>
    <t xml:space="preserve">EAJE </t>
  </si>
  <si>
    <t>financé par la Psu</t>
  </si>
  <si>
    <t>Au 31/12/</t>
  </si>
  <si>
    <t>Nombre de places figurant dans l'agrément Pmi</t>
  </si>
  <si>
    <t>Au cours de l'année</t>
  </si>
  <si>
    <t>Nombre total d'enfants inscrits</t>
  </si>
  <si>
    <t>(Retenir le nombre maximum de places de l'année</t>
  </si>
  <si>
    <t>en cas d'augmentation ou diminution de l'agrément)</t>
  </si>
  <si>
    <t>Etape 1</t>
  </si>
  <si>
    <t>Détermination du pourcentage d'enfants porteurs de handicap à retenir dans le calcul</t>
  </si>
  <si>
    <t>nb enfants Aeeh inscrits</t>
  </si>
  <si>
    <t>nb total enfants inscrits</t>
  </si>
  <si>
    <t>x</t>
  </si>
  <si>
    <t>=</t>
  </si>
  <si>
    <t>Etape 2</t>
  </si>
  <si>
    <t>Détermination du coût par place à retenir dans le calcul</t>
  </si>
  <si>
    <t>Total dépenses de la structure</t>
  </si>
  <si>
    <t>Coût par place et par an de l'Eaje</t>
  </si>
  <si>
    <t>Coût par place et par an plafonné</t>
  </si>
  <si>
    <t>% enfants porteurs de handicap</t>
  </si>
  <si>
    <t>&gt;= 7,5%</t>
  </si>
  <si>
    <t>&gt;= 5% et &lt; 7,5%</t>
  </si>
  <si>
    <t>&lt; 5%</t>
  </si>
  <si>
    <t>Plafonds</t>
  </si>
  <si>
    <t>retenu</t>
  </si>
  <si>
    <t>grille nationale</t>
  </si>
  <si>
    <t>Coût par place et par an retenu</t>
  </si>
  <si>
    <t>Etape 3</t>
  </si>
  <si>
    <t>Détermination du taux de financement à retenir dans le calcul</t>
  </si>
  <si>
    <t>Taux de fnancement</t>
  </si>
  <si>
    <t>Taux de financement retenu</t>
  </si>
  <si>
    <t>Etape 4</t>
  </si>
  <si>
    <t>Etape 5</t>
  </si>
  <si>
    <t>Montant bonus par place  à retenir</t>
  </si>
  <si>
    <t>Plafond montant bonus</t>
  </si>
  <si>
    <t>taux financement retenu</t>
  </si>
  <si>
    <t>Montant bonus par place retenu</t>
  </si>
  <si>
    <t>Montant total bonus Eaje pour</t>
  </si>
  <si>
    <t>Montant total bonus Eaje</t>
  </si>
  <si>
    <t>Montant bonus par place retenu plafonné</t>
  </si>
  <si>
    <t>BONUS "MIXITE SOCIALE"</t>
  </si>
  <si>
    <t>Nombre Heures facturées</t>
  </si>
  <si>
    <t>Psu et tous régimes confondus - compte 70641</t>
  </si>
  <si>
    <t>Détermination du montant horaire moyen des participations familiales</t>
  </si>
  <si>
    <t>nb Heures facturées</t>
  </si>
  <si>
    <t>Montant horaire moyen</t>
  </si>
  <si>
    <t>Montant total des participations familialles (compte 70641)</t>
  </si>
  <si>
    <t>dont nombre enfants porteurs de handicap inscrits</t>
  </si>
  <si>
    <t xml:space="preserve">Montant total des participations familiales </t>
  </si>
  <si>
    <t>Seules les cases en blanc sont à saisir.</t>
  </si>
  <si>
    <t>Les calculs se font automatiquement.</t>
  </si>
  <si>
    <t xml:space="preserve">Total dépenses de la structure </t>
  </si>
  <si>
    <t>y compris contributions volontaires (compte 86)</t>
  </si>
  <si>
    <t>Attention :</t>
  </si>
  <si>
    <t>Ne modifier aucune formule de calcul.</t>
  </si>
  <si>
    <t>Ne supprimer aucune formule de calcul.</t>
  </si>
  <si>
    <t>N'appuyer pas sur la touche "Supprimer" en dehors des cases blanches.</t>
  </si>
  <si>
    <t xml:space="preserve"> des participations familiales</t>
  </si>
  <si>
    <t>Prestation de service unique</t>
  </si>
  <si>
    <t>Montant total PSU</t>
  </si>
  <si>
    <t>Heures facturées</t>
  </si>
  <si>
    <t>Heures réalisées</t>
  </si>
  <si>
    <t>Taux de facturation</t>
  </si>
  <si>
    <t>Détermination du prix de revient</t>
  </si>
  <si>
    <t>Montant total des charges</t>
  </si>
  <si>
    <t>nb Heures réalisées</t>
  </si>
  <si>
    <t>Montant unitaire de la PSU</t>
  </si>
  <si>
    <t>Données de cadrage</t>
  </si>
  <si>
    <t>Montant des participations familiales</t>
  </si>
  <si>
    <t>Taux de régime général</t>
  </si>
  <si>
    <t>Nombre de places</t>
  </si>
  <si>
    <t>Prix plafond</t>
  </si>
  <si>
    <t>inférieur ou égal à 107%</t>
  </si>
  <si>
    <t>couches et repas fournis</t>
  </si>
  <si>
    <t>supérieur à 107% et inférieur ou égal à 117%</t>
  </si>
  <si>
    <t>supérieur à  117%</t>
  </si>
  <si>
    <r>
      <t xml:space="preserve">couches et repas </t>
    </r>
    <r>
      <rPr>
        <b/>
        <sz val="11"/>
        <color indexed="8"/>
        <rFont val="Arial"/>
        <family val="2"/>
      </rPr>
      <t>non</t>
    </r>
    <r>
      <rPr>
        <sz val="11"/>
        <color indexed="8"/>
        <rFont val="Arial"/>
        <family val="2"/>
      </rPr>
      <t xml:space="preserve"> fournis</t>
    </r>
  </si>
  <si>
    <r>
      <t>couches et repas</t>
    </r>
    <r>
      <rPr>
        <b/>
        <sz val="11"/>
        <color indexed="8"/>
        <rFont val="Arial"/>
        <family val="2"/>
      </rPr>
      <t xml:space="preserve"> non</t>
    </r>
    <r>
      <rPr>
        <sz val="11"/>
        <color indexed="8"/>
        <rFont val="Arial"/>
        <family val="2"/>
      </rPr>
      <t xml:space="preserve"> fournis</t>
    </r>
  </si>
  <si>
    <t>Montant total PSU pour</t>
  </si>
  <si>
    <t>Montant unitaire PSU</t>
  </si>
  <si>
    <t>couches et repas</t>
  </si>
  <si>
    <t>BONUS "TERRITOIRE"</t>
  </si>
  <si>
    <t>Montant unitaire par place bonus territoire</t>
  </si>
  <si>
    <t>Montant total bonus territoire Eaje pour</t>
  </si>
  <si>
    <t>nb places</t>
  </si>
  <si>
    <t>Janvier</t>
  </si>
  <si>
    <t>Février</t>
  </si>
  <si>
    <t xml:space="preserve">Mars </t>
  </si>
  <si>
    <t>Avril</t>
  </si>
  <si>
    <t>Mai</t>
  </si>
  <si>
    <t>Juin</t>
  </si>
  <si>
    <t>Juillet</t>
  </si>
  <si>
    <t>Août</t>
  </si>
  <si>
    <t>Septembre</t>
  </si>
  <si>
    <t>Octobre</t>
  </si>
  <si>
    <t>Novembre</t>
  </si>
  <si>
    <t>Décembre</t>
  </si>
  <si>
    <t>Nombre de places existantes</t>
  </si>
  <si>
    <t xml:space="preserve">Nombre de places figurant dans l'agrément Pmi </t>
  </si>
  <si>
    <t>avant modification (extension en cours de CTG)</t>
  </si>
  <si>
    <t>Montant unitaire par place existante bonus territoire</t>
  </si>
  <si>
    <t xml:space="preserve">Montant PSU </t>
  </si>
  <si>
    <t>Bonus Mixité sociale</t>
  </si>
  <si>
    <t>Montant PS unitaire retenu pour calcul PSU</t>
  </si>
  <si>
    <t>Prix de revient retenu (Prix plafond Cnaf ou prix réel structure si inférieur au prix plafond)</t>
  </si>
  <si>
    <t>Bonus handicap</t>
  </si>
  <si>
    <t xml:space="preserve">Données annuelles </t>
  </si>
  <si>
    <t>Autorisation de fonctionnement</t>
  </si>
  <si>
    <t>Données conventionnées</t>
  </si>
  <si>
    <t>Nombre de places au 31/12 de l'année</t>
  </si>
  <si>
    <t>Taux ressortissants du Régime Général</t>
  </si>
  <si>
    <t>Montant du forfait Bonus territoire Offre existante</t>
  </si>
  <si>
    <t>Données d'activité</t>
  </si>
  <si>
    <t>Nombre d'enfants inscrits</t>
  </si>
  <si>
    <t>Nombre d'heures réalisées</t>
  </si>
  <si>
    <t>Nombre d'heures facturées</t>
  </si>
  <si>
    <t>Données financières</t>
  </si>
  <si>
    <t>Participations familiales déductibles</t>
  </si>
  <si>
    <t>Consignes d'utilisation</t>
  </si>
  <si>
    <r>
      <rPr>
        <b/>
        <u/>
        <sz val="11"/>
        <color indexed="57"/>
        <rFont val="Arial"/>
        <family val="2"/>
      </rPr>
      <t xml:space="preserve">CAS 1 </t>
    </r>
    <r>
      <rPr>
        <b/>
        <sz val="11"/>
        <color indexed="57"/>
        <rFont val="Arial"/>
        <family val="2"/>
      </rPr>
      <t>- EAJE sans modification d'agrément en cours de CTG</t>
    </r>
  </si>
  <si>
    <r>
      <rPr>
        <b/>
        <u/>
        <sz val="11"/>
        <color indexed="57"/>
        <rFont val="Arial"/>
        <family val="2"/>
      </rPr>
      <t>CAS 2</t>
    </r>
    <r>
      <rPr>
        <b/>
        <sz val="11"/>
        <color indexed="57"/>
        <rFont val="Arial"/>
        <family val="2"/>
      </rPr>
      <t xml:space="preserve"> - EAJE avec modification d'agrément en cours de CTG - Modification d'agrément dans l'année </t>
    </r>
  </si>
  <si>
    <t>Nombre de places maximal de l'année *</t>
  </si>
  <si>
    <t>* : si variation de l'agrément au cours de l'année, inscrire l'agrément le plus élevé, sinon inscrire l'agrément de l'année</t>
  </si>
  <si>
    <r>
      <t xml:space="preserve">Total des charges </t>
    </r>
    <r>
      <rPr>
        <i/>
        <sz val="11"/>
        <color theme="1"/>
        <rFont val="Arial"/>
        <family val="2"/>
      </rPr>
      <t>(charges supplétives inclues)</t>
    </r>
  </si>
  <si>
    <r>
      <t>*</t>
    </r>
    <r>
      <rPr>
        <i/>
        <sz val="9"/>
        <color theme="1"/>
        <rFont val="Arial"/>
        <family val="2"/>
      </rPr>
      <t>Le bonus territoire Ctg est plafonné de telle sorte que la somme des participations familiales et des subventions de fonctionnement sur fonds nationaux (Psu, bonus mixité sociale, bonus inclusion handicap, bonus territoire Ctg,…) ne dépasse pas 90% des charges de l’Eaje.</t>
    </r>
  </si>
  <si>
    <t>Nombre de places moyen retenu</t>
  </si>
  <si>
    <t>Nombre de places nouvelles retenu</t>
  </si>
  <si>
    <t>Montant unitaire par place nouvelle bonus territoire *</t>
  </si>
  <si>
    <t>* cf barème ci-contre</t>
  </si>
  <si>
    <t>BONUS TERRITOIRE CTG</t>
  </si>
  <si>
    <t>FINANCEMENT FORFAITAIRE PAR AN</t>
  </si>
  <si>
    <t>EAJE</t>
  </si>
  <si>
    <t>Groupe</t>
  </si>
  <si>
    <t>Bonus offre nouvelle</t>
  </si>
  <si>
    <t>Plancher offre existante</t>
  </si>
  <si>
    <t>Quartier Politique de la Ville ou Zone de Revitalisation Rurale</t>
  </si>
  <si>
    <t>bonus territoire, groupe 9</t>
  </si>
  <si>
    <t>3 600 €/place</t>
  </si>
  <si>
    <t>1 700 €/place</t>
  </si>
  <si>
    <t>Potentiel financier/hab &lt;=700€,</t>
  </si>
  <si>
    <t>Médiane niveau de vie &lt;=19 300 €</t>
  </si>
  <si>
    <t>bonus territoire, groupe 8</t>
  </si>
  <si>
    <t>3 300 €/place</t>
  </si>
  <si>
    <t>1 400 €/place</t>
  </si>
  <si>
    <t>Potentiel financier/hab&lt;=700€,</t>
  </si>
  <si>
    <t>Médiane niveau de vie &gt;19 300 €</t>
  </si>
  <si>
    <t>bonus territoire, groupe 7</t>
  </si>
  <si>
    <t>3 000 €/place</t>
  </si>
  <si>
    <t>1 150 €/place</t>
  </si>
  <si>
    <t>Potentiel financier/hab&lt;=900€,</t>
  </si>
  <si>
    <t>Médiane niveau de vie &lt;=19 600 €</t>
  </si>
  <si>
    <t>bonus territoire, groupe 6</t>
  </si>
  <si>
    <t>2 900 €/place</t>
  </si>
  <si>
    <t>1 100 €/place</t>
  </si>
  <si>
    <t>Potentiel financier/hab &lt;=900€,</t>
  </si>
  <si>
    <t>Médiane niveau de vie &gt;19 600 €</t>
  </si>
  <si>
    <t>bonus territoire, groupe 5</t>
  </si>
  <si>
    <t>2 800 €/place</t>
  </si>
  <si>
    <t>950 €/place</t>
  </si>
  <si>
    <t>Potentiel financier/hab&lt;=1200€,</t>
  </si>
  <si>
    <t>Médiane niveau de vie &lt;=20 300 €</t>
  </si>
  <si>
    <t>bonus territoire, groupe 4</t>
  </si>
  <si>
    <t>2 750 €/place</t>
  </si>
  <si>
    <t>900 €/place</t>
  </si>
  <si>
    <t>Potentiel financier/hab &lt;=1 200€,</t>
  </si>
  <si>
    <t>Médiane niveau de vie &gt;20 300 €</t>
  </si>
  <si>
    <t>bonus territoire, groupe 3</t>
  </si>
  <si>
    <t>2 700 €/place</t>
  </si>
  <si>
    <t>800 €/place</t>
  </si>
  <si>
    <t>Potentiel financier/hab &gt;1200€,</t>
  </si>
  <si>
    <t>Médiane niveau de vie &lt;=21 300 €</t>
  </si>
  <si>
    <t>bonus territoire, groupe 2</t>
  </si>
  <si>
    <t>2 650 €/place</t>
  </si>
  <si>
    <t>750 €/place</t>
  </si>
  <si>
    <t>Potentiel financier/hab&gt;1200€,</t>
  </si>
  <si>
    <t>Médiane niveau de vie &gt;21 300 €</t>
  </si>
  <si>
    <t>bonus territoire, groupe 1</t>
  </si>
  <si>
    <t>2 600 €/place</t>
  </si>
  <si>
    <t>400 €/place</t>
  </si>
  <si>
    <t>Contrat territorial réservataire employeur</t>
  </si>
  <si>
    <t>Seules les cases en blanc sont à saisir dans les onglets suivants.</t>
  </si>
  <si>
    <t>- Données annuelles</t>
  </si>
  <si>
    <t>- PSU</t>
  </si>
  <si>
    <t>-Inclusion handicap</t>
  </si>
  <si>
    <t>-Territoire</t>
  </si>
  <si>
    <t>L'utilitaire est protégé - les calculs se font automatiquement.</t>
  </si>
  <si>
    <t>= 8 611 € + (% enfants Aeeh x 172223 €)</t>
  </si>
  <si>
    <t>Pour la fourchette d’enfants Aeeh compris entre 5 % et 7,5%, l’équation retenue conduit à un montant plafond du coût par place compris entre 17 223 € et 21 528 €</t>
  </si>
  <si>
    <t>&lt;=0,87 €</t>
  </si>
  <si>
    <t>&gt;0,87 € et &lt; =1,15 €</t>
  </si>
  <si>
    <t>&gt; 1,15 € et &lt;= 1,46 €</t>
  </si>
  <si>
    <t>&gt; 1,46 €</t>
  </si>
  <si>
    <t xml:space="preserve">Bonus territoire - cpte 70626 * </t>
  </si>
  <si>
    <t>Prestation de service reçue de la Caf - cpte 70623</t>
  </si>
  <si>
    <t>En Synthèse - montants à inscrire en compte 70623 et 70626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</si>
</sst>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44" formatCode="_-* #,##0.00\ &quot;€&quot;_-;\-* #,##0.00\ &quot;€&quot;_-;_-* &quot;-&quot;??\ &quot;€&quot;_-;_-@_-"/>
    <numFmt numFmtId="164" formatCode="#,##0\ &quot;€&quot;"/>
    <numFmt numFmtId="165" formatCode="0.0%"/>
    <numFmt numFmtId="166" formatCode="#,##0.00\ &quot;€&quot;"/>
    <numFmt numFmtId="168" formatCode="#,##0.000000\ &quot;€&quot;"/>
  </numFmts>
  <fonts count="54" x14ac:knownFonts="1">
    <font>
      <sz val="11"/>
      <color theme="1"/>
      <name val="Calibri"/>
      <family val="2"/>
      <scheme val="minor"/>
    </font>
    <font>
      <b/>
      <sz val="11"/>
      <name val="Arial"/>
      <family val="2"/>
    </font>
    <font>
      <sz val="11"/>
      <name val="Arial"/>
      <family val="2"/>
    </font>
    <font>
      <sz val="11"/>
      <color indexed="8"/>
      <name val="Arial"/>
      <family val="2"/>
    </font>
    <font>
      <b/>
      <sz val="11"/>
      <color indexed="8"/>
      <name val="Arial"/>
      <family val="2"/>
    </font>
    <font>
      <sz val="8"/>
      <name val="Calibri"/>
      <family val="2"/>
    </font>
    <font>
      <b/>
      <sz val="11"/>
      <color indexed="57"/>
      <name val="Arial"/>
      <family val="2"/>
    </font>
    <font>
      <b/>
      <u/>
      <sz val="11"/>
      <color indexed="57"/>
      <name val="Arial"/>
      <family val="2"/>
    </font>
    <font>
      <sz val="11"/>
      <color theme="1"/>
      <name val="Calibri"/>
      <family val="2"/>
      <scheme val="minor"/>
    </font>
    <font>
      <sz val="11"/>
      <color theme="1"/>
      <name val="Arial"/>
      <family val="2"/>
    </font>
    <font>
      <b/>
      <sz val="11"/>
      <color theme="1"/>
      <name val="Arial"/>
      <family val="2"/>
    </font>
    <font>
      <i/>
      <sz val="11"/>
      <color theme="1"/>
      <name val="Arial"/>
      <family val="2"/>
    </font>
    <font>
      <b/>
      <sz val="14"/>
      <color rgb="FF0070C0"/>
      <name val="Arial"/>
      <family val="2"/>
    </font>
    <font>
      <b/>
      <sz val="11"/>
      <color rgb="FF0070C0"/>
      <name val="Arial"/>
      <family val="2"/>
    </font>
    <font>
      <sz val="11"/>
      <color rgb="FF0070C0"/>
      <name val="Arial"/>
      <family val="2"/>
    </font>
    <font>
      <b/>
      <sz val="12"/>
      <color rgb="FF0070C0"/>
      <name val="Arial"/>
      <family val="2"/>
    </font>
    <font>
      <b/>
      <sz val="13"/>
      <color rgb="FF0070C0"/>
      <name val="Arial"/>
      <family val="2"/>
    </font>
    <font>
      <b/>
      <sz val="14"/>
      <color rgb="FF6600CC"/>
      <name val="Arial"/>
      <family val="2"/>
    </font>
    <font>
      <b/>
      <sz val="11"/>
      <color rgb="FF6600CC"/>
      <name val="Arial"/>
      <family val="2"/>
    </font>
    <font>
      <sz val="11"/>
      <color rgb="FF6600CC"/>
      <name val="Arial"/>
      <family val="2"/>
    </font>
    <font>
      <b/>
      <sz val="12"/>
      <color rgb="FF6600CC"/>
      <name val="Arial"/>
      <family val="2"/>
    </font>
    <font>
      <b/>
      <sz val="13"/>
      <color rgb="FF6600CC"/>
      <name val="Arial"/>
      <family val="2"/>
    </font>
    <font>
      <b/>
      <sz val="11"/>
      <color rgb="FFFF0000"/>
      <name val="Arial"/>
      <family val="2"/>
    </font>
    <font>
      <b/>
      <sz val="14"/>
      <color theme="5"/>
      <name val="Arial"/>
      <family val="2"/>
    </font>
    <font>
      <sz val="11"/>
      <color theme="5"/>
      <name val="Arial"/>
      <family val="2"/>
    </font>
    <font>
      <b/>
      <sz val="13"/>
      <color theme="5"/>
      <name val="Arial"/>
      <family val="2"/>
    </font>
    <font>
      <b/>
      <sz val="11"/>
      <color theme="5"/>
      <name val="Arial"/>
      <family val="2"/>
    </font>
    <font>
      <b/>
      <sz val="12"/>
      <color theme="5"/>
      <name val="Arial"/>
      <family val="2"/>
    </font>
    <font>
      <b/>
      <sz val="14"/>
      <color theme="9"/>
      <name val="Arial"/>
      <family val="2"/>
    </font>
    <font>
      <b/>
      <sz val="13"/>
      <color theme="9"/>
      <name val="Arial"/>
      <family val="2"/>
    </font>
    <font>
      <b/>
      <sz val="11"/>
      <color theme="9"/>
      <name val="Arial"/>
      <family val="2"/>
    </font>
    <font>
      <b/>
      <sz val="12"/>
      <color theme="9"/>
      <name val="Arial"/>
      <family val="2"/>
    </font>
    <font>
      <sz val="11"/>
      <color theme="9"/>
      <name val="Arial"/>
      <family val="2"/>
    </font>
    <font>
      <sz val="11"/>
      <color theme="0" tint="-0.14999847407452621"/>
      <name val="Arial"/>
      <family val="2"/>
    </font>
    <font>
      <b/>
      <sz val="14"/>
      <color rgb="FFC00000"/>
      <name val="Arial"/>
      <family val="2"/>
    </font>
    <font>
      <b/>
      <sz val="12"/>
      <color rgb="FFC00000"/>
      <name val="Arial"/>
      <family val="2"/>
    </font>
    <font>
      <sz val="11"/>
      <color rgb="FFC00000"/>
      <name val="Arial"/>
      <family val="2"/>
    </font>
    <font>
      <sz val="18"/>
      <color rgb="FF002060"/>
      <name val="Calibri"/>
      <family val="2"/>
      <scheme val="minor"/>
    </font>
    <font>
      <b/>
      <sz val="11"/>
      <color rgb="FF002060"/>
      <name val="Arial"/>
      <family val="2"/>
    </font>
    <font>
      <sz val="11"/>
      <color rgb="FF002060"/>
      <name val="Calibri"/>
      <family val="2"/>
      <scheme val="minor"/>
    </font>
    <font>
      <sz val="11"/>
      <color rgb="FF002060"/>
      <name val="Arial"/>
      <family val="2"/>
    </font>
    <font>
      <b/>
      <sz val="14"/>
      <color rgb="FF002060"/>
      <name val="Arial"/>
      <family val="2"/>
    </font>
    <font>
      <b/>
      <sz val="12"/>
      <color rgb="FF002060"/>
      <name val="Arial"/>
      <family val="2"/>
    </font>
    <font>
      <i/>
      <sz val="9"/>
      <name val="Arial"/>
      <family val="2"/>
    </font>
    <font>
      <sz val="9"/>
      <color theme="1"/>
      <name val="Arial"/>
      <family val="2"/>
    </font>
    <font>
      <i/>
      <sz val="9"/>
      <color theme="1"/>
      <name val="Arial"/>
      <family val="2"/>
    </font>
    <font>
      <b/>
      <u/>
      <sz val="14"/>
      <name val="Arial Black"/>
      <family val="2"/>
    </font>
    <font>
      <b/>
      <sz val="12"/>
      <name val="Arial"/>
      <family val="2"/>
    </font>
    <font>
      <sz val="11"/>
      <name val="Calibri"/>
      <family val="2"/>
      <scheme val="minor"/>
    </font>
    <font>
      <b/>
      <sz val="10"/>
      <name val="Arial"/>
      <family val="2"/>
    </font>
    <font>
      <b/>
      <sz val="8"/>
      <name val="Arial"/>
      <family val="2"/>
    </font>
    <font>
      <sz val="10"/>
      <name val="Arial"/>
      <family val="2"/>
    </font>
    <font>
      <sz val="10"/>
      <name val="Wingdings"/>
      <charset val="2"/>
    </font>
    <font>
      <i/>
      <sz val="10"/>
      <color rgb="FF00206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294">
    <xf numFmtId="0" fontId="0" fillId="0" borderId="0" xfId="0"/>
    <xf numFmtId="0" fontId="9"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right" vertical="center"/>
    </xf>
    <xf numFmtId="0" fontId="11" fillId="2" borderId="0"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1" fillId="2" borderId="5" xfId="0" applyFont="1" applyFill="1" applyBorder="1" applyAlignment="1">
      <alignment vertical="center"/>
    </xf>
    <xf numFmtId="0" fontId="9" fillId="2" borderId="6" xfId="0" applyFont="1" applyFill="1" applyBorder="1" applyAlignment="1">
      <alignment vertical="center"/>
    </xf>
    <xf numFmtId="0" fontId="11" fillId="2" borderId="7" xfId="0" applyFont="1" applyFill="1" applyBorder="1" applyAlignment="1">
      <alignment vertical="center"/>
    </xf>
    <xf numFmtId="0" fontId="9" fillId="2" borderId="8" xfId="0" applyFont="1" applyFill="1" applyBorder="1" applyAlignment="1">
      <alignment vertical="center"/>
    </xf>
    <xf numFmtId="0" fontId="12" fillId="2" borderId="0" xfId="0" applyFont="1" applyFill="1" applyAlignment="1">
      <alignment horizontal="right" vertical="center"/>
    </xf>
    <xf numFmtId="0" fontId="13" fillId="2" borderId="1" xfId="0" applyFont="1" applyFill="1" applyBorder="1" applyAlignment="1">
      <alignment horizontal="left" vertical="center"/>
    </xf>
    <xf numFmtId="0" fontId="9" fillId="2" borderId="9" xfId="0" applyFont="1" applyFill="1" applyBorder="1" applyAlignment="1">
      <alignment vertical="center"/>
    </xf>
    <xf numFmtId="0" fontId="13" fillId="2" borderId="9" xfId="0" applyFont="1" applyFill="1" applyBorder="1" applyAlignment="1">
      <alignment horizontal="left" vertical="center"/>
    </xf>
    <xf numFmtId="0" fontId="9" fillId="2" borderId="10" xfId="0" applyFont="1" applyFill="1" applyBorder="1" applyAlignment="1">
      <alignment vertical="center"/>
    </xf>
    <xf numFmtId="0" fontId="11" fillId="2" borderId="11" xfId="0" applyFont="1" applyFill="1" applyBorder="1" applyAlignment="1">
      <alignment vertical="center"/>
    </xf>
    <xf numFmtId="0" fontId="9" fillId="2" borderId="12" xfId="0" applyFont="1" applyFill="1" applyBorder="1" applyAlignment="1">
      <alignment vertical="center"/>
    </xf>
    <xf numFmtId="0" fontId="13" fillId="2" borderId="0" xfId="0" applyFont="1" applyFill="1" applyAlignment="1">
      <alignment vertical="center"/>
    </xf>
    <xf numFmtId="3" fontId="9" fillId="2" borderId="11" xfId="0" applyNumberFormat="1" applyFont="1" applyFill="1" applyBorder="1" applyAlignment="1">
      <alignment horizontal="center" vertical="center"/>
    </xf>
    <xf numFmtId="0" fontId="14" fillId="2" borderId="1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 fontId="9" fillId="2" borderId="11" xfId="0" applyNumberFormat="1" applyFont="1" applyFill="1" applyBorder="1" applyAlignment="1">
      <alignment vertical="center"/>
    </xf>
    <xf numFmtId="0" fontId="9" fillId="2" borderId="11" xfId="0" applyFont="1" applyFill="1" applyBorder="1" applyAlignment="1">
      <alignment vertical="center"/>
    </xf>
    <xf numFmtId="0" fontId="13" fillId="2" borderId="14" xfId="0" applyFont="1" applyFill="1" applyBorder="1" applyAlignment="1">
      <alignment horizontal="center" vertical="center"/>
    </xf>
    <xf numFmtId="164" fontId="13" fillId="2" borderId="14" xfId="0" applyNumberFormat="1" applyFont="1" applyFill="1" applyBorder="1" applyAlignment="1">
      <alignment vertical="center"/>
    </xf>
    <xf numFmtId="0" fontId="13" fillId="2" borderId="1" xfId="0" applyFont="1" applyFill="1" applyBorder="1" applyAlignment="1">
      <alignment vertical="center"/>
    </xf>
    <xf numFmtId="9" fontId="13" fillId="2" borderId="14"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12" fillId="2" borderId="0" xfId="0" applyFont="1" applyFill="1" applyAlignment="1">
      <alignment horizontal="left" vertical="center"/>
    </xf>
    <xf numFmtId="3" fontId="14" fillId="2" borderId="13"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166" fontId="13" fillId="2" borderId="14" xfId="0" applyNumberFormat="1" applyFont="1" applyFill="1" applyBorder="1" applyAlignment="1">
      <alignment horizontal="center" vertical="center"/>
    </xf>
    <xf numFmtId="166" fontId="9" fillId="2" borderId="4" xfId="0" applyNumberFormat="1" applyFont="1" applyFill="1" applyBorder="1" applyAlignment="1">
      <alignment vertical="center"/>
    </xf>
    <xf numFmtId="3" fontId="9" fillId="2" borderId="15" xfId="0" applyNumberFormat="1" applyFont="1" applyFill="1" applyBorder="1" applyAlignment="1">
      <alignment vertical="center"/>
    </xf>
    <xf numFmtId="0" fontId="15" fillId="2" borderId="7" xfId="0" applyFont="1" applyFill="1" applyBorder="1" applyAlignment="1">
      <alignment vertical="center"/>
    </xf>
    <xf numFmtId="0" fontId="15" fillId="2" borderId="11" xfId="0" applyFont="1" applyFill="1" applyBorder="1" applyAlignment="1">
      <alignment vertical="center"/>
    </xf>
    <xf numFmtId="0" fontId="15" fillId="2" borderId="11" xfId="0" applyFont="1" applyFill="1" applyBorder="1" applyAlignment="1">
      <alignment horizontal="left" vertical="center"/>
    </xf>
    <xf numFmtId="166" fontId="15" fillId="2" borderId="8" xfId="0" applyNumberFormat="1" applyFont="1" applyFill="1" applyBorder="1" applyAlignment="1">
      <alignment vertical="center"/>
    </xf>
    <xf numFmtId="0" fontId="9" fillId="2" borderId="16" xfId="0" applyFont="1" applyFill="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right" vertical="center"/>
    </xf>
    <xf numFmtId="0" fontId="14" fillId="2" borderId="1" xfId="0" applyFont="1" applyFill="1" applyBorder="1" applyAlignment="1">
      <alignment vertical="center"/>
    </xf>
    <xf numFmtId="166" fontId="14" fillId="2" borderId="14" xfId="0" applyNumberFormat="1" applyFont="1" applyFill="1" applyBorder="1" applyAlignment="1">
      <alignment horizontal="center" vertical="center"/>
    </xf>
    <xf numFmtId="164" fontId="9" fillId="2" borderId="14" xfId="0" applyNumberFormat="1" applyFont="1" applyFill="1" applyBorder="1" applyAlignment="1">
      <alignment vertical="center"/>
    </xf>
    <xf numFmtId="0" fontId="9" fillId="2" borderId="17" xfId="0" applyFont="1" applyFill="1" applyBorder="1" applyAlignment="1">
      <alignment vertical="center"/>
    </xf>
    <xf numFmtId="164" fontId="9" fillId="2" borderId="10"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16" fillId="2" borderId="2" xfId="0" applyFont="1" applyFill="1" applyBorder="1" applyAlignment="1">
      <alignment horizontal="right" vertical="center"/>
    </xf>
    <xf numFmtId="0" fontId="17" fillId="2" borderId="0" xfId="0" applyFont="1" applyFill="1" applyAlignment="1">
      <alignment horizontal="left" vertical="center"/>
    </xf>
    <xf numFmtId="0" fontId="18" fillId="2" borderId="0" xfId="0" applyFont="1" applyFill="1" applyAlignment="1">
      <alignment vertical="center"/>
    </xf>
    <xf numFmtId="0" fontId="9" fillId="2" borderId="7" xfId="0" applyFont="1" applyFill="1" applyBorder="1" applyAlignment="1">
      <alignment vertical="center"/>
    </xf>
    <xf numFmtId="0" fontId="9" fillId="2" borderId="18" xfId="0" applyFont="1" applyFill="1" applyBorder="1" applyAlignment="1">
      <alignment vertical="center"/>
    </xf>
    <xf numFmtId="0" fontId="18" fillId="2" borderId="14" xfId="0"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19" fillId="2" borderId="0" xfId="0" applyNumberFormat="1" applyFont="1" applyFill="1" applyBorder="1" applyAlignment="1">
      <alignment horizontal="center" vertical="center"/>
    </xf>
    <xf numFmtId="0" fontId="9" fillId="2" borderId="10" xfId="0" quotePrefix="1" applyFont="1" applyFill="1" applyBorder="1" applyAlignment="1">
      <alignment horizontal="center" vertical="center"/>
    </xf>
    <xf numFmtId="166" fontId="19" fillId="2" borderId="10" xfId="0" quotePrefix="1" applyNumberFormat="1" applyFont="1" applyFill="1" applyBorder="1" applyAlignment="1">
      <alignment horizontal="center" vertical="center"/>
    </xf>
    <xf numFmtId="0" fontId="20" fillId="2" borderId="7" xfId="0" applyFont="1" applyFill="1" applyBorder="1" applyAlignment="1">
      <alignment vertical="center"/>
    </xf>
    <xf numFmtId="0" fontId="20" fillId="2" borderId="11" xfId="0" applyFont="1" applyFill="1" applyBorder="1" applyAlignment="1">
      <alignment horizontal="left" vertical="center"/>
    </xf>
    <xf numFmtId="166" fontId="20" fillId="2" borderId="8" xfId="0" applyNumberFormat="1" applyFont="1" applyFill="1" applyBorder="1" applyAlignment="1">
      <alignment vertical="center"/>
    </xf>
    <xf numFmtId="0" fontId="20" fillId="2" borderId="11" xfId="0" applyFont="1" applyFill="1" applyBorder="1" applyAlignment="1">
      <alignment vertical="center"/>
    </xf>
    <xf numFmtId="3" fontId="14" fillId="2" borderId="18" xfId="0" applyNumberFormat="1" applyFont="1" applyFill="1" applyBorder="1" applyAlignment="1">
      <alignment horizontal="center" vertical="center"/>
    </xf>
    <xf numFmtId="0" fontId="10" fillId="2" borderId="0" xfId="0" applyFont="1" applyFill="1" applyAlignment="1">
      <alignment vertical="center"/>
    </xf>
    <xf numFmtId="0" fontId="9" fillId="2" borderId="9" xfId="0" applyFont="1" applyFill="1" applyBorder="1" applyAlignment="1">
      <alignment horizontal="right" vertical="center"/>
    </xf>
    <xf numFmtId="0" fontId="21" fillId="2" borderId="9" xfId="0" applyFont="1" applyFill="1" applyBorder="1" applyAlignment="1">
      <alignment horizontal="right" vertical="center"/>
    </xf>
    <xf numFmtId="0" fontId="22" fillId="2" borderId="0" xfId="0" applyFont="1" applyFill="1" applyAlignment="1">
      <alignment vertical="center"/>
    </xf>
    <xf numFmtId="164" fontId="9" fillId="2" borderId="10"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23" fillId="2" borderId="0" xfId="0" applyFont="1" applyFill="1" applyAlignment="1">
      <alignment horizontal="left" vertical="center"/>
    </xf>
    <xf numFmtId="0" fontId="24" fillId="2" borderId="1" xfId="0" applyFont="1" applyFill="1" applyBorder="1" applyAlignment="1">
      <alignment vertical="center"/>
    </xf>
    <xf numFmtId="0" fontId="25" fillId="2" borderId="9" xfId="0" applyFont="1" applyFill="1" applyBorder="1" applyAlignment="1">
      <alignment horizontal="right" vertical="center"/>
    </xf>
    <xf numFmtId="0" fontId="9" fillId="2" borderId="0" xfId="0" applyFont="1" applyFill="1" applyBorder="1" applyAlignment="1">
      <alignment vertical="center"/>
    </xf>
    <xf numFmtId="0" fontId="9" fillId="2" borderId="0" xfId="0" quotePrefix="1" applyFont="1" applyFill="1" applyBorder="1" applyAlignment="1">
      <alignment horizontal="center" vertical="center" wrapText="1"/>
    </xf>
    <xf numFmtId="166" fontId="18" fillId="2" borderId="0" xfId="0" applyNumberFormat="1" applyFont="1" applyFill="1" applyBorder="1" applyAlignment="1">
      <alignment vertical="center"/>
    </xf>
    <xf numFmtId="0" fontId="1" fillId="2" borderId="14" xfId="0" applyFont="1" applyFill="1" applyBorder="1" applyAlignment="1">
      <alignment horizontal="center" vertical="center"/>
    </xf>
    <xf numFmtId="0" fontId="1" fillId="2" borderId="14" xfId="0" applyFont="1" applyFill="1" applyBorder="1" applyAlignment="1">
      <alignment horizontal="center" vertical="center" wrapText="1"/>
    </xf>
    <xf numFmtId="0" fontId="26" fillId="2" borderId="0" xfId="0" applyFont="1" applyFill="1" applyAlignment="1">
      <alignment vertical="center"/>
    </xf>
    <xf numFmtId="0" fontId="24" fillId="2" borderId="0" xfId="0" applyFont="1" applyFill="1" applyAlignment="1">
      <alignment vertical="center"/>
    </xf>
    <xf numFmtId="0" fontId="27" fillId="2" borderId="1" xfId="0" applyFont="1" applyFill="1" applyBorder="1" applyAlignment="1">
      <alignment vertical="center"/>
    </xf>
    <xf numFmtId="0" fontId="27" fillId="2" borderId="9" xfId="0" applyFont="1" applyFill="1" applyBorder="1" applyAlignment="1">
      <alignment vertical="center"/>
    </xf>
    <xf numFmtId="0" fontId="24" fillId="2" borderId="9" xfId="0" applyFont="1" applyFill="1" applyBorder="1" applyAlignment="1">
      <alignment vertical="center"/>
    </xf>
    <xf numFmtId="0" fontId="27" fillId="2" borderId="9" xfId="0" applyFont="1" applyFill="1" applyBorder="1" applyAlignment="1">
      <alignment horizontal="left" vertical="center"/>
    </xf>
    <xf numFmtId="166" fontId="26" fillId="2" borderId="14" xfId="0" applyNumberFormat="1" applyFont="1" applyFill="1" applyBorder="1" applyAlignment="1">
      <alignment vertical="center"/>
    </xf>
    <xf numFmtId="0" fontId="28" fillId="2" borderId="0" xfId="0" applyFont="1" applyFill="1" applyAlignment="1">
      <alignment horizontal="left" vertical="center"/>
    </xf>
    <xf numFmtId="0" fontId="29" fillId="2" borderId="9" xfId="0" applyFont="1" applyFill="1" applyBorder="1" applyAlignment="1">
      <alignment horizontal="right" vertical="center"/>
    </xf>
    <xf numFmtId="0" fontId="30" fillId="2" borderId="0" xfId="0" applyFont="1" applyFill="1" applyAlignment="1">
      <alignment vertical="center"/>
    </xf>
    <xf numFmtId="0" fontId="31" fillId="2" borderId="9" xfId="0" applyFont="1" applyFill="1" applyBorder="1" applyAlignment="1">
      <alignment horizontal="left" vertical="center"/>
    </xf>
    <xf numFmtId="0" fontId="31" fillId="2" borderId="9" xfId="0" applyFont="1" applyFill="1" applyBorder="1" applyAlignment="1">
      <alignment vertical="center"/>
    </xf>
    <xf numFmtId="0" fontId="32" fillId="2" borderId="9" xfId="0" applyFont="1" applyFill="1" applyBorder="1" applyAlignment="1">
      <alignment vertical="center"/>
    </xf>
    <xf numFmtId="166" fontId="31" fillId="2" borderId="2" xfId="0" applyNumberFormat="1" applyFont="1" applyFill="1" applyBorder="1" applyAlignment="1">
      <alignment vertical="center"/>
    </xf>
    <xf numFmtId="164" fontId="9" fillId="2" borderId="0" xfId="0" quotePrefix="1" applyNumberFormat="1" applyFont="1" applyFill="1" applyBorder="1" applyAlignment="1">
      <alignment horizontal="center" vertical="center"/>
    </xf>
    <xf numFmtId="164" fontId="9" fillId="2" borderId="0" xfId="0" applyNumberFormat="1" applyFont="1" applyFill="1" applyBorder="1" applyAlignment="1">
      <alignment vertical="center"/>
    </xf>
    <xf numFmtId="164" fontId="9" fillId="2" borderId="0" xfId="0" quotePrefix="1" applyNumberFormat="1" applyFont="1" applyFill="1" applyBorder="1" applyAlignment="1">
      <alignment vertical="center"/>
    </xf>
    <xf numFmtId="0" fontId="10" fillId="2" borderId="0" xfId="0" applyFont="1" applyFill="1" applyBorder="1" applyAlignment="1">
      <alignment vertical="center"/>
    </xf>
    <xf numFmtId="164" fontId="18" fillId="2" borderId="0" xfId="0" applyNumberFormat="1" applyFont="1" applyFill="1" applyBorder="1" applyAlignment="1">
      <alignment horizontal="center" vertical="center"/>
    </xf>
    <xf numFmtId="164" fontId="18" fillId="2" borderId="0" xfId="0" applyNumberFormat="1" applyFont="1" applyFill="1" applyBorder="1" applyAlignment="1">
      <alignment vertical="center"/>
    </xf>
    <xf numFmtId="3" fontId="9" fillId="2" borderId="14" xfId="0" quotePrefix="1" applyNumberFormat="1" applyFont="1" applyFill="1" applyBorder="1" applyAlignment="1">
      <alignment vertical="center"/>
    </xf>
    <xf numFmtId="3" fontId="9" fillId="2" borderId="0" xfId="0" applyNumberFormat="1" applyFont="1" applyFill="1" applyBorder="1" applyAlignment="1">
      <alignment vertical="center"/>
    </xf>
    <xf numFmtId="0" fontId="30" fillId="2" borderId="14"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166" fontId="31" fillId="2" borderId="0" xfId="0" applyNumberFormat="1" applyFont="1" applyFill="1" applyBorder="1" applyAlignment="1">
      <alignment vertical="center"/>
    </xf>
    <xf numFmtId="4" fontId="9" fillId="2" borderId="0" xfId="0" applyNumberFormat="1" applyFont="1" applyFill="1" applyAlignment="1">
      <alignment vertical="center"/>
    </xf>
    <xf numFmtId="4" fontId="10" fillId="2" borderId="0" xfId="0" applyNumberFormat="1" applyFont="1" applyFill="1" applyAlignment="1">
      <alignment horizontal="left" vertical="center"/>
    </xf>
    <xf numFmtId="0" fontId="33" fillId="2" borderId="0" xfId="0" applyFont="1" applyFill="1" applyAlignment="1">
      <alignment vertical="center"/>
    </xf>
    <xf numFmtId="0" fontId="34" fillId="2" borderId="0" xfId="0" applyFont="1" applyFill="1" applyAlignment="1">
      <alignment horizontal="left" vertical="center"/>
    </xf>
    <xf numFmtId="0" fontId="35" fillId="2" borderId="9" xfId="0" applyFont="1" applyFill="1" applyBorder="1" applyAlignment="1">
      <alignment horizontal="left" vertical="center"/>
    </xf>
    <xf numFmtId="0" fontId="35" fillId="2" borderId="9" xfId="0" applyFont="1" applyFill="1" applyBorder="1" applyAlignment="1">
      <alignment vertical="center"/>
    </xf>
    <xf numFmtId="0" fontId="36" fillId="2" borderId="9" xfId="0" applyFont="1" applyFill="1" applyBorder="1" applyAlignment="1">
      <alignment vertical="center"/>
    </xf>
    <xf numFmtId="166" fontId="35" fillId="2" borderId="2" xfId="0" applyNumberFormat="1" applyFont="1" applyFill="1" applyBorder="1" applyAlignment="1">
      <alignment vertical="center"/>
    </xf>
    <xf numFmtId="168" fontId="9" fillId="2" borderId="0" xfId="0" applyNumberFormat="1" applyFont="1" applyFill="1" applyAlignment="1">
      <alignment vertical="center"/>
    </xf>
    <xf numFmtId="166" fontId="27" fillId="2" borderId="14" xfId="0" applyNumberFormat="1" applyFont="1" applyFill="1" applyBorder="1" applyAlignment="1">
      <alignment vertical="center"/>
    </xf>
    <xf numFmtId="0" fontId="27" fillId="2" borderId="14" xfId="0" applyFont="1" applyFill="1" applyBorder="1" applyAlignment="1">
      <alignment vertical="center"/>
    </xf>
    <xf numFmtId="4" fontId="9" fillId="2" borderId="14" xfId="0" applyNumberFormat="1" applyFont="1" applyFill="1" applyBorder="1" applyAlignment="1">
      <alignment horizontal="right" vertical="center"/>
    </xf>
    <xf numFmtId="3" fontId="9" fillId="2" borderId="14"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2" fillId="2" borderId="0" xfId="0" applyFont="1" applyFill="1" applyBorder="1" applyAlignment="1">
      <alignment horizontal="right" vertical="center"/>
    </xf>
    <xf numFmtId="0" fontId="0" fillId="2" borderId="0" xfId="0" applyFill="1"/>
    <xf numFmtId="0" fontId="37" fillId="2" borderId="0" xfId="0" applyFont="1" applyFill="1"/>
    <xf numFmtId="0" fontId="38" fillId="2" borderId="0" xfId="0" applyFont="1" applyFill="1" applyAlignment="1">
      <alignment vertical="center"/>
    </xf>
    <xf numFmtId="0" fontId="39" fillId="2" borderId="0" xfId="0" applyFont="1" applyFill="1"/>
    <xf numFmtId="0" fontId="40" fillId="2" borderId="0" xfId="0" applyFont="1" applyFill="1" applyAlignment="1">
      <alignment vertical="center"/>
    </xf>
    <xf numFmtId="0" fontId="41" fillId="2" borderId="0" xfId="0" applyFont="1" applyFill="1" applyAlignment="1">
      <alignment horizontal="left" vertical="center"/>
    </xf>
    <xf numFmtId="0" fontId="40" fillId="2" borderId="0" xfId="0" applyFont="1" applyFill="1" applyBorder="1" applyAlignment="1">
      <alignment vertical="center"/>
    </xf>
    <xf numFmtId="0" fontId="42" fillId="2" borderId="0" xfId="0" applyFont="1" applyFill="1" applyBorder="1" applyAlignment="1">
      <alignment vertical="center"/>
    </xf>
    <xf numFmtId="0" fontId="12" fillId="2" borderId="25" xfId="0" applyFont="1" applyFill="1" applyBorder="1" applyAlignment="1">
      <alignment horizontal="right" vertical="center"/>
    </xf>
    <xf numFmtId="0" fontId="12" fillId="2" borderId="26" xfId="0" applyFont="1" applyFill="1" applyBorder="1" applyAlignment="1">
      <alignment horizontal="right" vertical="center"/>
    </xf>
    <xf numFmtId="0" fontId="12" fillId="2" borderId="27" xfId="0" applyFont="1" applyFill="1" applyBorder="1" applyAlignment="1">
      <alignment horizontal="right" vertical="center"/>
    </xf>
    <xf numFmtId="0" fontId="12" fillId="2" borderId="28" xfId="0" applyFont="1" applyFill="1" applyBorder="1" applyAlignment="1">
      <alignment horizontal="right" vertical="center"/>
    </xf>
    <xf numFmtId="0" fontId="9" fillId="2" borderId="29" xfId="0" applyFont="1" applyFill="1" applyBorder="1" applyAlignment="1">
      <alignment vertical="center"/>
    </xf>
    <xf numFmtId="0" fontId="12" fillId="2" borderId="30" xfId="0" applyFont="1" applyFill="1" applyBorder="1" applyAlignment="1">
      <alignment horizontal="right" vertical="center"/>
    </xf>
    <xf numFmtId="0" fontId="12" fillId="2" borderId="31" xfId="0" applyFont="1" applyFill="1" applyBorder="1" applyAlignment="1">
      <alignment horizontal="right" vertical="center"/>
    </xf>
    <xf numFmtId="0" fontId="12" fillId="2" borderId="32" xfId="0" applyFont="1" applyFill="1" applyBorder="1" applyAlignment="1">
      <alignment horizontal="right" vertical="center"/>
    </xf>
    <xf numFmtId="0" fontId="12" fillId="2" borderId="29" xfId="0" applyFont="1" applyFill="1" applyBorder="1" applyAlignment="1">
      <alignment horizontal="right" vertical="center"/>
    </xf>
    <xf numFmtId="3" fontId="9" fillId="2" borderId="14" xfId="0" applyNumberFormat="1" applyFont="1" applyFill="1" applyBorder="1" applyAlignment="1">
      <alignment horizontal="right" vertical="center"/>
    </xf>
    <xf numFmtId="10" fontId="9" fillId="2" borderId="14" xfId="0" applyNumberFormat="1" applyFont="1" applyFill="1" applyBorder="1" applyAlignment="1">
      <alignment horizontal="right" vertical="center"/>
    </xf>
    <xf numFmtId="3" fontId="9" fillId="3" borderId="14" xfId="0" applyNumberFormat="1" applyFont="1" applyFill="1" applyBorder="1" applyAlignment="1" applyProtection="1">
      <alignment horizontal="right" vertical="center"/>
      <protection locked="0"/>
    </xf>
    <xf numFmtId="4" fontId="9" fillId="3" borderId="19" xfId="0" applyNumberFormat="1" applyFont="1" applyFill="1" applyBorder="1" applyAlignment="1" applyProtection="1">
      <alignment horizontal="right" vertical="center"/>
      <protection locked="0"/>
    </xf>
    <xf numFmtId="3" fontId="13" fillId="3" borderId="14" xfId="0" applyNumberFormat="1" applyFont="1" applyFill="1" applyBorder="1" applyAlignment="1" applyProtection="1">
      <alignment vertical="center"/>
      <protection locked="0"/>
    </xf>
    <xf numFmtId="10" fontId="9" fillId="3" borderId="14" xfId="2" applyNumberFormat="1" applyFont="1" applyFill="1" applyBorder="1" applyAlignment="1" applyProtection="1">
      <alignment horizontal="right" vertical="center"/>
      <protection locked="0"/>
    </xf>
    <xf numFmtId="166" fontId="9" fillId="2" borderId="14" xfId="0" applyNumberFormat="1" applyFont="1" applyFill="1" applyBorder="1" applyAlignment="1">
      <alignment vertical="center"/>
    </xf>
    <xf numFmtId="44" fontId="9" fillId="2" borderId="14" xfId="1" applyFont="1" applyFill="1" applyBorder="1" applyAlignment="1">
      <alignment vertical="center"/>
    </xf>
    <xf numFmtId="44" fontId="9" fillId="3" borderId="14" xfId="1" applyFont="1" applyFill="1" applyBorder="1" applyAlignment="1" applyProtection="1">
      <alignment vertical="center"/>
      <protection locked="0"/>
    </xf>
    <xf numFmtId="4" fontId="9" fillId="3" borderId="14" xfId="0" applyNumberFormat="1" applyFont="1" applyFill="1" applyBorder="1" applyAlignment="1" applyProtection="1">
      <alignment horizontal="right" vertical="center"/>
      <protection locked="0"/>
    </xf>
    <xf numFmtId="7" fontId="9" fillId="3" borderId="14" xfId="1" applyNumberFormat="1" applyFont="1" applyFill="1" applyBorder="1" applyAlignment="1" applyProtection="1">
      <alignment horizontal="right" vertical="center"/>
      <protection locked="0"/>
    </xf>
    <xf numFmtId="0" fontId="43" fillId="2" borderId="31" xfId="0" applyFont="1" applyFill="1" applyBorder="1" applyAlignment="1">
      <alignment horizontal="left" vertical="center"/>
    </xf>
    <xf numFmtId="3" fontId="32" fillId="3" borderId="14" xfId="0" applyNumberFormat="1" applyFont="1" applyFill="1" applyBorder="1" applyAlignment="1" applyProtection="1">
      <alignment vertical="center"/>
      <protection locked="0"/>
    </xf>
    <xf numFmtId="10" fontId="9" fillId="2" borderId="14" xfId="2" applyNumberFormat="1" applyFont="1" applyFill="1" applyBorder="1" applyAlignment="1">
      <alignment vertical="center"/>
    </xf>
    <xf numFmtId="164" fontId="45" fillId="2" borderId="0" xfId="0" applyNumberFormat="1" applyFont="1" applyFill="1" applyBorder="1" applyAlignment="1">
      <alignment vertical="center"/>
    </xf>
    <xf numFmtId="0" fontId="47" fillId="0" borderId="0" xfId="0" applyFont="1" applyAlignment="1">
      <alignment horizontal="center" vertical="center"/>
    </xf>
    <xf numFmtId="0" fontId="48" fillId="0" borderId="0" xfId="0" applyFont="1"/>
    <xf numFmtId="0" fontId="48" fillId="0" borderId="0" xfId="0" applyFont="1" applyAlignment="1">
      <alignment horizontal="center"/>
    </xf>
    <xf numFmtId="0" fontId="49" fillId="0" borderId="1" xfId="0" applyFont="1" applyBorder="1" applyAlignment="1">
      <alignment vertical="top"/>
    </xf>
    <xf numFmtId="0" fontId="49" fillId="0" borderId="2" xfId="0" applyFont="1" applyBorder="1" applyAlignment="1">
      <alignment vertical="top"/>
    </xf>
    <xf numFmtId="0" fontId="50" fillId="0" borderId="14" xfId="0" applyFont="1" applyBorder="1" applyAlignment="1">
      <alignment horizontal="left" vertical="top" wrapText="1"/>
    </xf>
    <xf numFmtId="0" fontId="50" fillId="0" borderId="14" xfId="0" applyFont="1" applyBorder="1" applyAlignment="1">
      <alignment horizontal="center" vertical="top" wrapText="1"/>
    </xf>
    <xf numFmtId="0" fontId="51" fillId="0" borderId="14" xfId="0" applyFont="1" applyBorder="1" applyAlignment="1">
      <alignment horizontal="left" vertical="top" wrapText="1"/>
    </xf>
    <xf numFmtId="0" fontId="51" fillId="0" borderId="14" xfId="0" applyFont="1" applyBorder="1" applyAlignment="1">
      <alignment horizontal="right" vertical="top"/>
    </xf>
    <xf numFmtId="0" fontId="51" fillId="0" borderId="14" xfId="0" applyFont="1" applyBorder="1" applyAlignment="1">
      <alignment horizontal="justify" vertical="top"/>
    </xf>
    <xf numFmtId="0" fontId="51" fillId="0" borderId="1" xfId="0" applyFont="1" applyBorder="1" applyAlignment="1">
      <alignment horizontal="justify" vertical="top"/>
    </xf>
    <xf numFmtId="0" fontId="51" fillId="0" borderId="9" xfId="0" applyFont="1" applyBorder="1" applyAlignment="1">
      <alignment horizontal="justify" vertical="top"/>
    </xf>
    <xf numFmtId="0" fontId="51" fillId="0" borderId="9" xfId="0" applyFont="1" applyBorder="1" applyAlignment="1">
      <alignment horizontal="left" vertical="top" wrapText="1"/>
    </xf>
    <xf numFmtId="0" fontId="52" fillId="0" borderId="0" xfId="0" applyFont="1" applyAlignment="1">
      <alignment horizontal="right" vertical="center"/>
    </xf>
    <xf numFmtId="0" fontId="51" fillId="0" borderId="0" xfId="0" applyFont="1" applyAlignment="1">
      <alignment horizontal="justify" vertical="top"/>
    </xf>
    <xf numFmtId="0" fontId="51" fillId="0" borderId="0" xfId="0" applyFont="1" applyAlignment="1">
      <alignment horizontal="left" vertical="top" wrapText="1"/>
    </xf>
    <xf numFmtId="0" fontId="51" fillId="0" borderId="0" xfId="0" applyFont="1" applyAlignment="1">
      <alignment horizontal="right" vertical="center"/>
    </xf>
    <xf numFmtId="0" fontId="53" fillId="2" borderId="0" xfId="0" applyFont="1" applyFill="1" applyAlignment="1">
      <alignment vertical="center"/>
    </xf>
    <xf numFmtId="0" fontId="25" fillId="2" borderId="14" xfId="0" applyFont="1" applyFill="1" applyBorder="1" applyAlignment="1">
      <alignment horizontal="right" vertical="center"/>
    </xf>
    <xf numFmtId="0" fontId="10" fillId="2" borderId="14" xfId="0" applyFont="1" applyFill="1" applyBorder="1" applyAlignment="1">
      <alignment horizontal="center" vertical="center"/>
    </xf>
    <xf numFmtId="166" fontId="23" fillId="2" borderId="14"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 fontId="9" fillId="2" borderId="13" xfId="0" applyNumberFormat="1" applyFont="1" applyFill="1" applyBorder="1" applyAlignment="1">
      <alignment horizontal="center" vertical="center"/>
    </xf>
    <xf numFmtId="3" fontId="9" fillId="2" borderId="20"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166" fontId="26" fillId="2" borderId="21" xfId="2" applyNumberFormat="1" applyFont="1" applyFill="1" applyBorder="1" applyAlignment="1">
      <alignment horizontal="center" vertical="center"/>
    </xf>
    <xf numFmtId="166" fontId="26" fillId="2" borderId="22" xfId="2" applyNumberFormat="1" applyFont="1" applyFill="1" applyBorder="1" applyAlignment="1">
      <alignment horizontal="center" vertical="center"/>
    </xf>
    <xf numFmtId="0" fontId="9" fillId="2" borderId="7" xfId="0" applyFont="1" applyFill="1" applyBorder="1" applyAlignment="1">
      <alignment horizontal="center" vertical="center"/>
    </xf>
    <xf numFmtId="3" fontId="9" fillId="2" borderId="17" xfId="0" applyNumberFormat="1" applyFont="1" applyFill="1" applyBorder="1" applyAlignment="1">
      <alignment horizontal="center" vertical="center"/>
    </xf>
    <xf numFmtId="0" fontId="9" fillId="2" borderId="3" xfId="0" quotePrefix="1" applyFont="1" applyFill="1" applyBorder="1" applyAlignment="1">
      <alignment horizontal="center" vertical="center"/>
    </xf>
    <xf numFmtId="0" fontId="9" fillId="2" borderId="10" xfId="0" quotePrefix="1" applyFont="1" applyFill="1" applyBorder="1" applyAlignment="1">
      <alignment horizontal="center" vertical="center"/>
    </xf>
    <xf numFmtId="0" fontId="9" fillId="2" borderId="4" xfId="0" quotePrefix="1" applyFont="1" applyFill="1" applyBorder="1" applyAlignment="1">
      <alignment horizontal="center" vertical="center"/>
    </xf>
    <xf numFmtId="0" fontId="9" fillId="2" borderId="7" xfId="0" quotePrefix="1" applyFont="1" applyFill="1" applyBorder="1" applyAlignment="1">
      <alignment horizontal="center" vertical="center"/>
    </xf>
    <xf numFmtId="0" fontId="9" fillId="2" borderId="11" xfId="0" quotePrefix="1" applyFont="1" applyFill="1" applyBorder="1" applyAlignment="1">
      <alignment horizontal="center" vertical="center"/>
    </xf>
    <xf numFmtId="0" fontId="9" fillId="2" borderId="8" xfId="0" quotePrefix="1" applyFont="1" applyFill="1" applyBorder="1" applyAlignment="1">
      <alignment horizontal="center" vertical="center"/>
    </xf>
    <xf numFmtId="0" fontId="9" fillId="2" borderId="3" xfId="0" quotePrefix="1" applyFont="1" applyFill="1" applyBorder="1" applyAlignment="1">
      <alignment horizontal="center" vertical="center" wrapText="1"/>
    </xf>
    <xf numFmtId="0" fontId="9" fillId="2" borderId="10" xfId="0" quotePrefix="1"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7" xfId="0" quotePrefix="1" applyFont="1" applyFill="1" applyBorder="1" applyAlignment="1">
      <alignment horizontal="center" vertical="center" wrapText="1"/>
    </xf>
    <xf numFmtId="0" fontId="9" fillId="2" borderId="11" xfId="0" quotePrefix="1" applyFont="1" applyFill="1" applyBorder="1" applyAlignment="1">
      <alignment horizontal="center" vertical="center" wrapText="1"/>
    </xf>
    <xf numFmtId="0" fontId="9" fillId="2" borderId="8" xfId="0" quotePrefix="1" applyFont="1" applyFill="1" applyBorder="1" applyAlignment="1">
      <alignment horizontal="center" vertical="center" wrapText="1"/>
    </xf>
    <xf numFmtId="164" fontId="9" fillId="2" borderId="14" xfId="0" applyNumberFormat="1" applyFont="1" applyFill="1" applyBorder="1" applyAlignment="1">
      <alignment horizontal="center" vertical="center"/>
    </xf>
    <xf numFmtId="164" fontId="9" fillId="2" borderId="14" xfId="0" quotePrefix="1"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26" fillId="2" borderId="0" xfId="0" applyFont="1" applyFill="1" applyAlignment="1">
      <alignment horizontal="left" vertical="center"/>
    </xf>
    <xf numFmtId="164" fontId="9" fillId="2" borderId="1" xfId="0" quotePrefix="1" applyNumberFormat="1" applyFont="1" applyFill="1" applyBorder="1" applyAlignment="1">
      <alignment horizontal="center" vertical="center"/>
    </xf>
    <xf numFmtId="164" fontId="9" fillId="2" borderId="9" xfId="0" quotePrefix="1" applyNumberFormat="1" applyFont="1" applyFill="1" applyBorder="1" applyAlignment="1">
      <alignment horizontal="center" vertical="center"/>
    </xf>
    <xf numFmtId="164" fontId="9" fillId="2" borderId="2" xfId="0" quotePrefix="1"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165" fontId="14" fillId="2" borderId="21" xfId="0" quotePrefix="1" applyNumberFormat="1" applyFont="1" applyFill="1" applyBorder="1" applyAlignment="1">
      <alignment horizontal="center" vertical="center"/>
    </xf>
    <xf numFmtId="0" fontId="14" fillId="2" borderId="23" xfId="0" quotePrefix="1" applyFont="1" applyFill="1" applyBorder="1" applyAlignment="1">
      <alignment horizontal="center" vertical="center"/>
    </xf>
    <xf numFmtId="0" fontId="14" fillId="2" borderId="22" xfId="0" quotePrefix="1" applyFont="1" applyFill="1" applyBorder="1" applyAlignment="1">
      <alignment horizontal="center" vertical="center"/>
    </xf>
    <xf numFmtId="164" fontId="14" fillId="2" borderId="21" xfId="0" applyNumberFormat="1" applyFont="1" applyFill="1" applyBorder="1" applyAlignment="1">
      <alignment horizontal="center" vertical="center"/>
    </xf>
    <xf numFmtId="164" fontId="14" fillId="2" borderId="23" xfId="0" applyNumberFormat="1" applyFont="1" applyFill="1" applyBorder="1" applyAlignment="1">
      <alignment horizontal="center" vertical="center"/>
    </xf>
    <xf numFmtId="164" fontId="14" fillId="2" borderId="22" xfId="0" applyNumberFormat="1" applyFont="1" applyFill="1" applyBorder="1" applyAlignment="1">
      <alignment horizontal="center" vertical="center"/>
    </xf>
    <xf numFmtId="0" fontId="9" fillId="2" borderId="14" xfId="0" quotePrefix="1" applyFont="1" applyFill="1" applyBorder="1" applyAlignment="1">
      <alignment horizontal="center" vertical="center"/>
    </xf>
    <xf numFmtId="166" fontId="16" fillId="2" borderId="14" xfId="0" applyNumberFormat="1" applyFont="1" applyFill="1" applyBorder="1" applyAlignment="1">
      <alignment horizontal="center" vertical="center"/>
    </xf>
    <xf numFmtId="3" fontId="9" fillId="2" borderId="21" xfId="0" applyNumberFormat="1" applyFont="1" applyFill="1" applyBorder="1" applyAlignment="1">
      <alignment horizontal="right" vertical="center"/>
    </xf>
    <xf numFmtId="3" fontId="9" fillId="2" borderId="23" xfId="0" applyNumberFormat="1" applyFont="1" applyFill="1" applyBorder="1" applyAlignment="1">
      <alignment horizontal="right" vertical="center"/>
    </xf>
    <xf numFmtId="3" fontId="9" fillId="2" borderId="22" xfId="0" applyNumberFormat="1" applyFont="1" applyFill="1" applyBorder="1" applyAlignment="1">
      <alignment horizontal="righ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164" fontId="9" fillId="2" borderId="21" xfId="0" applyNumberFormat="1" applyFont="1" applyFill="1" applyBorder="1" applyAlignment="1">
      <alignment horizontal="right" vertical="center"/>
    </xf>
    <xf numFmtId="164" fontId="9" fillId="2" borderId="22" xfId="0" applyNumberFormat="1" applyFont="1" applyFill="1" applyBorder="1" applyAlignment="1">
      <alignment horizontal="right" vertical="center"/>
    </xf>
    <xf numFmtId="9" fontId="9" fillId="2" borderId="1"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10" fontId="13" fillId="2" borderId="21" xfId="2" applyNumberFormat="1" applyFont="1" applyFill="1" applyBorder="1" applyAlignment="1">
      <alignment horizontal="center" vertical="center"/>
    </xf>
    <xf numFmtId="10" fontId="13" fillId="2" borderId="22" xfId="2" applyNumberFormat="1" applyFont="1" applyFill="1" applyBorder="1" applyAlignment="1">
      <alignment horizontal="center" vertical="center"/>
    </xf>
    <xf numFmtId="0" fontId="9" fillId="2" borderId="10" xfId="0" applyFont="1" applyFill="1" applyBorder="1" applyAlignment="1">
      <alignment horizontal="left" vertical="center" wrapText="1"/>
    </xf>
    <xf numFmtId="164" fontId="9" fillId="2" borderId="18"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7" xfId="0" applyFont="1" applyFill="1" applyBorder="1" applyAlignment="1">
      <alignment horizontal="center" vertical="center"/>
    </xf>
    <xf numFmtId="0" fontId="13" fillId="2" borderId="0" xfId="0" applyFont="1" applyFill="1" applyAlignment="1">
      <alignment horizontal="left" vertical="center"/>
    </xf>
    <xf numFmtId="0" fontId="16" fillId="2" borderId="14" xfId="0" applyFont="1" applyFill="1" applyBorder="1" applyAlignment="1">
      <alignment horizontal="right" vertical="center"/>
    </xf>
    <xf numFmtId="9" fontId="9" fillId="2" borderId="10" xfId="0" applyNumberFormat="1" applyFont="1" applyFill="1" applyBorder="1" applyAlignment="1">
      <alignment horizontal="center" vertical="center"/>
    </xf>
    <xf numFmtId="9" fontId="9" fillId="2" borderId="11" xfId="0" applyNumberFormat="1" applyFont="1" applyFill="1" applyBorder="1" applyAlignment="1">
      <alignment horizontal="center" vertical="center"/>
    </xf>
    <xf numFmtId="9" fontId="14" fillId="2" borderId="21" xfId="0" applyNumberFormat="1" applyFont="1" applyFill="1" applyBorder="1" applyAlignment="1">
      <alignment horizontal="center" vertical="center"/>
    </xf>
    <xf numFmtId="9" fontId="14" fillId="2" borderId="23" xfId="0" applyNumberFormat="1" applyFont="1" applyFill="1" applyBorder="1" applyAlignment="1">
      <alignment horizontal="center" vertical="center"/>
    </xf>
    <xf numFmtId="9" fontId="14" fillId="2" borderId="22" xfId="0" applyNumberFormat="1" applyFont="1" applyFill="1" applyBorder="1" applyAlignment="1">
      <alignment horizontal="center" vertical="center"/>
    </xf>
    <xf numFmtId="0" fontId="9" fillId="2" borderId="4" xfId="0" applyFont="1" applyFill="1" applyBorder="1" applyAlignment="1">
      <alignment horizontal="left" vertical="center"/>
    </xf>
    <xf numFmtId="0" fontId="9" fillId="2" borderId="8" xfId="0" applyFont="1" applyFill="1" applyBorder="1" applyAlignment="1">
      <alignment horizontal="left" vertical="center"/>
    </xf>
    <xf numFmtId="164" fontId="9" fillId="2" borderId="10" xfId="0" applyNumberFormat="1" applyFont="1" applyFill="1" applyBorder="1" applyAlignment="1">
      <alignment horizontal="center" vertical="center"/>
    </xf>
    <xf numFmtId="166" fontId="17" fillId="2" borderId="14" xfId="0" applyNumberFormat="1" applyFont="1" applyFill="1" applyBorder="1" applyAlignment="1">
      <alignment horizontal="center" vertical="center"/>
    </xf>
    <xf numFmtId="0" fontId="21" fillId="2" borderId="14" xfId="0" applyFont="1" applyFill="1" applyBorder="1" applyAlignment="1">
      <alignment horizontal="right" vertical="center"/>
    </xf>
    <xf numFmtId="0" fontId="18"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9" fillId="2" borderId="1" xfId="0" quotePrefix="1" applyFont="1" applyFill="1" applyBorder="1" applyAlignment="1">
      <alignment horizontal="center" vertical="center"/>
    </xf>
    <xf numFmtId="0" fontId="9" fillId="2" borderId="9" xfId="0" quotePrefix="1" applyFont="1" applyFill="1" applyBorder="1" applyAlignment="1">
      <alignment horizontal="center" vertical="center"/>
    </xf>
    <xf numFmtId="0" fontId="9" fillId="2" borderId="2" xfId="0" quotePrefix="1"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166" fontId="19" fillId="2" borderId="21" xfId="0" quotePrefix="1" applyNumberFormat="1" applyFont="1" applyFill="1" applyBorder="1" applyAlignment="1">
      <alignment horizontal="center" vertical="center"/>
    </xf>
    <xf numFmtId="166" fontId="19" fillId="2" borderId="23" xfId="0" quotePrefix="1" applyNumberFormat="1" applyFont="1" applyFill="1" applyBorder="1" applyAlignment="1">
      <alignment horizontal="center" vertical="center"/>
    </xf>
    <xf numFmtId="166" fontId="19" fillId="2" borderId="22" xfId="0" quotePrefix="1" applyNumberFormat="1" applyFont="1" applyFill="1" applyBorder="1" applyAlignment="1">
      <alignment horizontal="center" vertical="center"/>
    </xf>
    <xf numFmtId="164" fontId="18" fillId="2" borderId="21" xfId="0" applyNumberFormat="1" applyFont="1" applyFill="1" applyBorder="1" applyAlignment="1">
      <alignment horizontal="center" vertical="center"/>
    </xf>
    <xf numFmtId="164" fontId="18" fillId="2" borderId="23" xfId="0" applyNumberFormat="1" applyFont="1" applyFill="1" applyBorder="1" applyAlignment="1">
      <alignment horizontal="center" vertical="center"/>
    </xf>
    <xf numFmtId="164" fontId="18" fillId="2" borderId="22" xfId="0" applyNumberFormat="1" applyFont="1" applyFill="1" applyBorder="1" applyAlignment="1">
      <alignment horizontal="center" vertical="center"/>
    </xf>
    <xf numFmtId="166" fontId="18" fillId="2" borderId="21" xfId="2" applyNumberFormat="1" applyFont="1" applyFill="1" applyBorder="1" applyAlignment="1">
      <alignment horizontal="center" vertical="center"/>
    </xf>
    <xf numFmtId="166" fontId="18" fillId="2" borderId="22" xfId="2"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51" fillId="0" borderId="1" xfId="0" applyFont="1" applyBorder="1" applyAlignment="1">
      <alignment horizontal="left" vertical="top"/>
    </xf>
    <xf numFmtId="0" fontId="51" fillId="0" borderId="2" xfId="0" applyFont="1" applyBorder="1" applyAlignment="1">
      <alignment horizontal="left" vertical="top"/>
    </xf>
    <xf numFmtId="0" fontId="29" fillId="2" borderId="14" xfId="0" applyFont="1" applyFill="1" applyBorder="1" applyAlignment="1">
      <alignment horizontal="right" vertical="center"/>
    </xf>
    <xf numFmtId="166" fontId="28" fillId="2" borderId="14" xfId="0" applyNumberFormat="1" applyFont="1" applyFill="1" applyBorder="1" applyAlignment="1">
      <alignment horizontal="center" vertical="center"/>
    </xf>
    <xf numFmtId="3" fontId="9" fillId="3" borderId="21" xfId="0" applyNumberFormat="1" applyFont="1" applyFill="1" applyBorder="1" applyAlignment="1" applyProtection="1">
      <alignment horizontal="right" vertical="center"/>
      <protection locked="0"/>
    </xf>
    <xf numFmtId="3" fontId="9" fillId="3" borderId="23" xfId="0" applyNumberFormat="1" applyFont="1" applyFill="1" applyBorder="1" applyAlignment="1" applyProtection="1">
      <alignment horizontal="right" vertical="center"/>
      <protection locked="0"/>
    </xf>
    <xf numFmtId="3" fontId="9" fillId="3" borderId="22" xfId="0" applyNumberFormat="1" applyFont="1" applyFill="1" applyBorder="1" applyAlignment="1" applyProtection="1">
      <alignment horizontal="right" vertical="center"/>
      <protection locked="0"/>
    </xf>
    <xf numFmtId="0" fontId="30" fillId="2" borderId="0" xfId="0" applyFont="1" applyFill="1" applyAlignment="1">
      <alignment horizontal="left" vertical="center" wrapText="1"/>
    </xf>
    <xf numFmtId="0" fontId="31" fillId="2" borderId="1"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10" fillId="2" borderId="0"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44" fillId="2" borderId="0" xfId="0" applyFont="1" applyFill="1" applyAlignment="1">
      <alignment horizontal="left"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257174</xdr:colOff>
      <xdr:row>15</xdr:row>
      <xdr:rowOff>95250</xdr:rowOff>
    </xdr:from>
    <xdr:to>
      <xdr:col>16</xdr:col>
      <xdr:colOff>152399</xdr:colOff>
      <xdr:row>20</xdr:row>
      <xdr:rowOff>142876</xdr:rowOff>
    </xdr:to>
    <xdr:sp macro="" textlink="">
      <xdr:nvSpPr>
        <xdr:cNvPr id="3" name="Rectangle 2">
          <a:extLst>
            <a:ext uri="{FF2B5EF4-FFF2-40B4-BE49-F238E27FC236}">
              <a16:creationId xmlns:a16="http://schemas.microsoft.com/office/drawing/2014/main" id="{61303644-9701-4B75-8E38-15314D2C4964}"/>
            </a:ext>
          </a:extLst>
        </xdr:cNvPr>
        <xdr:cNvSpPr/>
      </xdr:nvSpPr>
      <xdr:spPr>
        <a:xfrm>
          <a:off x="1019174" y="3581400"/>
          <a:ext cx="7581900" cy="1095376"/>
        </a:xfrm>
        <a:prstGeom prst="rect">
          <a:avLst/>
        </a:prstGeom>
        <a:noFill/>
        <a:ln w="12700">
          <a:solidFill>
            <a:schemeClr val="accent2"/>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21</xdr:row>
      <xdr:rowOff>123824</xdr:rowOff>
    </xdr:from>
    <xdr:to>
      <xdr:col>16</xdr:col>
      <xdr:colOff>161925</xdr:colOff>
      <xdr:row>33</xdr:row>
      <xdr:rowOff>123825</xdr:rowOff>
    </xdr:to>
    <xdr:sp macro="" textlink="">
      <xdr:nvSpPr>
        <xdr:cNvPr id="4" name="Rectangle 3">
          <a:extLst>
            <a:ext uri="{FF2B5EF4-FFF2-40B4-BE49-F238E27FC236}">
              <a16:creationId xmlns:a16="http://schemas.microsoft.com/office/drawing/2014/main" id="{D54563FA-1AF0-4818-8CC4-8C90B3B25966}"/>
            </a:ext>
          </a:extLst>
        </xdr:cNvPr>
        <xdr:cNvSpPr/>
      </xdr:nvSpPr>
      <xdr:spPr>
        <a:xfrm>
          <a:off x="1019175" y="4838699"/>
          <a:ext cx="7591425" cy="2428876"/>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46</xdr:row>
      <xdr:rowOff>76201</xdr:rowOff>
    </xdr:from>
    <xdr:to>
      <xdr:col>16</xdr:col>
      <xdr:colOff>209550</xdr:colOff>
      <xdr:row>51</xdr:row>
      <xdr:rowOff>152401</xdr:rowOff>
    </xdr:to>
    <xdr:sp macro="" textlink="">
      <xdr:nvSpPr>
        <xdr:cNvPr id="5" name="Rectangle 4">
          <a:extLst>
            <a:ext uri="{FF2B5EF4-FFF2-40B4-BE49-F238E27FC236}">
              <a16:creationId xmlns:a16="http://schemas.microsoft.com/office/drawing/2014/main" id="{E15EB964-943B-40A1-83C0-23EB892350B1}"/>
            </a:ext>
          </a:extLst>
        </xdr:cNvPr>
        <xdr:cNvSpPr/>
      </xdr:nvSpPr>
      <xdr:spPr>
        <a:xfrm>
          <a:off x="1028700" y="7400926"/>
          <a:ext cx="7629525" cy="1371600"/>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14</xdr:row>
      <xdr:rowOff>104775</xdr:rowOff>
    </xdr:to>
    <xdr:sp macro="" textlink="">
      <xdr:nvSpPr>
        <xdr:cNvPr id="6" name="Rectangle 5">
          <a:extLst>
            <a:ext uri="{FF2B5EF4-FFF2-40B4-BE49-F238E27FC236}">
              <a16:creationId xmlns:a16="http://schemas.microsoft.com/office/drawing/2014/main" id="{41796531-4B06-4EC6-B5ED-D0C9E21B865A}"/>
            </a:ext>
          </a:extLst>
        </xdr:cNvPr>
        <xdr:cNvSpPr/>
      </xdr:nvSpPr>
      <xdr:spPr>
        <a:xfrm>
          <a:off x="1019175" y="1323974"/>
          <a:ext cx="7591425" cy="2085976"/>
        </a:xfrm>
        <a:prstGeom prst="rect">
          <a:avLst/>
        </a:prstGeom>
        <a:noFill/>
        <a:ln w="12700">
          <a:solidFill>
            <a:schemeClr val="accent2"/>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34</xdr:row>
      <xdr:rowOff>123824</xdr:rowOff>
    </xdr:from>
    <xdr:to>
      <xdr:col>16</xdr:col>
      <xdr:colOff>161925</xdr:colOff>
      <xdr:row>45</xdr:row>
      <xdr:rowOff>161925</xdr:rowOff>
    </xdr:to>
    <xdr:sp macro="" textlink="">
      <xdr:nvSpPr>
        <xdr:cNvPr id="7" name="Rectangle 6">
          <a:extLst>
            <a:ext uri="{FF2B5EF4-FFF2-40B4-BE49-F238E27FC236}">
              <a16:creationId xmlns:a16="http://schemas.microsoft.com/office/drawing/2014/main" id="{EB82470A-F114-4E16-BDF8-7E2A334AAA96}"/>
            </a:ext>
          </a:extLst>
        </xdr:cNvPr>
        <xdr:cNvSpPr/>
      </xdr:nvSpPr>
      <xdr:spPr>
        <a:xfrm>
          <a:off x="1019175" y="7019924"/>
          <a:ext cx="7591425" cy="2247901"/>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266699</xdr:colOff>
      <xdr:row>7</xdr:row>
      <xdr:rowOff>66674</xdr:rowOff>
    </xdr:from>
    <xdr:to>
      <xdr:col>16</xdr:col>
      <xdr:colOff>161924</xdr:colOff>
      <xdr:row>18</xdr:row>
      <xdr:rowOff>133349</xdr:rowOff>
    </xdr:to>
    <xdr:sp macro="" textlink="">
      <xdr:nvSpPr>
        <xdr:cNvPr id="5" name="Rectangle 4">
          <a:extLst>
            <a:ext uri="{FF2B5EF4-FFF2-40B4-BE49-F238E27FC236}">
              <a16:creationId xmlns:a16="http://schemas.microsoft.com/office/drawing/2014/main" id="{073839A2-3CBE-45E4-B9AF-EA44C8DF1A15}"/>
            </a:ext>
          </a:extLst>
        </xdr:cNvPr>
        <xdr:cNvSpPr/>
      </xdr:nvSpPr>
      <xdr:spPr>
        <a:xfrm>
          <a:off x="1028699" y="1228724"/>
          <a:ext cx="8143875" cy="2219325"/>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257174</xdr:colOff>
      <xdr:row>19</xdr:row>
      <xdr:rowOff>95250</xdr:rowOff>
    </xdr:from>
    <xdr:to>
      <xdr:col>16</xdr:col>
      <xdr:colOff>152399</xdr:colOff>
      <xdr:row>24</xdr:row>
      <xdr:rowOff>142876</xdr:rowOff>
    </xdr:to>
    <xdr:sp macro="" textlink="">
      <xdr:nvSpPr>
        <xdr:cNvPr id="6" name="Rectangle 5">
          <a:extLst>
            <a:ext uri="{FF2B5EF4-FFF2-40B4-BE49-F238E27FC236}">
              <a16:creationId xmlns:a16="http://schemas.microsoft.com/office/drawing/2014/main" id="{38F28B00-9A3B-40F7-B806-06B7FAA6E234}"/>
            </a:ext>
          </a:extLst>
        </xdr:cNvPr>
        <xdr:cNvSpPr/>
      </xdr:nvSpPr>
      <xdr:spPr>
        <a:xfrm>
          <a:off x="1019174" y="3590925"/>
          <a:ext cx="8143875" cy="10953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25</xdr:row>
      <xdr:rowOff>123824</xdr:rowOff>
    </xdr:from>
    <xdr:to>
      <xdr:col>16</xdr:col>
      <xdr:colOff>161925</xdr:colOff>
      <xdr:row>40</xdr:row>
      <xdr:rowOff>57150</xdr:rowOff>
    </xdr:to>
    <xdr:sp macro="" textlink="">
      <xdr:nvSpPr>
        <xdr:cNvPr id="7" name="Rectangle 6">
          <a:extLst>
            <a:ext uri="{FF2B5EF4-FFF2-40B4-BE49-F238E27FC236}">
              <a16:creationId xmlns:a16="http://schemas.microsoft.com/office/drawing/2014/main" id="{F820DDDA-782B-4086-831A-7391EC1A194D}"/>
            </a:ext>
          </a:extLst>
        </xdr:cNvPr>
        <xdr:cNvSpPr/>
      </xdr:nvSpPr>
      <xdr:spPr>
        <a:xfrm>
          <a:off x="1019175" y="4848224"/>
          <a:ext cx="8153400" cy="360045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40</xdr:row>
      <xdr:rowOff>142874</xdr:rowOff>
    </xdr:from>
    <xdr:to>
      <xdr:col>16</xdr:col>
      <xdr:colOff>171451</xdr:colOff>
      <xdr:row>50</xdr:row>
      <xdr:rowOff>66674</xdr:rowOff>
    </xdr:to>
    <xdr:sp macro="" textlink="">
      <xdr:nvSpPr>
        <xdr:cNvPr id="8" name="Rectangle 7">
          <a:extLst>
            <a:ext uri="{FF2B5EF4-FFF2-40B4-BE49-F238E27FC236}">
              <a16:creationId xmlns:a16="http://schemas.microsoft.com/office/drawing/2014/main" id="{41E8E068-E4BC-45DB-873C-3BE81999E6AE}"/>
            </a:ext>
          </a:extLst>
        </xdr:cNvPr>
        <xdr:cNvSpPr/>
      </xdr:nvSpPr>
      <xdr:spPr>
        <a:xfrm>
          <a:off x="1019175" y="8534399"/>
          <a:ext cx="8162926" cy="19812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247649</xdr:colOff>
      <xdr:row>51</xdr:row>
      <xdr:rowOff>0</xdr:rowOff>
    </xdr:from>
    <xdr:to>
      <xdr:col>16</xdr:col>
      <xdr:colOff>190500</xdr:colOff>
      <xdr:row>63</xdr:row>
      <xdr:rowOff>57150</xdr:rowOff>
    </xdr:to>
    <xdr:sp macro="" textlink="">
      <xdr:nvSpPr>
        <xdr:cNvPr id="10" name="Rectangle 9">
          <a:extLst>
            <a:ext uri="{FF2B5EF4-FFF2-40B4-BE49-F238E27FC236}">
              <a16:creationId xmlns:a16="http://schemas.microsoft.com/office/drawing/2014/main" id="{396F41B9-3E59-4F3A-93CB-CD223AA2686F}"/>
            </a:ext>
          </a:extLst>
        </xdr:cNvPr>
        <xdr:cNvSpPr/>
      </xdr:nvSpPr>
      <xdr:spPr>
        <a:xfrm>
          <a:off x="1009649" y="11410950"/>
          <a:ext cx="8191501" cy="21717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63</xdr:row>
      <xdr:rowOff>152399</xdr:rowOff>
    </xdr:from>
    <xdr:to>
      <xdr:col>16</xdr:col>
      <xdr:colOff>209550</xdr:colOff>
      <xdr:row>69</xdr:row>
      <xdr:rowOff>152400</xdr:rowOff>
    </xdr:to>
    <xdr:sp macro="" textlink="">
      <xdr:nvSpPr>
        <xdr:cNvPr id="11" name="Rectangle 10">
          <a:extLst>
            <a:ext uri="{FF2B5EF4-FFF2-40B4-BE49-F238E27FC236}">
              <a16:creationId xmlns:a16="http://schemas.microsoft.com/office/drawing/2014/main" id="{BD5DCCDF-0707-4FD0-8E0D-EFFAC084908E}"/>
            </a:ext>
          </a:extLst>
        </xdr:cNvPr>
        <xdr:cNvSpPr/>
      </xdr:nvSpPr>
      <xdr:spPr>
        <a:xfrm>
          <a:off x="1028700" y="13677899"/>
          <a:ext cx="8191500" cy="129540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257174</xdr:colOff>
      <xdr:row>17</xdr:row>
      <xdr:rowOff>95250</xdr:rowOff>
    </xdr:from>
    <xdr:to>
      <xdr:col>16</xdr:col>
      <xdr:colOff>152399</xdr:colOff>
      <xdr:row>22</xdr:row>
      <xdr:rowOff>142876</xdr:rowOff>
    </xdr:to>
    <xdr:sp macro="" textlink="">
      <xdr:nvSpPr>
        <xdr:cNvPr id="4" name="Rectangle 3">
          <a:extLst>
            <a:ext uri="{FF2B5EF4-FFF2-40B4-BE49-F238E27FC236}">
              <a16:creationId xmlns:a16="http://schemas.microsoft.com/office/drawing/2014/main" id="{6D8AC527-1386-4807-A9CD-32B530D82C5D}"/>
            </a:ext>
          </a:extLst>
        </xdr:cNvPr>
        <xdr:cNvSpPr/>
      </xdr:nvSpPr>
      <xdr:spPr>
        <a:xfrm>
          <a:off x="1019174" y="3600450"/>
          <a:ext cx="8143875"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23</xdr:row>
      <xdr:rowOff>123824</xdr:rowOff>
    </xdr:from>
    <xdr:to>
      <xdr:col>16</xdr:col>
      <xdr:colOff>161925</xdr:colOff>
      <xdr:row>35</xdr:row>
      <xdr:rowOff>123825</xdr:rowOff>
    </xdr:to>
    <xdr:sp macro="" textlink="">
      <xdr:nvSpPr>
        <xdr:cNvPr id="5" name="Rectangle 4">
          <a:extLst>
            <a:ext uri="{FF2B5EF4-FFF2-40B4-BE49-F238E27FC236}">
              <a16:creationId xmlns:a16="http://schemas.microsoft.com/office/drawing/2014/main" id="{AEFBCF1C-B446-4422-88A3-9B980869C73B}"/>
            </a:ext>
          </a:extLst>
        </xdr:cNvPr>
        <xdr:cNvSpPr/>
      </xdr:nvSpPr>
      <xdr:spPr>
        <a:xfrm>
          <a:off x="1019175" y="5467349"/>
          <a:ext cx="8153400" cy="24288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36</xdr:row>
      <xdr:rowOff>76201</xdr:rowOff>
    </xdr:from>
    <xdr:to>
      <xdr:col>16</xdr:col>
      <xdr:colOff>209550</xdr:colOff>
      <xdr:row>42</xdr:row>
      <xdr:rowOff>152401</xdr:rowOff>
    </xdr:to>
    <xdr:sp macro="" textlink="">
      <xdr:nvSpPr>
        <xdr:cNvPr id="9" name="Rectangle 8">
          <a:extLst>
            <a:ext uri="{FF2B5EF4-FFF2-40B4-BE49-F238E27FC236}">
              <a16:creationId xmlns:a16="http://schemas.microsoft.com/office/drawing/2014/main" id="{0904F98D-0FB2-4B83-BB0B-2FB40980E647}"/>
            </a:ext>
          </a:extLst>
        </xdr:cNvPr>
        <xdr:cNvSpPr/>
      </xdr:nvSpPr>
      <xdr:spPr>
        <a:xfrm>
          <a:off x="1028700" y="9010651"/>
          <a:ext cx="8191500"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16</xdr:row>
      <xdr:rowOff>104775</xdr:rowOff>
    </xdr:to>
    <xdr:sp macro="" textlink="">
      <xdr:nvSpPr>
        <xdr:cNvPr id="8" name="Rectangle 7">
          <a:extLst>
            <a:ext uri="{FF2B5EF4-FFF2-40B4-BE49-F238E27FC236}">
              <a16:creationId xmlns:a16="http://schemas.microsoft.com/office/drawing/2014/main" id="{2ACC462A-13B5-48AD-8B1B-5D11D2581DB4}"/>
            </a:ext>
          </a:extLst>
        </xdr:cNvPr>
        <xdr:cNvSpPr/>
      </xdr:nvSpPr>
      <xdr:spPr>
        <a:xfrm>
          <a:off x="1019175" y="1285874"/>
          <a:ext cx="7591425" cy="25050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17</xdr:row>
      <xdr:rowOff>0</xdr:rowOff>
    </xdr:from>
    <xdr:to>
      <xdr:col>16</xdr:col>
      <xdr:colOff>152399</xdr:colOff>
      <xdr:row>17</xdr:row>
      <xdr:rowOff>0</xdr:rowOff>
    </xdr:to>
    <xdr:sp macro="" textlink="">
      <xdr:nvSpPr>
        <xdr:cNvPr id="2" name="Rectangle 1">
          <a:extLst>
            <a:ext uri="{FF2B5EF4-FFF2-40B4-BE49-F238E27FC236}">
              <a16:creationId xmlns:a16="http://schemas.microsoft.com/office/drawing/2014/main" id="{B91B8EBE-1BF1-4592-806F-8124F77407C6}"/>
            </a:ext>
          </a:extLst>
        </xdr:cNvPr>
        <xdr:cNvSpPr/>
      </xdr:nvSpPr>
      <xdr:spPr>
        <a:xfrm>
          <a:off x="1019174" y="3581400"/>
          <a:ext cx="7581900"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16</xdr:row>
      <xdr:rowOff>419100</xdr:rowOff>
    </xdr:from>
    <xdr:to>
      <xdr:col>16</xdr:col>
      <xdr:colOff>161925</xdr:colOff>
      <xdr:row>45</xdr:row>
      <xdr:rowOff>1</xdr:rowOff>
    </xdr:to>
    <xdr:sp macro="" textlink="">
      <xdr:nvSpPr>
        <xdr:cNvPr id="3" name="Rectangle 2">
          <a:extLst>
            <a:ext uri="{FF2B5EF4-FFF2-40B4-BE49-F238E27FC236}">
              <a16:creationId xmlns:a16="http://schemas.microsoft.com/office/drawing/2014/main" id="{AAABE7C7-5914-4AA2-B14A-1D6C33DD3C02}"/>
            </a:ext>
          </a:extLst>
        </xdr:cNvPr>
        <xdr:cNvSpPr/>
      </xdr:nvSpPr>
      <xdr:spPr>
        <a:xfrm>
          <a:off x="1019175" y="3905250"/>
          <a:ext cx="7591425" cy="7496176"/>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45</xdr:row>
      <xdr:rowOff>0</xdr:rowOff>
    </xdr:from>
    <xdr:to>
      <xdr:col>16</xdr:col>
      <xdr:colOff>209550</xdr:colOff>
      <xdr:row>45</xdr:row>
      <xdr:rowOff>0</xdr:rowOff>
    </xdr:to>
    <xdr:sp macro="" textlink="">
      <xdr:nvSpPr>
        <xdr:cNvPr id="4" name="Rectangle 3">
          <a:extLst>
            <a:ext uri="{FF2B5EF4-FFF2-40B4-BE49-F238E27FC236}">
              <a16:creationId xmlns:a16="http://schemas.microsoft.com/office/drawing/2014/main" id="{DD95D02F-6BDF-4DB8-A57B-824EC248B7EA}"/>
            </a:ext>
          </a:extLst>
        </xdr:cNvPr>
        <xdr:cNvSpPr/>
      </xdr:nvSpPr>
      <xdr:spPr>
        <a:xfrm>
          <a:off x="1028700" y="7400926"/>
          <a:ext cx="7629525"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16</xdr:row>
      <xdr:rowOff>276225</xdr:rowOff>
    </xdr:to>
    <xdr:sp macro="" textlink="">
      <xdr:nvSpPr>
        <xdr:cNvPr id="5" name="Rectangle 4">
          <a:extLst>
            <a:ext uri="{FF2B5EF4-FFF2-40B4-BE49-F238E27FC236}">
              <a16:creationId xmlns:a16="http://schemas.microsoft.com/office/drawing/2014/main" id="{79E38365-0CC4-4312-BCC5-287E4510DDE0}"/>
            </a:ext>
          </a:extLst>
        </xdr:cNvPr>
        <xdr:cNvSpPr/>
      </xdr:nvSpPr>
      <xdr:spPr>
        <a:xfrm>
          <a:off x="1019175" y="1323974"/>
          <a:ext cx="7591425" cy="2571751"/>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4</xdr:row>
      <xdr:rowOff>114299</xdr:rowOff>
    </xdr:from>
    <xdr:to>
      <xdr:col>14</xdr:col>
      <xdr:colOff>161925</xdr:colOff>
      <xdr:row>17</xdr:row>
      <xdr:rowOff>0</xdr:rowOff>
    </xdr:to>
    <xdr:sp macro="" textlink="">
      <xdr:nvSpPr>
        <xdr:cNvPr id="2" name="Rectangle 1">
          <a:extLst>
            <a:ext uri="{FF2B5EF4-FFF2-40B4-BE49-F238E27FC236}">
              <a16:creationId xmlns:a16="http://schemas.microsoft.com/office/drawing/2014/main" id="{622912ED-C47D-4DA9-8FFD-ECA6400F8FF1}"/>
            </a:ext>
          </a:extLst>
        </xdr:cNvPr>
        <xdr:cNvSpPr/>
      </xdr:nvSpPr>
      <xdr:spPr>
        <a:xfrm>
          <a:off x="1019175" y="981074"/>
          <a:ext cx="7591425" cy="3762376"/>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4</xdr:row>
      <xdr:rowOff>114299</xdr:rowOff>
    </xdr:from>
    <xdr:to>
      <xdr:col>14</xdr:col>
      <xdr:colOff>161925</xdr:colOff>
      <xdr:row>17</xdr:row>
      <xdr:rowOff>0</xdr:rowOff>
    </xdr:to>
    <xdr:sp macro="" textlink="">
      <xdr:nvSpPr>
        <xdr:cNvPr id="6" name="Rectangle 5">
          <a:extLst>
            <a:ext uri="{FF2B5EF4-FFF2-40B4-BE49-F238E27FC236}">
              <a16:creationId xmlns:a16="http://schemas.microsoft.com/office/drawing/2014/main" id="{C2BFBF0E-FC7A-4A7F-88CD-9F2640F3226F}"/>
            </a:ext>
          </a:extLst>
        </xdr:cNvPr>
        <xdr:cNvSpPr/>
      </xdr:nvSpPr>
      <xdr:spPr>
        <a:xfrm>
          <a:off x="1019175" y="981074"/>
          <a:ext cx="7591425" cy="3781426"/>
        </a:xfrm>
        <a:prstGeom prst="rect">
          <a:avLst/>
        </a:prstGeom>
        <a:noFill/>
        <a:ln w="12700">
          <a:solidFill>
            <a:srgbClr val="6600CC"/>
          </a:solidFill>
        </a:ln>
        <a:effectLst>
          <a:glow rad="63500">
            <a:srgbClr val="C00000">
              <a:alpha val="40000"/>
            </a:srgbClr>
          </a:glow>
        </a:effectLst>
        <a:scene3d>
          <a:camera prst="orthographicFront"/>
          <a:lightRig rig="threePt" dir="t"/>
        </a:scene3d>
        <a:sp3d extrusionH="76200" contourW="12700">
          <a:extrusionClr>
            <a:srgbClr val="C00000"/>
          </a:extrusionClr>
          <a:contourClr>
            <a:srgbClr val="C0000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tabSelected="1" zoomScale="130" zoomScaleNormal="130" workbookViewId="0">
      <selection activeCell="B11" sqref="B11"/>
    </sheetView>
  </sheetViews>
  <sheetFormatPr baseColWidth="10" defaultRowHeight="15" x14ac:dyDescent="0.25"/>
  <sheetData>
    <row r="1" spans="2:5" s="125" customFormat="1" x14ac:dyDescent="0.25"/>
    <row r="2" spans="2:5" s="125" customFormat="1" ht="23.25" x14ac:dyDescent="0.35">
      <c r="B2" s="126" t="s">
        <v>121</v>
      </c>
    </row>
    <row r="3" spans="2:5" s="125" customFormat="1" x14ac:dyDescent="0.25"/>
    <row r="4" spans="2:5" s="125" customFormat="1" x14ac:dyDescent="0.25">
      <c r="B4" s="127" t="s">
        <v>183</v>
      </c>
      <c r="C4" s="128"/>
      <c r="D4" s="128"/>
      <c r="E4" s="128"/>
    </row>
    <row r="5" spans="2:5" s="125" customFormat="1" x14ac:dyDescent="0.25">
      <c r="B5" s="174" t="s">
        <v>184</v>
      </c>
    </row>
    <row r="6" spans="2:5" s="125" customFormat="1" x14ac:dyDescent="0.25">
      <c r="B6" s="174" t="s">
        <v>185</v>
      </c>
    </row>
    <row r="7" spans="2:5" s="125" customFormat="1" x14ac:dyDescent="0.25">
      <c r="B7" s="174" t="s">
        <v>186</v>
      </c>
    </row>
    <row r="8" spans="2:5" s="125" customFormat="1" x14ac:dyDescent="0.25">
      <c r="B8" s="174" t="s">
        <v>187</v>
      </c>
    </row>
    <row r="9" spans="2:5" s="125" customFormat="1" x14ac:dyDescent="0.25">
      <c r="B9" s="174"/>
    </row>
    <row r="10" spans="2:5" s="125" customFormat="1" x14ac:dyDescent="0.25">
      <c r="B10" s="127" t="s">
        <v>197</v>
      </c>
    </row>
    <row r="11" spans="2:5" s="125" customFormat="1" x14ac:dyDescent="0.25">
      <c r="B11" s="127"/>
    </row>
    <row r="12" spans="2:5" s="125" customFormat="1" x14ac:dyDescent="0.25">
      <c r="B12" s="129" t="s">
        <v>188</v>
      </c>
    </row>
    <row r="13" spans="2:5" s="125" customFormat="1" x14ac:dyDescent="0.25">
      <c r="B13" s="70" t="s">
        <v>56</v>
      </c>
    </row>
    <row r="14" spans="2:5" s="125" customFormat="1" x14ac:dyDescent="0.25">
      <c r="B14" s="70" t="s">
        <v>57</v>
      </c>
    </row>
    <row r="15" spans="2:5" s="125" customFormat="1" x14ac:dyDescent="0.25">
      <c r="B15" s="70" t="s">
        <v>58</v>
      </c>
    </row>
    <row r="16" spans="2:5" s="125" customFormat="1" x14ac:dyDescent="0.25">
      <c r="B16" s="70" t="s">
        <v>59</v>
      </c>
    </row>
    <row r="17" s="125" customFormat="1" x14ac:dyDescent="0.25"/>
    <row r="18" s="125" customFormat="1" x14ac:dyDescent="0.25"/>
    <row r="19" s="125" customFormat="1" x14ac:dyDescent="0.25"/>
    <row r="20" s="125" customFormat="1" x14ac:dyDescent="0.25"/>
    <row r="21" s="125" customFormat="1" x14ac:dyDescent="0.25"/>
    <row r="22" s="125" customFormat="1" x14ac:dyDescent="0.25"/>
    <row r="23" s="125" customFormat="1" x14ac:dyDescent="0.25"/>
    <row r="24" s="125" customFormat="1" x14ac:dyDescent="0.25"/>
    <row r="25" s="125" customFormat="1" x14ac:dyDescent="0.25"/>
    <row r="26" s="125" customFormat="1" x14ac:dyDescent="0.25"/>
    <row r="27" s="125" customFormat="1" x14ac:dyDescent="0.25"/>
    <row r="28" s="125" customFormat="1" x14ac:dyDescent="0.25"/>
    <row r="29" s="125" customFormat="1" x14ac:dyDescent="0.25"/>
    <row r="30" s="125" customFormat="1" x14ac:dyDescent="0.25"/>
  </sheetData>
  <sheetProtection algorithmName="SHA-512" hashValue="Z9U9VodZtsC1U8DTvSKEkD22sAL6a6fxzwzCXBh0Tjh6VvAbjR7JuoFRROeiqLN1bhnKvOJAHJaQKEl9sRossg==" saltValue="i1t9M6CtM8GukkMBz14x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0"/>
  <sheetViews>
    <sheetView workbookViewId="0">
      <selection activeCell="N7" sqref="N7"/>
    </sheetView>
  </sheetViews>
  <sheetFormatPr baseColWidth="10" defaultRowHeight="15" x14ac:dyDescent="0.25"/>
  <cols>
    <col min="2" max="2" width="4.42578125" customWidth="1"/>
    <col min="4" max="4" width="24.42578125" customWidth="1"/>
    <col min="5" max="5" width="3" customWidth="1"/>
    <col min="6" max="6" width="4.85546875" customWidth="1"/>
    <col min="7" max="7" width="3" customWidth="1"/>
    <col min="9" max="9" width="3" customWidth="1"/>
    <col min="10" max="10" width="7" customWidth="1"/>
    <col min="11" max="12" width="3" customWidth="1"/>
    <col min="13" max="13" width="4.7109375" customWidth="1"/>
    <col min="14" max="14" width="15.7109375" customWidth="1"/>
  </cols>
  <sheetData>
    <row r="1" spans="2:16" s="1" customFormat="1" ht="9.75" customHeight="1" x14ac:dyDescent="0.25"/>
    <row r="2" spans="2:16" s="13" customFormat="1" ht="18" x14ac:dyDescent="0.25">
      <c r="D2" s="130" t="s">
        <v>109</v>
      </c>
      <c r="H2" s="130">
        <v>2024</v>
      </c>
    </row>
    <row r="3" spans="2:16" s="13" customFormat="1" ht="9.75" customHeight="1" thickBot="1" x14ac:dyDescent="0.3"/>
    <row r="4" spans="2:16" s="13" customFormat="1" ht="18.75" thickTop="1" x14ac:dyDescent="0.25">
      <c r="B4" s="133"/>
      <c r="C4" s="134"/>
      <c r="D4" s="134"/>
      <c r="E4" s="134"/>
      <c r="F4" s="134"/>
      <c r="G4" s="134"/>
      <c r="H4" s="134"/>
      <c r="I4" s="134"/>
      <c r="J4" s="134"/>
      <c r="K4" s="134"/>
      <c r="L4" s="134"/>
      <c r="M4" s="134"/>
      <c r="N4" s="134"/>
      <c r="O4" s="135"/>
    </row>
    <row r="5" spans="2:16" s="13" customFormat="1" ht="18" x14ac:dyDescent="0.25">
      <c r="B5" s="136"/>
      <c r="C5" s="132" t="s">
        <v>110</v>
      </c>
      <c r="D5" s="131"/>
      <c r="E5" s="76"/>
      <c r="F5" s="76"/>
      <c r="G5" s="76"/>
      <c r="H5" s="76"/>
      <c r="I5" s="76"/>
      <c r="J5" s="76"/>
      <c r="K5" s="76"/>
      <c r="L5" s="76"/>
      <c r="M5" s="76"/>
      <c r="N5" s="76"/>
      <c r="O5" s="137"/>
      <c r="P5" s="1"/>
    </row>
    <row r="6" spans="2:16" s="13" customFormat="1" ht="18" x14ac:dyDescent="0.25">
      <c r="B6" s="136"/>
      <c r="C6" s="76"/>
      <c r="D6" s="76"/>
      <c r="E6" s="76"/>
      <c r="F6" s="76"/>
      <c r="G6" s="76"/>
      <c r="H6" s="76"/>
      <c r="I6" s="76"/>
      <c r="J6" s="76"/>
      <c r="K6" s="76"/>
      <c r="L6" s="76"/>
      <c r="M6" s="122"/>
      <c r="N6" s="123"/>
      <c r="O6" s="137"/>
      <c r="P6" s="1"/>
    </row>
    <row r="7" spans="2:16" s="13" customFormat="1" ht="18" x14ac:dyDescent="0.25">
      <c r="B7" s="136"/>
      <c r="C7" s="76"/>
      <c r="D7" s="5" t="s">
        <v>112</v>
      </c>
      <c r="E7" s="15"/>
      <c r="F7" s="15"/>
      <c r="G7" s="15"/>
      <c r="H7" s="15"/>
      <c r="I7" s="15"/>
      <c r="J7" s="15"/>
      <c r="K7" s="15"/>
      <c r="L7" s="15"/>
      <c r="M7" s="6"/>
      <c r="N7" s="144"/>
      <c r="O7" s="137"/>
      <c r="P7" s="1"/>
    </row>
    <row r="8" spans="2:16" s="13" customFormat="1" ht="18" x14ac:dyDescent="0.25">
      <c r="B8" s="136"/>
      <c r="C8" s="76"/>
      <c r="D8" s="76"/>
      <c r="E8" s="76"/>
      <c r="F8" s="76"/>
      <c r="G8" s="76"/>
      <c r="H8" s="76"/>
      <c r="I8" s="76"/>
      <c r="J8" s="76"/>
      <c r="K8" s="76"/>
      <c r="L8" s="76"/>
      <c r="M8" s="76"/>
      <c r="N8" s="76"/>
      <c r="O8" s="137"/>
      <c r="P8" s="1"/>
    </row>
    <row r="9" spans="2:16" s="13" customFormat="1" ht="18" x14ac:dyDescent="0.25">
      <c r="B9" s="136"/>
      <c r="C9" s="76"/>
      <c r="D9" s="5" t="s">
        <v>124</v>
      </c>
      <c r="E9" s="15"/>
      <c r="F9" s="15"/>
      <c r="G9" s="15"/>
      <c r="H9" s="15"/>
      <c r="I9" s="15"/>
      <c r="J9" s="15"/>
      <c r="K9" s="15"/>
      <c r="L9" s="15"/>
      <c r="M9" s="6"/>
      <c r="N9" s="144"/>
      <c r="O9" s="137"/>
      <c r="P9" s="1"/>
    </row>
    <row r="10" spans="2:16" s="13" customFormat="1" ht="18.75" thickBot="1" x14ac:dyDescent="0.3">
      <c r="B10" s="138"/>
      <c r="C10" s="153" t="s">
        <v>125</v>
      </c>
      <c r="D10" s="139"/>
      <c r="E10" s="139"/>
      <c r="F10" s="139"/>
      <c r="G10" s="139"/>
      <c r="H10" s="139"/>
      <c r="I10" s="139"/>
      <c r="J10" s="139"/>
      <c r="K10" s="139"/>
      <c r="L10" s="139"/>
      <c r="M10" s="139"/>
      <c r="N10" s="139"/>
      <c r="O10" s="140"/>
    </row>
    <row r="11" spans="2:16" s="13" customFormat="1" ht="9.75" customHeight="1" thickTop="1" thickBot="1" x14ac:dyDescent="0.3"/>
    <row r="12" spans="2:16" s="13" customFormat="1" ht="18.75" thickTop="1" x14ac:dyDescent="0.25">
      <c r="B12" s="133"/>
      <c r="C12" s="134"/>
      <c r="D12" s="134"/>
      <c r="E12" s="134"/>
      <c r="F12" s="134"/>
      <c r="G12" s="134"/>
      <c r="H12" s="134"/>
      <c r="I12" s="134"/>
      <c r="J12" s="134"/>
      <c r="K12" s="134"/>
      <c r="L12" s="134"/>
      <c r="M12" s="134"/>
      <c r="N12" s="134"/>
      <c r="O12" s="135"/>
    </row>
    <row r="13" spans="2:16" s="13" customFormat="1" ht="18" x14ac:dyDescent="0.25">
      <c r="B13" s="136"/>
      <c r="C13" s="132" t="s">
        <v>111</v>
      </c>
      <c r="D13" s="124"/>
      <c r="E13" s="124"/>
      <c r="F13" s="124"/>
      <c r="G13" s="124"/>
      <c r="H13" s="124"/>
      <c r="I13" s="124"/>
      <c r="J13" s="124"/>
      <c r="K13" s="124"/>
      <c r="L13" s="124"/>
      <c r="M13" s="124"/>
      <c r="N13" s="124"/>
      <c r="O13" s="141"/>
    </row>
    <row r="14" spans="2:16" s="13" customFormat="1" ht="18" x14ac:dyDescent="0.25">
      <c r="B14" s="136"/>
      <c r="C14" s="124"/>
      <c r="D14" s="124"/>
      <c r="E14" s="124"/>
      <c r="F14" s="124"/>
      <c r="G14" s="124"/>
      <c r="H14" s="124"/>
      <c r="I14" s="124"/>
      <c r="J14" s="124"/>
      <c r="K14" s="124"/>
      <c r="L14" s="124"/>
      <c r="M14" s="124"/>
      <c r="N14" s="124"/>
      <c r="O14" s="141"/>
    </row>
    <row r="15" spans="2:16" s="13" customFormat="1" ht="18" x14ac:dyDescent="0.25">
      <c r="B15" s="136"/>
      <c r="C15" s="124"/>
      <c r="D15" s="5" t="s">
        <v>113</v>
      </c>
      <c r="E15" s="15"/>
      <c r="F15" s="15"/>
      <c r="G15" s="15"/>
      <c r="H15" s="15"/>
      <c r="I15" s="15"/>
      <c r="J15" s="15"/>
      <c r="K15" s="15"/>
      <c r="L15" s="15"/>
      <c r="M15" s="6"/>
      <c r="N15" s="147"/>
      <c r="O15" s="141"/>
    </row>
    <row r="16" spans="2:16" s="13" customFormat="1" ht="18" x14ac:dyDescent="0.25">
      <c r="B16" s="136"/>
      <c r="C16" s="124"/>
      <c r="D16" s="124"/>
      <c r="E16" s="124"/>
      <c r="F16" s="124"/>
      <c r="G16" s="124"/>
      <c r="H16" s="124"/>
      <c r="I16" s="124"/>
      <c r="J16" s="124"/>
      <c r="K16" s="124"/>
      <c r="L16" s="124"/>
      <c r="M16" s="124"/>
      <c r="N16" s="124"/>
      <c r="O16" s="141"/>
    </row>
    <row r="17" spans="2:15" s="13" customFormat="1" ht="18" x14ac:dyDescent="0.25">
      <c r="B17" s="136"/>
      <c r="C17" s="124"/>
      <c r="D17" s="5" t="s">
        <v>114</v>
      </c>
      <c r="E17" s="15"/>
      <c r="F17" s="15"/>
      <c r="G17" s="15"/>
      <c r="H17" s="15"/>
      <c r="I17" s="15"/>
      <c r="J17" s="15"/>
      <c r="K17" s="15"/>
      <c r="L17" s="15"/>
      <c r="M17" s="6"/>
      <c r="N17" s="152"/>
      <c r="O17" s="141"/>
    </row>
    <row r="18" spans="2:15" s="13" customFormat="1" ht="18.75" thickBot="1" x14ac:dyDescent="0.3">
      <c r="B18" s="138"/>
      <c r="C18" s="139"/>
      <c r="D18" s="139"/>
      <c r="E18" s="139"/>
      <c r="F18" s="139"/>
      <c r="G18" s="139"/>
      <c r="H18" s="139"/>
      <c r="I18" s="139"/>
      <c r="J18" s="139"/>
      <c r="K18" s="139"/>
      <c r="L18" s="139"/>
      <c r="M18" s="139"/>
      <c r="N18" s="139"/>
      <c r="O18" s="140"/>
    </row>
    <row r="19" spans="2:15" s="13" customFormat="1" ht="9.75" customHeight="1" thickTop="1" thickBot="1" x14ac:dyDescent="0.3"/>
    <row r="20" spans="2:15" s="13" customFormat="1" ht="18.75" thickTop="1" x14ac:dyDescent="0.25">
      <c r="B20" s="133"/>
      <c r="C20" s="134"/>
      <c r="D20" s="134"/>
      <c r="E20" s="134"/>
      <c r="F20" s="134"/>
      <c r="G20" s="134"/>
      <c r="H20" s="134"/>
      <c r="I20" s="134"/>
      <c r="J20" s="134"/>
      <c r="K20" s="134"/>
      <c r="L20" s="134"/>
      <c r="M20" s="134"/>
      <c r="N20" s="134"/>
      <c r="O20" s="135"/>
    </row>
    <row r="21" spans="2:15" s="13" customFormat="1" ht="18" x14ac:dyDescent="0.25">
      <c r="B21" s="136"/>
      <c r="C21" s="132" t="s">
        <v>115</v>
      </c>
      <c r="D21" s="124"/>
      <c r="E21" s="124"/>
      <c r="F21" s="124"/>
      <c r="G21" s="124"/>
      <c r="H21" s="124"/>
      <c r="I21" s="124"/>
      <c r="J21" s="124"/>
      <c r="K21" s="124"/>
      <c r="L21" s="124"/>
      <c r="M21" s="124"/>
      <c r="N21" s="124"/>
      <c r="O21" s="141"/>
    </row>
    <row r="22" spans="2:15" s="13" customFormat="1" ht="18" x14ac:dyDescent="0.25">
      <c r="B22" s="136"/>
      <c r="C22" s="124"/>
      <c r="D22" s="124"/>
      <c r="E22" s="124"/>
      <c r="F22" s="124"/>
      <c r="G22" s="124"/>
      <c r="H22" s="124"/>
      <c r="I22" s="124"/>
      <c r="J22" s="124"/>
      <c r="K22" s="124"/>
      <c r="L22" s="124"/>
      <c r="M22" s="124"/>
      <c r="N22" s="124"/>
      <c r="O22" s="141"/>
    </row>
    <row r="23" spans="2:15" s="13" customFormat="1" ht="18" x14ac:dyDescent="0.25">
      <c r="B23" s="136"/>
      <c r="C23" s="124"/>
      <c r="D23" s="5" t="s">
        <v>116</v>
      </c>
      <c r="E23" s="15"/>
      <c r="F23" s="15"/>
      <c r="G23" s="15"/>
      <c r="H23" s="15"/>
      <c r="I23" s="15"/>
      <c r="J23" s="15"/>
      <c r="K23" s="15"/>
      <c r="L23" s="15"/>
      <c r="M23" s="6"/>
      <c r="N23" s="144"/>
      <c r="O23" s="141"/>
    </row>
    <row r="24" spans="2:15" s="13" customFormat="1" ht="18" x14ac:dyDescent="0.25">
      <c r="B24" s="136"/>
      <c r="C24" s="124"/>
      <c r="D24" s="124"/>
      <c r="E24" s="124"/>
      <c r="F24" s="124"/>
      <c r="G24" s="124"/>
      <c r="H24" s="124"/>
      <c r="I24" s="124"/>
      <c r="J24" s="124"/>
      <c r="K24" s="124"/>
      <c r="L24" s="124"/>
      <c r="M24" s="124"/>
      <c r="N24" s="124"/>
      <c r="O24" s="141"/>
    </row>
    <row r="25" spans="2:15" s="13" customFormat="1" ht="18" x14ac:dyDescent="0.25">
      <c r="B25" s="136"/>
      <c r="C25" s="124"/>
      <c r="D25" s="5" t="s">
        <v>117</v>
      </c>
      <c r="E25" s="15"/>
      <c r="F25" s="15"/>
      <c r="G25" s="15"/>
      <c r="H25" s="15"/>
      <c r="I25" s="15"/>
      <c r="J25" s="15"/>
      <c r="K25" s="15"/>
      <c r="L25" s="15"/>
      <c r="M25" s="6"/>
      <c r="N25" s="151"/>
      <c r="O25" s="141"/>
    </row>
    <row r="26" spans="2:15" s="13" customFormat="1" ht="18" x14ac:dyDescent="0.25">
      <c r="B26" s="136"/>
      <c r="C26" s="124"/>
      <c r="D26" s="124"/>
      <c r="E26" s="124"/>
      <c r="F26" s="124"/>
      <c r="G26" s="124"/>
      <c r="H26" s="124"/>
      <c r="I26" s="124"/>
      <c r="J26" s="124"/>
      <c r="K26" s="124"/>
      <c r="L26" s="124"/>
      <c r="M26" s="124"/>
      <c r="N26" s="124"/>
      <c r="O26" s="141"/>
    </row>
    <row r="27" spans="2:15" s="13" customFormat="1" ht="18" x14ac:dyDescent="0.25">
      <c r="B27" s="136"/>
      <c r="C27" s="124"/>
      <c r="D27" s="5" t="s">
        <v>118</v>
      </c>
      <c r="E27" s="15"/>
      <c r="F27" s="15"/>
      <c r="G27" s="15"/>
      <c r="H27" s="15"/>
      <c r="I27" s="15"/>
      <c r="J27" s="15"/>
      <c r="K27" s="15"/>
      <c r="L27" s="15"/>
      <c r="M27" s="6"/>
      <c r="N27" s="151"/>
      <c r="O27" s="141"/>
    </row>
    <row r="28" spans="2:15" s="13" customFormat="1" ht="18.75" thickBot="1" x14ac:dyDescent="0.3">
      <c r="B28" s="138"/>
      <c r="C28" s="139"/>
      <c r="D28" s="139"/>
      <c r="E28" s="139"/>
      <c r="F28" s="139"/>
      <c r="G28" s="139"/>
      <c r="H28" s="139"/>
      <c r="I28" s="139"/>
      <c r="J28" s="139"/>
      <c r="K28" s="139"/>
      <c r="L28" s="139"/>
      <c r="M28" s="139"/>
      <c r="N28" s="139"/>
      <c r="O28" s="140"/>
    </row>
    <row r="29" spans="2:15" s="13" customFormat="1" ht="9.75" customHeight="1" thickTop="1" thickBot="1" x14ac:dyDescent="0.3"/>
    <row r="30" spans="2:15" s="13" customFormat="1" ht="18.75" thickTop="1" x14ac:dyDescent="0.25">
      <c r="B30" s="133"/>
      <c r="C30" s="134"/>
      <c r="D30" s="134"/>
      <c r="E30" s="134"/>
      <c r="F30" s="134"/>
      <c r="G30" s="134"/>
      <c r="H30" s="134"/>
      <c r="I30" s="134"/>
      <c r="J30" s="134"/>
      <c r="K30" s="134"/>
      <c r="L30" s="134"/>
      <c r="M30" s="134"/>
      <c r="N30" s="134"/>
      <c r="O30" s="135"/>
    </row>
    <row r="31" spans="2:15" s="13" customFormat="1" ht="18" x14ac:dyDescent="0.25">
      <c r="B31" s="136"/>
      <c r="C31" s="132" t="s">
        <v>119</v>
      </c>
      <c r="D31" s="124"/>
      <c r="E31" s="124"/>
      <c r="F31" s="124"/>
      <c r="G31" s="124"/>
      <c r="H31" s="124"/>
      <c r="I31" s="124"/>
      <c r="J31" s="124"/>
      <c r="K31" s="124"/>
      <c r="L31" s="124"/>
      <c r="M31" s="124"/>
      <c r="N31" s="124"/>
      <c r="O31" s="141"/>
    </row>
    <row r="32" spans="2:15" s="13" customFormat="1" ht="18" x14ac:dyDescent="0.25">
      <c r="B32" s="136"/>
      <c r="C32" s="124"/>
      <c r="D32" s="124"/>
      <c r="E32" s="124"/>
      <c r="F32" s="124"/>
      <c r="G32" s="124"/>
      <c r="H32" s="124"/>
      <c r="I32" s="124"/>
      <c r="J32" s="124"/>
      <c r="K32" s="124"/>
      <c r="L32" s="124"/>
      <c r="M32" s="124"/>
      <c r="N32" s="124"/>
      <c r="O32" s="141"/>
    </row>
    <row r="33" spans="2:15" s="13" customFormat="1" ht="18" x14ac:dyDescent="0.25">
      <c r="B33" s="136"/>
      <c r="C33" s="124"/>
      <c r="D33" s="5" t="s">
        <v>120</v>
      </c>
      <c r="E33" s="15"/>
      <c r="F33" s="15"/>
      <c r="G33" s="15"/>
      <c r="H33" s="15"/>
      <c r="I33" s="15"/>
      <c r="J33" s="15"/>
      <c r="K33" s="15"/>
      <c r="L33" s="15"/>
      <c r="M33" s="6"/>
      <c r="N33" s="152"/>
      <c r="O33" s="141"/>
    </row>
    <row r="34" spans="2:15" s="13" customFormat="1" ht="18" x14ac:dyDescent="0.25">
      <c r="B34" s="136"/>
      <c r="C34" s="124"/>
      <c r="D34" s="124"/>
      <c r="E34" s="124"/>
      <c r="F34" s="124"/>
      <c r="G34" s="124"/>
      <c r="H34" s="124"/>
      <c r="I34" s="124"/>
      <c r="J34" s="124"/>
      <c r="K34" s="124"/>
      <c r="L34" s="124"/>
      <c r="M34" s="124"/>
      <c r="N34" s="124"/>
      <c r="O34" s="141"/>
    </row>
    <row r="35" spans="2:15" s="13" customFormat="1" ht="18" x14ac:dyDescent="0.25">
      <c r="B35" s="136"/>
      <c r="C35" s="124"/>
      <c r="D35" s="5" t="s">
        <v>126</v>
      </c>
      <c r="E35" s="15"/>
      <c r="F35" s="15"/>
      <c r="G35" s="15"/>
      <c r="H35" s="15"/>
      <c r="I35" s="15"/>
      <c r="J35" s="15"/>
      <c r="K35" s="15"/>
      <c r="L35" s="15"/>
      <c r="M35" s="6"/>
      <c r="N35" s="152"/>
      <c r="O35" s="141"/>
    </row>
    <row r="36" spans="2:15" s="13" customFormat="1" ht="18.75" thickBot="1" x14ac:dyDescent="0.3">
      <c r="B36" s="138"/>
      <c r="C36" s="139"/>
      <c r="D36" s="139"/>
      <c r="E36" s="139"/>
      <c r="F36" s="139"/>
      <c r="G36" s="139"/>
      <c r="H36" s="139"/>
      <c r="I36" s="139"/>
      <c r="J36" s="139"/>
      <c r="K36" s="139"/>
      <c r="L36" s="139"/>
      <c r="M36" s="139"/>
      <c r="N36" s="139"/>
      <c r="O36" s="140"/>
    </row>
    <row r="37" spans="2:15" s="13" customFormat="1" ht="18.75" thickTop="1" x14ac:dyDescent="0.25"/>
    <row r="38" spans="2:15" s="13" customFormat="1" ht="18" x14ac:dyDescent="0.25"/>
    <row r="39" spans="2:15" s="13" customFormat="1" ht="18" x14ac:dyDescent="0.25"/>
    <row r="40" spans="2:15" s="13" customFormat="1" ht="18" x14ac:dyDescent="0.25"/>
    <row r="41" spans="2:15" s="13" customFormat="1" ht="18" x14ac:dyDescent="0.25"/>
    <row r="42" spans="2:15" s="13" customFormat="1" ht="18" x14ac:dyDescent="0.25"/>
    <row r="43" spans="2:15" s="13" customFormat="1" ht="18" x14ac:dyDescent="0.25"/>
    <row r="44" spans="2:15" s="13" customFormat="1" ht="18" x14ac:dyDescent="0.25"/>
    <row r="45" spans="2:15" s="13" customFormat="1" ht="18" x14ac:dyDescent="0.25"/>
    <row r="46" spans="2:15" s="13" customFormat="1" ht="18" x14ac:dyDescent="0.25"/>
    <row r="47" spans="2:15" s="13" customFormat="1" ht="18" x14ac:dyDescent="0.25"/>
    <row r="48" spans="2:15" s="13" customFormat="1" ht="18" x14ac:dyDescent="0.25"/>
    <row r="49" s="13" customFormat="1" ht="18" x14ac:dyDescent="0.25"/>
    <row r="50" s="13" customFormat="1" ht="18" x14ac:dyDescent="0.25"/>
  </sheetData>
  <sheetProtection algorithmName="SHA-512" hashValue="6bZXlBrji0AnphMsKB3+NWZINg8IPJpfF5uz+aU+gCGsKN6/D/Eu1bX8AancEMgmpa0dszd4Gfmv7JVZ/VKPsQ==" saltValue="Rdpd4b/oLvYqDb9Z3GR1Ow=="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R51"/>
  <sheetViews>
    <sheetView topLeftCell="A20" workbookViewId="0">
      <selection activeCell="N33" sqref="N33"/>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26" style="1" customWidth="1"/>
    <col min="14" max="14" width="15.7109375" style="1" customWidth="1"/>
    <col min="15" max="15" width="13.5703125" style="1" customWidth="1"/>
    <col min="16" max="16" width="13.28515625" style="1" customWidth="1"/>
    <col min="17" max="16384" width="11.42578125" style="1"/>
  </cols>
  <sheetData>
    <row r="1" spans="3:18" ht="8.25" customHeight="1" x14ac:dyDescent="0.25"/>
    <row r="2" spans="3:18" ht="15.75" customHeight="1" x14ac:dyDescent="0.25">
      <c r="D2" s="73" t="s">
        <v>61</v>
      </c>
      <c r="E2" s="13"/>
      <c r="F2" s="13"/>
      <c r="G2" s="13"/>
      <c r="H2" s="13"/>
      <c r="I2" s="13"/>
      <c r="J2" s="13"/>
      <c r="K2" s="13"/>
      <c r="L2" s="13"/>
    </row>
    <row r="3" spans="3:18" ht="15" x14ac:dyDescent="0.25">
      <c r="R3" s="67" t="s">
        <v>52</v>
      </c>
    </row>
    <row r="4" spans="3:18" ht="15" x14ac:dyDescent="0.25">
      <c r="D4" s="175" t="s">
        <v>1</v>
      </c>
      <c r="E4" s="175"/>
      <c r="F4" s="175"/>
      <c r="G4" s="175"/>
      <c r="H4" s="44"/>
      <c r="I4" s="72"/>
      <c r="J4" s="72"/>
      <c r="K4" s="72"/>
      <c r="L4" s="72"/>
      <c r="M4" s="68" t="s">
        <v>2</v>
      </c>
      <c r="N4" s="176">
        <v>2024</v>
      </c>
      <c r="O4" s="176"/>
      <c r="P4" s="176"/>
      <c r="R4" s="1" t="s">
        <v>53</v>
      </c>
    </row>
    <row r="5" spans="3:18" ht="18" x14ac:dyDescent="0.25">
      <c r="D5" s="175"/>
      <c r="E5" s="175"/>
      <c r="F5" s="175"/>
      <c r="G5" s="175"/>
      <c r="H5" s="74"/>
      <c r="I5" s="15"/>
      <c r="J5" s="15"/>
      <c r="K5" s="15"/>
      <c r="L5" s="15"/>
      <c r="M5" s="75" t="s">
        <v>62</v>
      </c>
      <c r="N5" s="177">
        <f>IF(ISERROR($N$51),0,$N$51)</f>
        <v>0</v>
      </c>
      <c r="O5" s="177"/>
      <c r="P5" s="177"/>
      <c r="R5" s="70" t="s">
        <v>56</v>
      </c>
    </row>
    <row r="6" spans="3:18" ht="15" x14ac:dyDescent="0.25">
      <c r="R6" s="70" t="s">
        <v>57</v>
      </c>
    </row>
    <row r="7" spans="3:18" ht="15" x14ac:dyDescent="0.25">
      <c r="R7" s="70" t="s">
        <v>58</v>
      </c>
    </row>
    <row r="8" spans="3:18" ht="15" x14ac:dyDescent="0.25">
      <c r="C8" s="81" t="s">
        <v>3</v>
      </c>
      <c r="D8" s="1" t="s">
        <v>4</v>
      </c>
      <c r="R8" s="70" t="s">
        <v>59</v>
      </c>
    </row>
    <row r="9" spans="3:18" ht="20.100000000000001" customHeight="1" x14ac:dyDescent="0.25">
      <c r="M9" s="3" t="s">
        <v>7</v>
      </c>
      <c r="N9" s="2">
        <f>N4</f>
        <v>2024</v>
      </c>
    </row>
    <row r="10" spans="3:18" x14ac:dyDescent="0.25">
      <c r="D10" s="5" t="s">
        <v>63</v>
      </c>
      <c r="E10" s="15"/>
      <c r="F10" s="15"/>
      <c r="G10" s="15"/>
      <c r="H10" s="15"/>
      <c r="I10" s="15"/>
      <c r="J10" s="15"/>
      <c r="K10" s="15"/>
      <c r="L10" s="15"/>
      <c r="M10" s="6"/>
      <c r="N10" s="120">
        <f>'Données annuelles'!$N$27</f>
        <v>0</v>
      </c>
    </row>
    <row r="11" spans="3:18" ht="12" customHeight="1" x14ac:dyDescent="0.25">
      <c r="D11" s="76"/>
      <c r="E11" s="76"/>
      <c r="F11" s="76"/>
      <c r="G11" s="76"/>
      <c r="H11" s="76"/>
      <c r="I11" s="76"/>
      <c r="J11" s="76"/>
      <c r="K11" s="76"/>
      <c r="L11" s="76"/>
      <c r="M11" s="76"/>
    </row>
    <row r="12" spans="3:18" x14ac:dyDescent="0.25">
      <c r="D12" s="5" t="s">
        <v>64</v>
      </c>
      <c r="E12" s="15"/>
      <c r="F12" s="15"/>
      <c r="G12" s="15"/>
      <c r="H12" s="15"/>
      <c r="I12" s="15"/>
      <c r="J12" s="15"/>
      <c r="K12" s="15"/>
      <c r="L12" s="15"/>
      <c r="M12" s="6"/>
      <c r="N12" s="120">
        <f>'Données annuelles'!$N$25</f>
        <v>0</v>
      </c>
    </row>
    <row r="13" spans="3:18" ht="12" customHeight="1" x14ac:dyDescent="0.25">
      <c r="M13" s="3"/>
      <c r="N13" s="2"/>
    </row>
    <row r="14" spans="3:18" ht="20.100000000000001" customHeight="1" x14ac:dyDescent="0.25">
      <c r="D14" s="5" t="s">
        <v>65</v>
      </c>
      <c r="E14" s="15"/>
      <c r="F14" s="15"/>
      <c r="G14" s="15"/>
      <c r="H14" s="15"/>
      <c r="I14" s="15"/>
      <c r="J14" s="15"/>
      <c r="K14" s="15"/>
      <c r="L14" s="15"/>
      <c r="M14" s="6"/>
      <c r="N14" s="155" t="e">
        <f>N10/N12</f>
        <v>#DIV/0!</v>
      </c>
    </row>
    <row r="17" spans="3:18" ht="15" x14ac:dyDescent="0.25">
      <c r="C17" s="81" t="s">
        <v>11</v>
      </c>
      <c r="D17" s="81" t="s">
        <v>66</v>
      </c>
    </row>
    <row r="19" spans="3:18" ht="20.100000000000001" customHeight="1" thickBot="1" x14ac:dyDescent="0.3">
      <c r="D19" s="178" t="s">
        <v>67</v>
      </c>
      <c r="E19" s="179"/>
      <c r="F19" s="179"/>
      <c r="G19" s="179"/>
      <c r="H19" s="179"/>
      <c r="I19" s="179"/>
      <c r="J19" s="179"/>
      <c r="K19" s="56"/>
      <c r="L19" s="180" t="s">
        <v>16</v>
      </c>
      <c r="M19" s="182">
        <f>'Données annuelles'!$N$35</f>
        <v>0</v>
      </c>
      <c r="N19" s="183"/>
      <c r="O19" s="184" t="s">
        <v>16</v>
      </c>
      <c r="P19" s="186" t="e">
        <f>M19/M20</f>
        <v>#DIV/0!</v>
      </c>
    </row>
    <row r="20" spans="3:18" ht="20.100000000000001" customHeight="1" x14ac:dyDescent="0.25">
      <c r="D20" s="188" t="s">
        <v>68</v>
      </c>
      <c r="E20" s="181"/>
      <c r="F20" s="181"/>
      <c r="G20" s="181"/>
      <c r="H20" s="181"/>
      <c r="I20" s="181"/>
      <c r="J20" s="181"/>
      <c r="K20" s="27"/>
      <c r="L20" s="181"/>
      <c r="M20" s="189">
        <f>$N$12</f>
        <v>0</v>
      </c>
      <c r="N20" s="189"/>
      <c r="O20" s="185"/>
      <c r="P20" s="187"/>
    </row>
    <row r="23" spans="3:18" ht="15" x14ac:dyDescent="0.25">
      <c r="C23" s="81" t="s">
        <v>17</v>
      </c>
      <c r="D23" s="81" t="s">
        <v>69</v>
      </c>
    </row>
    <row r="24" spans="3:18" ht="14.25" customHeight="1" x14ac:dyDescent="0.25">
      <c r="D24" s="54"/>
    </row>
    <row r="25" spans="3:18" ht="39.75" customHeight="1" x14ac:dyDescent="0.25">
      <c r="D25" s="176" t="s">
        <v>65</v>
      </c>
      <c r="E25" s="176"/>
      <c r="F25" s="176"/>
      <c r="G25" s="176"/>
      <c r="H25" s="176" t="s">
        <v>83</v>
      </c>
      <c r="I25" s="176"/>
      <c r="J25" s="176"/>
      <c r="K25" s="176"/>
      <c r="L25" s="176"/>
      <c r="M25" s="176"/>
      <c r="N25" s="176"/>
      <c r="O25" s="79" t="s">
        <v>74</v>
      </c>
      <c r="P25" s="80" t="s">
        <v>82</v>
      </c>
    </row>
    <row r="26" spans="3:18" ht="20.100000000000001" customHeight="1" x14ac:dyDescent="0.25">
      <c r="D26" s="190" t="s">
        <v>75</v>
      </c>
      <c r="E26" s="191"/>
      <c r="F26" s="191"/>
      <c r="G26" s="192"/>
      <c r="H26" s="202" t="s">
        <v>76</v>
      </c>
      <c r="I26" s="202"/>
      <c r="J26" s="202"/>
      <c r="K26" s="202"/>
      <c r="L26" s="202"/>
      <c r="M26" s="202"/>
      <c r="N26" s="202"/>
      <c r="O26" s="87">
        <v>10.050000000000001</v>
      </c>
      <c r="P26" s="87">
        <f t="shared" ref="P26:P31" si="0">O26*0.66</f>
        <v>6.6330000000000009</v>
      </c>
      <c r="R26" s="117"/>
    </row>
    <row r="27" spans="3:18" ht="20.100000000000001" customHeight="1" x14ac:dyDescent="0.25">
      <c r="D27" s="193"/>
      <c r="E27" s="194"/>
      <c r="F27" s="194"/>
      <c r="G27" s="195"/>
      <c r="H27" s="203" t="s">
        <v>79</v>
      </c>
      <c r="I27" s="203"/>
      <c r="J27" s="203"/>
      <c r="K27" s="203"/>
      <c r="L27" s="203"/>
      <c r="M27" s="203"/>
      <c r="N27" s="203"/>
      <c r="O27" s="87">
        <v>9.3000000000000007</v>
      </c>
      <c r="P27" s="87">
        <f t="shared" si="0"/>
        <v>6.1380000000000008</v>
      </c>
    </row>
    <row r="28" spans="3:18" ht="20.100000000000001" customHeight="1" x14ac:dyDescent="0.25">
      <c r="D28" s="196" t="s">
        <v>77</v>
      </c>
      <c r="E28" s="197"/>
      <c r="F28" s="197"/>
      <c r="G28" s="198"/>
      <c r="H28" s="202" t="s">
        <v>76</v>
      </c>
      <c r="I28" s="202"/>
      <c r="J28" s="202"/>
      <c r="K28" s="202"/>
      <c r="L28" s="202"/>
      <c r="M28" s="202"/>
      <c r="N28" s="202"/>
      <c r="O28" s="87">
        <v>9.3000000000000007</v>
      </c>
      <c r="P28" s="87">
        <f t="shared" si="0"/>
        <v>6.1380000000000008</v>
      </c>
    </row>
    <row r="29" spans="3:18" ht="20.100000000000001" customHeight="1" x14ac:dyDescent="0.25">
      <c r="D29" s="199"/>
      <c r="E29" s="200"/>
      <c r="F29" s="200"/>
      <c r="G29" s="201"/>
      <c r="H29" s="203" t="s">
        <v>80</v>
      </c>
      <c r="I29" s="203"/>
      <c r="J29" s="203"/>
      <c r="K29" s="203"/>
      <c r="L29" s="203"/>
      <c r="M29" s="203"/>
      <c r="N29" s="203"/>
      <c r="O29" s="87">
        <v>8.6</v>
      </c>
      <c r="P29" s="87">
        <f t="shared" si="0"/>
        <v>5.6760000000000002</v>
      </c>
    </row>
    <row r="30" spans="3:18" ht="20.100000000000001" customHeight="1" x14ac:dyDescent="0.25">
      <c r="D30" s="196" t="s">
        <v>78</v>
      </c>
      <c r="E30" s="197"/>
      <c r="F30" s="197"/>
      <c r="G30" s="198"/>
      <c r="H30" s="207" t="s">
        <v>76</v>
      </c>
      <c r="I30" s="208"/>
      <c r="J30" s="208"/>
      <c r="K30" s="208"/>
      <c r="L30" s="208"/>
      <c r="M30" s="208"/>
      <c r="N30" s="209"/>
      <c r="O30" s="87">
        <v>8.6</v>
      </c>
      <c r="P30" s="87">
        <f t="shared" si="0"/>
        <v>5.6760000000000002</v>
      </c>
    </row>
    <row r="31" spans="3:18" ht="20.100000000000001" customHeight="1" x14ac:dyDescent="0.25">
      <c r="D31" s="199"/>
      <c r="E31" s="200"/>
      <c r="F31" s="200"/>
      <c r="G31" s="201"/>
      <c r="H31" s="202" t="s">
        <v>79</v>
      </c>
      <c r="I31" s="202"/>
      <c r="J31" s="202"/>
      <c r="K31" s="202"/>
      <c r="L31" s="202"/>
      <c r="M31" s="202"/>
      <c r="N31" s="202"/>
      <c r="O31" s="87">
        <v>8.27</v>
      </c>
      <c r="P31" s="87">
        <f t="shared" si="0"/>
        <v>5.4581999999999997</v>
      </c>
    </row>
    <row r="32" spans="3:18" ht="20.100000000000001" customHeight="1" thickBot="1" x14ac:dyDescent="0.3">
      <c r="D32" s="77"/>
      <c r="E32" s="77"/>
      <c r="F32" s="77"/>
      <c r="G32" s="77"/>
      <c r="H32" s="77"/>
      <c r="I32" s="77"/>
      <c r="J32" s="77"/>
      <c r="K32" s="77"/>
      <c r="L32" s="77"/>
      <c r="M32" s="77"/>
      <c r="N32" s="77"/>
      <c r="O32" s="77"/>
    </row>
    <row r="33" spans="3:16" ht="20.100000000000001" customHeight="1" thickBot="1" x14ac:dyDescent="0.3">
      <c r="D33" s="204" t="s">
        <v>107</v>
      </c>
      <c r="E33" s="205"/>
      <c r="F33" s="205"/>
      <c r="G33" s="205"/>
      <c r="H33" s="205"/>
      <c r="I33" s="205"/>
      <c r="J33" s="205"/>
      <c r="K33" s="205"/>
      <c r="L33" s="205"/>
      <c r="M33" s="205"/>
      <c r="N33" s="145"/>
      <c r="O33" s="78"/>
    </row>
    <row r="34" spans="3:16" ht="14.25" customHeight="1" x14ac:dyDescent="0.25">
      <c r="D34" s="60"/>
      <c r="E34" s="60"/>
      <c r="F34" s="60"/>
      <c r="G34" s="60"/>
      <c r="H34" s="61"/>
      <c r="I34" s="71"/>
      <c r="J34" s="71"/>
      <c r="K34" s="71"/>
      <c r="L34" s="71"/>
      <c r="M34" s="71"/>
      <c r="N34" s="58"/>
      <c r="O34" s="58"/>
      <c r="P34" s="59"/>
    </row>
    <row r="36" spans="3:16" ht="15" x14ac:dyDescent="0.25">
      <c r="C36" s="81" t="s">
        <v>30</v>
      </c>
      <c r="D36" s="81" t="s">
        <v>70</v>
      </c>
    </row>
    <row r="37" spans="3:16" ht="15" x14ac:dyDescent="0.25">
      <c r="C37" s="20"/>
      <c r="D37" s="20"/>
    </row>
    <row r="38" spans="3:16" ht="2.1" customHeight="1" x14ac:dyDescent="0.25"/>
    <row r="39" spans="3:16" ht="14.25" customHeight="1" x14ac:dyDescent="0.25">
      <c r="D39" s="54"/>
    </row>
    <row r="40" spans="3:16" ht="14.25" customHeight="1" x14ac:dyDescent="0.25">
      <c r="D40" s="5" t="s">
        <v>71</v>
      </c>
      <c r="E40" s="15"/>
      <c r="F40" s="15"/>
      <c r="G40" s="15"/>
      <c r="H40" s="15"/>
      <c r="I40" s="15"/>
      <c r="J40" s="15"/>
      <c r="K40" s="15"/>
      <c r="L40" s="15"/>
      <c r="M40" s="6"/>
      <c r="N40" s="120">
        <f>'Données annuelles'!$N$33</f>
        <v>0</v>
      </c>
    </row>
    <row r="41" spans="3:16" ht="14.25" customHeight="1" x14ac:dyDescent="0.25">
      <c r="D41" s="76"/>
      <c r="E41" s="76"/>
      <c r="F41" s="76"/>
      <c r="G41" s="76"/>
      <c r="H41" s="76"/>
      <c r="I41" s="76"/>
      <c r="J41" s="76"/>
      <c r="K41" s="76"/>
      <c r="L41" s="76"/>
      <c r="M41" s="76"/>
    </row>
    <row r="42" spans="3:16" ht="14.25" customHeight="1" x14ac:dyDescent="0.25">
      <c r="D42" s="5" t="s">
        <v>72</v>
      </c>
      <c r="E42" s="15"/>
      <c r="F42" s="15"/>
      <c r="G42" s="15"/>
      <c r="H42" s="15"/>
      <c r="I42" s="15"/>
      <c r="J42" s="15"/>
      <c r="K42" s="15"/>
      <c r="L42" s="15"/>
      <c r="M42" s="6"/>
      <c r="N42" s="143">
        <f>'Données annuelles'!$N$15</f>
        <v>0</v>
      </c>
    </row>
    <row r="43" spans="3:16" ht="14.25" customHeight="1" x14ac:dyDescent="0.25">
      <c r="D43" s="76"/>
      <c r="E43" s="76"/>
      <c r="F43" s="76"/>
      <c r="G43" s="76"/>
      <c r="H43" s="76"/>
      <c r="I43" s="76"/>
      <c r="J43" s="76"/>
      <c r="K43" s="76"/>
      <c r="L43" s="76"/>
      <c r="M43" s="76"/>
    </row>
    <row r="44" spans="3:16" ht="14.25" customHeight="1" x14ac:dyDescent="0.25">
      <c r="D44" s="5" t="s">
        <v>73</v>
      </c>
      <c r="E44" s="15"/>
      <c r="F44" s="15"/>
      <c r="G44" s="15"/>
      <c r="H44" s="15"/>
      <c r="I44" s="15"/>
      <c r="J44" s="15"/>
      <c r="K44" s="15"/>
      <c r="L44" s="15"/>
      <c r="M44" s="6"/>
      <c r="N44" s="142">
        <f>'Données annuelles'!$N$7</f>
        <v>0</v>
      </c>
    </row>
    <row r="45" spans="3:16" ht="14.25" customHeight="1" x14ac:dyDescent="0.25">
      <c r="D45" s="76"/>
      <c r="E45" s="76"/>
      <c r="F45" s="76"/>
      <c r="G45" s="76"/>
      <c r="H45" s="76"/>
      <c r="I45" s="76"/>
      <c r="J45" s="76"/>
      <c r="K45" s="76"/>
      <c r="L45" s="76"/>
      <c r="M45" s="76"/>
    </row>
    <row r="46" spans="3:16" ht="14.25" customHeight="1" x14ac:dyDescent="0.25">
      <c r="D46" s="76"/>
      <c r="E46" s="76"/>
      <c r="F46" s="76"/>
      <c r="G46" s="76"/>
      <c r="H46" s="76"/>
      <c r="I46" s="76"/>
      <c r="J46" s="76"/>
      <c r="K46" s="76"/>
      <c r="L46" s="76"/>
      <c r="M46" s="76"/>
      <c r="O46" s="58"/>
      <c r="P46" s="59"/>
    </row>
    <row r="48" spans="3:16" ht="15" x14ac:dyDescent="0.25">
      <c r="C48" s="81" t="s">
        <v>34</v>
      </c>
      <c r="D48" s="81" t="s">
        <v>62</v>
      </c>
      <c r="E48" s="82"/>
      <c r="F48" s="82"/>
      <c r="G48" s="206">
        <f>$N$4</f>
        <v>2024</v>
      </c>
      <c r="H48" s="206"/>
    </row>
    <row r="50" spans="4:14" ht="19.5" customHeight="1" x14ac:dyDescent="0.25">
      <c r="D50" s="119" t="s">
        <v>106</v>
      </c>
      <c r="E50" s="15"/>
      <c r="F50" s="15"/>
      <c r="G50" s="15"/>
      <c r="H50" s="15"/>
      <c r="I50" s="15"/>
      <c r="J50" s="15"/>
      <c r="K50" s="15"/>
      <c r="L50" s="15"/>
      <c r="M50" s="15"/>
      <c r="N50" s="118">
        <f>(N33*66/100)</f>
        <v>0</v>
      </c>
    </row>
    <row r="51" spans="4:14" ht="20.100000000000001" customHeight="1" x14ac:dyDescent="0.25">
      <c r="D51" s="83" t="s">
        <v>81</v>
      </c>
      <c r="E51" s="84"/>
      <c r="F51" s="84"/>
      <c r="G51" s="85"/>
      <c r="H51" s="86">
        <f>$N$4</f>
        <v>2024</v>
      </c>
      <c r="I51" s="84"/>
      <c r="J51" s="84"/>
      <c r="K51" s="85"/>
      <c r="L51" s="84"/>
      <c r="M51" s="84" t="s">
        <v>16</v>
      </c>
      <c r="N51" s="118">
        <f>((N10*N50-N40)*N42)+(N44*6*N50*N42)</f>
        <v>0</v>
      </c>
    </row>
  </sheetData>
  <sheetProtection algorithmName="SHA-512" hashValue="ImY1RSQ6NgNYHRa6mbp7MLSvl6wpkTvIM/dQDT04Pz/ww+PyVRtVXwbj9toECGe7hmVFHaeKNiYJ20c/LHdmPQ==" saltValue="kNODJ3BykSXhBU6CGV/VNQ==" spinCount="100000" sheet="1" objects="1" scenarios="1" selectLockedCells="1"/>
  <mergeCells count="23">
    <mergeCell ref="D30:G31"/>
    <mergeCell ref="D33:M33"/>
    <mergeCell ref="G48:H48"/>
    <mergeCell ref="H26:N26"/>
    <mergeCell ref="H27:N27"/>
    <mergeCell ref="H30:N30"/>
    <mergeCell ref="H31:N31"/>
    <mergeCell ref="D25:G25"/>
    <mergeCell ref="H25:N25"/>
    <mergeCell ref="D26:G27"/>
    <mergeCell ref="D28:G29"/>
    <mergeCell ref="H28:N28"/>
    <mergeCell ref="H29:N29"/>
    <mergeCell ref="D4:G5"/>
    <mergeCell ref="N4:P4"/>
    <mergeCell ref="N5:P5"/>
    <mergeCell ref="D19:J19"/>
    <mergeCell ref="L19:L20"/>
    <mergeCell ref="M19:N19"/>
    <mergeCell ref="O19:O20"/>
    <mergeCell ref="P19:P20"/>
    <mergeCell ref="D20:J20"/>
    <mergeCell ref="M20:N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R69"/>
  <sheetViews>
    <sheetView showGridLines="0" topLeftCell="A4" workbookViewId="0">
      <selection activeCell="N12" sqref="N12"/>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ustomWidth="1"/>
    <col min="9" max="9" width="3" style="1" customWidth="1"/>
    <col min="10" max="10" width="7" style="1" customWidth="1"/>
    <col min="11" max="12" width="3" style="1" customWidth="1"/>
    <col min="13" max="13" width="4.7109375" style="1" customWidth="1"/>
    <col min="14" max="14" width="15.7109375" style="1" customWidth="1"/>
    <col min="15" max="15" width="11.42578125" style="1"/>
    <col min="16" max="16" width="13.28515625" style="1" customWidth="1"/>
    <col min="17" max="16384" width="11.42578125" style="1"/>
  </cols>
  <sheetData>
    <row r="3" spans="3:18" ht="18" x14ac:dyDescent="0.25">
      <c r="D3" s="33" t="s">
        <v>0</v>
      </c>
      <c r="E3" s="13"/>
      <c r="F3" s="13"/>
      <c r="G3" s="13"/>
      <c r="H3" s="13"/>
      <c r="I3" s="13"/>
      <c r="J3" s="13"/>
      <c r="K3" s="13"/>
      <c r="L3" s="13"/>
    </row>
    <row r="4" spans="3:18" ht="15" x14ac:dyDescent="0.25">
      <c r="R4" s="67" t="s">
        <v>52</v>
      </c>
    </row>
    <row r="5" spans="3:18" ht="15" x14ac:dyDescent="0.25">
      <c r="D5" s="242" t="s">
        <v>1</v>
      </c>
      <c r="E5" s="242"/>
      <c r="F5" s="242"/>
      <c r="G5" s="242"/>
      <c r="H5" s="44"/>
      <c r="I5" s="32"/>
      <c r="J5" s="32"/>
      <c r="K5" s="32"/>
      <c r="L5" s="32"/>
      <c r="M5" s="45" t="s">
        <v>2</v>
      </c>
      <c r="N5" s="176">
        <v>2024</v>
      </c>
      <c r="O5" s="176"/>
      <c r="R5" s="1" t="s">
        <v>53</v>
      </c>
    </row>
    <row r="6" spans="3:18" ht="16.5" x14ac:dyDescent="0.25">
      <c r="D6" s="242"/>
      <c r="E6" s="242"/>
      <c r="F6" s="242"/>
      <c r="G6" s="242"/>
      <c r="H6" s="5"/>
      <c r="I6" s="15"/>
      <c r="J6" s="15"/>
      <c r="K6" s="15"/>
      <c r="L6" s="15"/>
      <c r="M6" s="52" t="s">
        <v>41</v>
      </c>
      <c r="N6" s="220">
        <f>IF(ISERROR($N$69),0,$N$69)</f>
        <v>0</v>
      </c>
      <c r="O6" s="220"/>
      <c r="R6" s="70" t="s">
        <v>56</v>
      </c>
    </row>
    <row r="7" spans="3:18" ht="15" x14ac:dyDescent="0.25">
      <c r="R7" s="70" t="s">
        <v>57</v>
      </c>
    </row>
    <row r="8" spans="3:18" ht="15" x14ac:dyDescent="0.25">
      <c r="R8" s="70" t="s">
        <v>58</v>
      </c>
    </row>
    <row r="9" spans="3:18" ht="15" x14ac:dyDescent="0.25">
      <c r="C9" s="20" t="s">
        <v>3</v>
      </c>
      <c r="D9" s="1" t="s">
        <v>4</v>
      </c>
      <c r="R9" s="70" t="s">
        <v>59</v>
      </c>
    </row>
    <row r="10" spans="3:18" ht="20.100000000000001" customHeight="1" x14ac:dyDescent="0.25">
      <c r="M10" s="3" t="s">
        <v>7</v>
      </c>
      <c r="N10" s="2">
        <f>N5</f>
        <v>2024</v>
      </c>
    </row>
    <row r="11" spans="3:18" ht="20.100000000000001" customHeight="1" x14ac:dyDescent="0.25">
      <c r="D11" s="5" t="s">
        <v>8</v>
      </c>
      <c r="E11" s="15"/>
      <c r="F11" s="15"/>
      <c r="G11" s="15"/>
      <c r="H11" s="15"/>
      <c r="I11" s="15"/>
      <c r="J11" s="15"/>
      <c r="K11" s="15"/>
      <c r="L11" s="15"/>
      <c r="M11" s="6"/>
      <c r="N11" s="121">
        <f>'Données annuelles'!$N$23</f>
        <v>0</v>
      </c>
    </row>
    <row r="12" spans="3:18" ht="20.100000000000001" customHeight="1" x14ac:dyDescent="0.25">
      <c r="D12" s="14" t="s">
        <v>50</v>
      </c>
      <c r="E12" s="16"/>
      <c r="F12" s="16"/>
      <c r="G12" s="16"/>
      <c r="H12" s="16"/>
      <c r="I12" s="16"/>
      <c r="J12" s="16"/>
      <c r="K12" s="16"/>
      <c r="L12" s="16"/>
      <c r="M12" s="6"/>
      <c r="N12" s="146"/>
    </row>
    <row r="13" spans="3:18" x14ac:dyDescent="0.25">
      <c r="D13" s="7" t="s">
        <v>6</v>
      </c>
      <c r="E13" s="17"/>
      <c r="F13" s="17"/>
      <c r="G13" s="17"/>
      <c r="H13" s="17"/>
      <c r="I13" s="17"/>
      <c r="J13" s="17"/>
      <c r="K13" s="17"/>
      <c r="L13" s="17"/>
      <c r="M13" s="8"/>
      <c r="N13" s="221">
        <f>'Données annuelles'!$N$9</f>
        <v>0</v>
      </c>
    </row>
    <row r="14" spans="3:18" x14ac:dyDescent="0.25">
      <c r="D14" s="9" t="s">
        <v>9</v>
      </c>
      <c r="E14" s="4"/>
      <c r="F14" s="4"/>
      <c r="G14" s="4"/>
      <c r="H14" s="4"/>
      <c r="I14" s="4"/>
      <c r="J14" s="4"/>
      <c r="K14" s="4"/>
      <c r="L14" s="4"/>
      <c r="M14" s="10"/>
      <c r="N14" s="222"/>
    </row>
    <row r="15" spans="3:18" x14ac:dyDescent="0.25">
      <c r="D15" s="11" t="s">
        <v>10</v>
      </c>
      <c r="E15" s="18"/>
      <c r="F15" s="18"/>
      <c r="G15" s="18"/>
      <c r="H15" s="18"/>
      <c r="I15" s="18"/>
      <c r="J15" s="18"/>
      <c r="K15" s="18"/>
      <c r="L15" s="18"/>
      <c r="M15" s="12"/>
      <c r="N15" s="223"/>
    </row>
    <row r="16" spans="3:18" ht="20.100000000000001" customHeight="1" x14ac:dyDescent="0.25">
      <c r="M16" s="3" t="s">
        <v>5</v>
      </c>
      <c r="N16" s="2">
        <f>N5</f>
        <v>2024</v>
      </c>
    </row>
    <row r="17" spans="3:14" ht="14.25" customHeight="1" x14ac:dyDescent="0.25">
      <c r="D17" s="7" t="s">
        <v>54</v>
      </c>
      <c r="E17" s="17"/>
      <c r="F17" s="17"/>
      <c r="G17" s="17"/>
      <c r="H17" s="17"/>
      <c r="I17" s="17"/>
      <c r="J17" s="17"/>
      <c r="K17" s="17"/>
      <c r="L17" s="17"/>
      <c r="M17" s="8"/>
      <c r="N17" s="226">
        <f>'Données annuelles'!$N$35</f>
        <v>0</v>
      </c>
    </row>
    <row r="18" spans="3:14" ht="14.25" customHeight="1" x14ac:dyDescent="0.25">
      <c r="D18" s="55" t="s">
        <v>55</v>
      </c>
      <c r="E18" s="27"/>
      <c r="F18" s="27"/>
      <c r="G18" s="27"/>
      <c r="H18" s="27"/>
      <c r="I18" s="27"/>
      <c r="J18" s="27"/>
      <c r="K18" s="27"/>
      <c r="L18" s="27"/>
      <c r="M18" s="12"/>
      <c r="N18" s="227"/>
    </row>
    <row r="21" spans="3:14" ht="15" x14ac:dyDescent="0.25">
      <c r="C21" s="20" t="s">
        <v>11</v>
      </c>
      <c r="D21" s="20" t="s">
        <v>12</v>
      </c>
    </row>
    <row r="23" spans="3:14" ht="20.100000000000001" customHeight="1" thickBot="1" x14ac:dyDescent="0.3">
      <c r="D23" s="22" t="s">
        <v>13</v>
      </c>
      <c r="E23" s="180"/>
      <c r="F23" s="224"/>
      <c r="G23" s="180" t="s">
        <v>16</v>
      </c>
      <c r="H23" s="66">
        <f>$N$12</f>
        <v>0</v>
      </c>
      <c r="I23" s="180"/>
      <c r="J23" s="180"/>
      <c r="K23" s="180" t="s">
        <v>16</v>
      </c>
      <c r="L23" s="24"/>
      <c r="M23" s="8"/>
      <c r="N23" s="233">
        <f>IF(ISERROR($N$12/$N$11),0,$N$12/$N$11)</f>
        <v>0</v>
      </c>
    </row>
    <row r="24" spans="3:14" ht="20.100000000000001" customHeight="1" x14ac:dyDescent="0.25">
      <c r="D24" s="23" t="s">
        <v>14</v>
      </c>
      <c r="E24" s="181"/>
      <c r="F24" s="225"/>
      <c r="G24" s="181"/>
      <c r="H24" s="21">
        <f>$N$11</f>
        <v>0</v>
      </c>
      <c r="I24" s="181"/>
      <c r="J24" s="181"/>
      <c r="K24" s="181"/>
      <c r="L24" s="25"/>
      <c r="M24" s="12"/>
      <c r="N24" s="234"/>
    </row>
    <row r="27" spans="3:14" ht="15" x14ac:dyDescent="0.25">
      <c r="C27" s="20" t="s">
        <v>17</v>
      </c>
      <c r="D27" s="20" t="s">
        <v>18</v>
      </c>
    </row>
    <row r="28" spans="3:14" ht="15" x14ac:dyDescent="0.25">
      <c r="C28" s="20"/>
      <c r="D28" s="20"/>
    </row>
    <row r="29" spans="3:14" ht="14.25" customHeight="1" x14ac:dyDescent="0.25">
      <c r="C29" s="20"/>
      <c r="D29" s="20" t="s">
        <v>20</v>
      </c>
    </row>
    <row r="30" spans="3:14" ht="20.100000000000001" customHeight="1" thickBot="1" x14ac:dyDescent="0.3">
      <c r="D30" s="237" t="s">
        <v>19</v>
      </c>
      <c r="E30" s="238"/>
      <c r="F30" s="238"/>
      <c r="G30" s="238"/>
      <c r="H30" s="238"/>
      <c r="I30" s="180" t="s">
        <v>16</v>
      </c>
      <c r="J30" s="236">
        <f>$N$17</f>
        <v>0</v>
      </c>
      <c r="K30" s="236"/>
      <c r="L30" s="236"/>
      <c r="M30" s="184" t="s">
        <v>16</v>
      </c>
      <c r="N30" s="216">
        <f>IF(ISERROR($N$17/$N$13),0,$N$17/$N$13)</f>
        <v>0</v>
      </c>
    </row>
    <row r="31" spans="3:14" ht="20.100000000000001" customHeight="1" x14ac:dyDescent="0.25">
      <c r="D31" s="239" t="s">
        <v>6</v>
      </c>
      <c r="E31" s="240"/>
      <c r="F31" s="240"/>
      <c r="G31" s="240"/>
      <c r="H31" s="240"/>
      <c r="I31" s="181"/>
      <c r="J31" s="26">
        <f>$N$13</f>
        <v>0</v>
      </c>
      <c r="K31" s="27"/>
      <c r="L31" s="27"/>
      <c r="M31" s="185"/>
      <c r="N31" s="218"/>
    </row>
    <row r="32" spans="3:14" ht="2.1" customHeight="1" x14ac:dyDescent="0.25"/>
    <row r="33" spans="3:16" ht="14.25" customHeight="1" x14ac:dyDescent="0.25">
      <c r="D33" s="20" t="s">
        <v>21</v>
      </c>
    </row>
    <row r="34" spans="3:16" ht="20.100000000000001" customHeight="1" x14ac:dyDescent="0.25">
      <c r="D34" s="210" t="s">
        <v>22</v>
      </c>
      <c r="E34" s="211"/>
      <c r="F34" s="211"/>
      <c r="G34" s="211"/>
      <c r="H34" s="212"/>
      <c r="I34" s="210" t="s">
        <v>26</v>
      </c>
      <c r="J34" s="211"/>
      <c r="K34" s="211"/>
      <c r="L34" s="211"/>
      <c r="M34" s="211"/>
      <c r="N34" s="211"/>
      <c r="O34" s="211"/>
      <c r="P34" s="212"/>
    </row>
    <row r="35" spans="3:16" ht="20.100000000000001" customHeight="1" x14ac:dyDescent="0.25">
      <c r="D35" s="176" t="s">
        <v>28</v>
      </c>
      <c r="E35" s="176"/>
      <c r="F35" s="176"/>
      <c r="G35" s="176"/>
      <c r="H35" s="28" t="s">
        <v>27</v>
      </c>
      <c r="I35" s="176" t="s">
        <v>28</v>
      </c>
      <c r="J35" s="176"/>
      <c r="K35" s="176"/>
      <c r="L35" s="176"/>
      <c r="M35" s="176"/>
      <c r="N35" s="176"/>
      <c r="O35" s="176"/>
      <c r="P35" s="28" t="s">
        <v>27</v>
      </c>
    </row>
    <row r="36" spans="3:16" ht="20.100000000000001" customHeight="1" x14ac:dyDescent="0.25">
      <c r="D36" s="219" t="s">
        <v>23</v>
      </c>
      <c r="E36" s="219"/>
      <c r="F36" s="219"/>
      <c r="G36" s="219"/>
      <c r="H36" s="213">
        <f>$N$23</f>
        <v>0</v>
      </c>
      <c r="I36" s="202">
        <v>21528</v>
      </c>
      <c r="J36" s="202"/>
      <c r="K36" s="202"/>
      <c r="L36" s="202"/>
      <c r="M36" s="202"/>
      <c r="N36" s="202"/>
      <c r="O36" s="202"/>
      <c r="P36" s="216">
        <f>IF($H$36=0%,0,IF($N$23&gt;=7.5%,$I$36,IF($N$23&gt;=5%,8611+($N$23*172223),IF($N$23&lt;5%,$I$38))))</f>
        <v>0</v>
      </c>
    </row>
    <row r="37" spans="3:16" ht="20.100000000000001" customHeight="1" x14ac:dyDescent="0.25">
      <c r="D37" s="219" t="s">
        <v>24</v>
      </c>
      <c r="E37" s="219"/>
      <c r="F37" s="219"/>
      <c r="G37" s="219"/>
      <c r="H37" s="214"/>
      <c r="I37" s="219" t="s">
        <v>189</v>
      </c>
      <c r="J37" s="219"/>
      <c r="K37" s="219"/>
      <c r="L37" s="219"/>
      <c r="M37" s="219"/>
      <c r="N37" s="219"/>
      <c r="O37" s="219"/>
      <c r="P37" s="217"/>
    </row>
    <row r="38" spans="3:16" ht="20.100000000000001" customHeight="1" x14ac:dyDescent="0.25">
      <c r="D38" s="219" t="s">
        <v>25</v>
      </c>
      <c r="E38" s="219"/>
      <c r="F38" s="219"/>
      <c r="G38" s="219"/>
      <c r="H38" s="215"/>
      <c r="I38" s="202">
        <v>17223</v>
      </c>
      <c r="J38" s="202"/>
      <c r="K38" s="202"/>
      <c r="L38" s="202"/>
      <c r="M38" s="202"/>
      <c r="N38" s="202"/>
      <c r="O38" s="202"/>
      <c r="P38" s="218"/>
    </row>
    <row r="39" spans="3:16" ht="35.25" customHeight="1" x14ac:dyDescent="0.25">
      <c r="D39" s="235" t="s">
        <v>190</v>
      </c>
      <c r="E39" s="235"/>
      <c r="F39" s="235"/>
      <c r="G39" s="235"/>
      <c r="H39" s="235"/>
      <c r="I39" s="235"/>
      <c r="J39" s="235"/>
      <c r="K39" s="235"/>
      <c r="L39" s="235"/>
      <c r="M39" s="235"/>
      <c r="N39" s="235"/>
    </row>
    <row r="40" spans="3:16" ht="20.100000000000001" customHeight="1" x14ac:dyDescent="0.25">
      <c r="D40" s="30" t="s">
        <v>29</v>
      </c>
      <c r="E40" s="15"/>
      <c r="F40" s="15"/>
      <c r="G40" s="15"/>
      <c r="H40" s="15"/>
      <c r="I40" s="15"/>
      <c r="J40" s="15"/>
      <c r="K40" s="15"/>
      <c r="L40" s="15"/>
      <c r="M40" s="6"/>
      <c r="N40" s="29">
        <f>MIN($N$30,$P$36)</f>
        <v>0</v>
      </c>
    </row>
    <row r="42" spans="3:16" ht="15" x14ac:dyDescent="0.25">
      <c r="C42" s="20" t="s">
        <v>30</v>
      </c>
      <c r="D42" s="20" t="s">
        <v>31</v>
      </c>
    </row>
    <row r="44" spans="3:16" ht="20.100000000000001" customHeight="1" x14ac:dyDescent="0.25">
      <c r="D44" s="210" t="s">
        <v>22</v>
      </c>
      <c r="E44" s="211"/>
      <c r="F44" s="211"/>
      <c r="G44" s="211"/>
      <c r="H44" s="212"/>
      <c r="I44" s="230" t="s">
        <v>32</v>
      </c>
      <c r="J44" s="231"/>
      <c r="K44" s="231"/>
      <c r="L44" s="231"/>
      <c r="M44" s="231"/>
      <c r="N44" s="232"/>
    </row>
    <row r="45" spans="3:16" ht="20.100000000000001" customHeight="1" x14ac:dyDescent="0.25">
      <c r="D45" s="176" t="s">
        <v>28</v>
      </c>
      <c r="E45" s="176"/>
      <c r="F45" s="176"/>
      <c r="G45" s="176"/>
      <c r="H45" s="28" t="s">
        <v>27</v>
      </c>
      <c r="I45" s="230" t="s">
        <v>28</v>
      </c>
      <c r="J45" s="231"/>
      <c r="K45" s="231"/>
      <c r="L45" s="231"/>
      <c r="M45" s="232"/>
      <c r="N45" s="28" t="s">
        <v>27</v>
      </c>
    </row>
    <row r="46" spans="3:16" ht="20.100000000000001" customHeight="1" x14ac:dyDescent="0.25">
      <c r="D46" s="219" t="s">
        <v>23</v>
      </c>
      <c r="E46" s="219"/>
      <c r="F46" s="219"/>
      <c r="G46" s="219"/>
      <c r="H46" s="213">
        <f>$N$23</f>
        <v>0</v>
      </c>
      <c r="I46" s="228">
        <v>0.45</v>
      </c>
      <c r="J46" s="205"/>
      <c r="K46" s="205"/>
      <c r="L46" s="205"/>
      <c r="M46" s="229"/>
      <c r="N46" s="245">
        <f>IF(H46=0%,0,IF($N$23&gt;=7.5%,$I$46,IF($N$23&gt;=5%,$I$47,IF($N$23&lt;5%,$I$48))))</f>
        <v>0</v>
      </c>
    </row>
    <row r="47" spans="3:16" ht="20.100000000000001" customHeight="1" x14ac:dyDescent="0.25">
      <c r="D47" s="219" t="s">
        <v>24</v>
      </c>
      <c r="E47" s="219"/>
      <c r="F47" s="219"/>
      <c r="G47" s="219"/>
      <c r="H47" s="214"/>
      <c r="I47" s="228">
        <v>0.3</v>
      </c>
      <c r="J47" s="205"/>
      <c r="K47" s="205"/>
      <c r="L47" s="205"/>
      <c r="M47" s="229"/>
      <c r="N47" s="246"/>
    </row>
    <row r="48" spans="3:16" ht="20.100000000000001" customHeight="1" x14ac:dyDescent="0.25">
      <c r="D48" s="219" t="s">
        <v>25</v>
      </c>
      <c r="E48" s="219"/>
      <c r="F48" s="219"/>
      <c r="G48" s="219"/>
      <c r="H48" s="215"/>
      <c r="I48" s="228">
        <v>0.15</v>
      </c>
      <c r="J48" s="205"/>
      <c r="K48" s="205"/>
      <c r="L48" s="205"/>
      <c r="M48" s="229"/>
      <c r="N48" s="247"/>
    </row>
    <row r="49" spans="3:16" ht="2.1" customHeight="1" x14ac:dyDescent="0.25"/>
    <row r="50" spans="3:16" ht="20.100000000000001" customHeight="1" x14ac:dyDescent="0.25">
      <c r="D50" s="30" t="s">
        <v>33</v>
      </c>
      <c r="E50" s="15"/>
      <c r="F50" s="15"/>
      <c r="G50" s="15"/>
      <c r="H50" s="15"/>
      <c r="I50" s="15"/>
      <c r="J50" s="15"/>
      <c r="K50" s="15"/>
      <c r="L50" s="15"/>
      <c r="M50" s="6"/>
      <c r="N50" s="31">
        <f>N46</f>
        <v>0</v>
      </c>
    </row>
    <row r="52" spans="3:16" ht="15" x14ac:dyDescent="0.25">
      <c r="C52" s="20" t="s">
        <v>34</v>
      </c>
      <c r="D52" s="20" t="s">
        <v>36</v>
      </c>
    </row>
    <row r="54" spans="3:16" x14ac:dyDescent="0.25">
      <c r="D54" s="5" t="s">
        <v>37</v>
      </c>
      <c r="E54" s="15"/>
      <c r="F54" s="15"/>
      <c r="G54" s="15"/>
      <c r="H54" s="15"/>
      <c r="I54" s="15"/>
      <c r="J54" s="15"/>
      <c r="K54" s="15"/>
      <c r="L54" s="15"/>
      <c r="M54" s="6"/>
      <c r="N54" s="48">
        <v>1399</v>
      </c>
    </row>
    <row r="55" spans="3:16" ht="2.1" customHeight="1" x14ac:dyDescent="0.25"/>
    <row r="56" spans="3:16" ht="20.100000000000001" customHeight="1" thickBot="1" x14ac:dyDescent="0.3">
      <c r="D56" s="22" t="s">
        <v>13</v>
      </c>
      <c r="E56" s="180" t="s">
        <v>15</v>
      </c>
      <c r="F56" s="243" t="s">
        <v>38</v>
      </c>
      <c r="G56" s="243"/>
      <c r="H56" s="243"/>
      <c r="I56" s="243"/>
      <c r="J56" s="243"/>
      <c r="K56" s="180" t="s">
        <v>15</v>
      </c>
      <c r="L56" s="180" t="s">
        <v>29</v>
      </c>
      <c r="M56" s="180"/>
      <c r="N56" s="180"/>
      <c r="O56" s="180"/>
      <c r="P56" s="248" t="s">
        <v>16</v>
      </c>
    </row>
    <row r="57" spans="3:16" ht="20.100000000000001" customHeight="1" x14ac:dyDescent="0.25">
      <c r="D57" s="23" t="s">
        <v>14</v>
      </c>
      <c r="E57" s="181"/>
      <c r="F57" s="244"/>
      <c r="G57" s="244"/>
      <c r="H57" s="244"/>
      <c r="I57" s="244"/>
      <c r="J57" s="244"/>
      <c r="K57" s="181"/>
      <c r="L57" s="181"/>
      <c r="M57" s="181"/>
      <c r="N57" s="181"/>
      <c r="O57" s="181"/>
      <c r="P57" s="249"/>
    </row>
    <row r="58" spans="3:16" ht="2.1" customHeight="1" x14ac:dyDescent="0.25"/>
    <row r="59" spans="3:16" ht="20.100000000000001" customHeight="1" thickBot="1" x14ac:dyDescent="0.3">
      <c r="D59" s="34">
        <f>$N$12</f>
        <v>0</v>
      </c>
      <c r="E59" s="180" t="s">
        <v>15</v>
      </c>
      <c r="F59" s="243">
        <f>$N$50</f>
        <v>0</v>
      </c>
      <c r="G59" s="243"/>
      <c r="H59" s="243"/>
      <c r="I59" s="243"/>
      <c r="J59" s="243"/>
      <c r="K59" s="180" t="s">
        <v>15</v>
      </c>
      <c r="L59" s="250">
        <f>$N$40</f>
        <v>0</v>
      </c>
      <c r="M59" s="180"/>
      <c r="N59" s="180"/>
      <c r="O59" s="180"/>
      <c r="P59" s="248" t="s">
        <v>16</v>
      </c>
    </row>
    <row r="60" spans="3:16" ht="20.100000000000001" customHeight="1" x14ac:dyDescent="0.25">
      <c r="D60" s="35">
        <f>$N$11</f>
        <v>0</v>
      </c>
      <c r="E60" s="181"/>
      <c r="F60" s="244"/>
      <c r="G60" s="244"/>
      <c r="H60" s="244"/>
      <c r="I60" s="244"/>
      <c r="J60" s="244"/>
      <c r="K60" s="181"/>
      <c r="L60" s="181"/>
      <c r="M60" s="181"/>
      <c r="N60" s="181"/>
      <c r="O60" s="181"/>
      <c r="P60" s="249"/>
    </row>
    <row r="61" spans="3:16" ht="2.1" customHeight="1" x14ac:dyDescent="0.25"/>
    <row r="62" spans="3:16" ht="20.100000000000001" customHeight="1" x14ac:dyDescent="0.25">
      <c r="D62" s="46" t="s">
        <v>39</v>
      </c>
      <c r="E62" s="15"/>
      <c r="F62" s="15"/>
      <c r="G62" s="15"/>
      <c r="H62" s="15"/>
      <c r="I62" s="15"/>
      <c r="J62" s="15"/>
      <c r="K62" s="15"/>
      <c r="L62" s="15"/>
      <c r="M62" s="6"/>
      <c r="N62" s="47">
        <f>IF(ISERROR(($D$59/$D$60)*$F$59*$L$59),0,($D$59/$D$60)*$F$59*$L$59)</f>
        <v>0</v>
      </c>
    </row>
    <row r="63" spans="3:16" ht="20.100000000000001" customHeight="1" x14ac:dyDescent="0.25">
      <c r="D63" s="30" t="s">
        <v>42</v>
      </c>
      <c r="E63" s="15"/>
      <c r="F63" s="15"/>
      <c r="G63" s="15"/>
      <c r="H63" s="15"/>
      <c r="I63" s="15"/>
      <c r="J63" s="15"/>
      <c r="K63" s="15"/>
      <c r="L63" s="15"/>
      <c r="M63" s="6"/>
      <c r="N63" s="36">
        <f>MIN($N$62,$N$54)</f>
        <v>0</v>
      </c>
    </row>
    <row r="65" spans="3:14" ht="15" x14ac:dyDescent="0.25">
      <c r="C65" s="20" t="s">
        <v>35</v>
      </c>
      <c r="D65" s="20" t="s">
        <v>40</v>
      </c>
      <c r="G65" s="241">
        <f>$N$5</f>
        <v>2024</v>
      </c>
      <c r="H65" s="241"/>
    </row>
    <row r="67" spans="3:14" ht="20.100000000000001" customHeight="1" x14ac:dyDescent="0.25">
      <c r="D67" s="7" t="s">
        <v>39</v>
      </c>
      <c r="E67" s="17"/>
      <c r="F67" s="17"/>
      <c r="G67" s="17"/>
      <c r="H67" s="17"/>
      <c r="I67" s="17"/>
      <c r="J67" s="17"/>
      <c r="K67" s="17"/>
      <c r="L67" s="17"/>
      <c r="M67" s="17"/>
      <c r="N67" s="37">
        <f>$N$63</f>
        <v>0</v>
      </c>
    </row>
    <row r="68" spans="3:14" ht="20.100000000000001" customHeight="1" thickBot="1" x14ac:dyDescent="0.3">
      <c r="D68" s="43" t="s">
        <v>6</v>
      </c>
      <c r="E68" s="19"/>
      <c r="F68" s="19"/>
      <c r="G68" s="19"/>
      <c r="H68" s="19"/>
      <c r="I68" s="19"/>
      <c r="J68" s="19"/>
      <c r="K68" s="19"/>
      <c r="L68" s="19"/>
      <c r="M68" s="19" t="s">
        <v>15</v>
      </c>
      <c r="N68" s="38">
        <f>$N$13</f>
        <v>0</v>
      </c>
    </row>
    <row r="69" spans="3:14" ht="20.100000000000001" customHeight="1" x14ac:dyDescent="0.25">
      <c r="D69" s="39" t="s">
        <v>40</v>
      </c>
      <c r="E69" s="40"/>
      <c r="F69" s="40"/>
      <c r="G69" s="27"/>
      <c r="H69" s="41">
        <f>$N$5</f>
        <v>2024</v>
      </c>
      <c r="I69" s="40"/>
      <c r="J69" s="40"/>
      <c r="K69" s="49"/>
      <c r="L69" s="40"/>
      <c r="M69" s="40" t="s">
        <v>16</v>
      </c>
      <c r="N69" s="42">
        <f>IF(ISERROR($N$63*$N$13),0,$N$63*$N$13)</f>
        <v>0</v>
      </c>
    </row>
  </sheetData>
  <sheetProtection algorithmName="SHA-512" hashValue="sQd5KxWAHRU5AVl7gwxhQXCrjlrdctuapOzJE+ZcPDD2J8yTxmhVXcc7N5wV4VaDoAQvH6umnlZT2JYyYQteUA==" saltValue="rHwUVh3/Izr4QiUBI5CIww==" spinCount="100000" sheet="1" objects="1" scenarios="1" selectLockedCells="1"/>
  <mergeCells count="54">
    <mergeCell ref="P56:P57"/>
    <mergeCell ref="E59:E60"/>
    <mergeCell ref="F59:J60"/>
    <mergeCell ref="K59:K60"/>
    <mergeCell ref="L59:O60"/>
    <mergeCell ref="P59:P60"/>
    <mergeCell ref="K56:K57"/>
    <mergeCell ref="L56:O57"/>
    <mergeCell ref="G65:H65"/>
    <mergeCell ref="D5:G6"/>
    <mergeCell ref="D44:H44"/>
    <mergeCell ref="I44:N44"/>
    <mergeCell ref="I35:O35"/>
    <mergeCell ref="I36:O36"/>
    <mergeCell ref="F56:J57"/>
    <mergeCell ref="N46:N48"/>
    <mergeCell ref="E56:E57"/>
    <mergeCell ref="D48:G48"/>
    <mergeCell ref="D45:G45"/>
    <mergeCell ref="D46:G46"/>
    <mergeCell ref="H46:H48"/>
    <mergeCell ref="D35:G35"/>
    <mergeCell ref="D36:G36"/>
    <mergeCell ref="D37:G37"/>
    <mergeCell ref="I48:M48"/>
    <mergeCell ref="I45:M45"/>
    <mergeCell ref="D47:G47"/>
    <mergeCell ref="N23:N24"/>
    <mergeCell ref="D39:N39"/>
    <mergeCell ref="I30:I31"/>
    <mergeCell ref="J30:L30"/>
    <mergeCell ref="M30:M31"/>
    <mergeCell ref="I46:M46"/>
    <mergeCell ref="I47:M47"/>
    <mergeCell ref="N30:N31"/>
    <mergeCell ref="D30:H30"/>
    <mergeCell ref="D31:H31"/>
    <mergeCell ref="I37:O37"/>
    <mergeCell ref="I38:O38"/>
    <mergeCell ref="D34:H34"/>
    <mergeCell ref="I34:P34"/>
    <mergeCell ref="H36:H38"/>
    <mergeCell ref="P36:P38"/>
    <mergeCell ref="D38:G38"/>
    <mergeCell ref="N5:O5"/>
    <mergeCell ref="N6:O6"/>
    <mergeCell ref="N13:N15"/>
    <mergeCell ref="E23:E24"/>
    <mergeCell ref="F23:F24"/>
    <mergeCell ref="G23:G24"/>
    <mergeCell ref="I23:I24"/>
    <mergeCell ref="J23:J24"/>
    <mergeCell ref="K23:K24"/>
    <mergeCell ref="N17:N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R42"/>
  <sheetViews>
    <sheetView showGridLines="0" topLeftCell="A9" workbookViewId="0">
      <selection activeCell="N40" sqref="N40"/>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ustomWidth="1"/>
    <col min="9" max="9" width="3" style="1" customWidth="1"/>
    <col min="10" max="10" width="7" style="1" customWidth="1"/>
    <col min="11" max="12" width="3" style="1" customWidth="1"/>
    <col min="13" max="13" width="4.7109375" style="1" customWidth="1"/>
    <col min="14" max="14" width="15.7109375" style="1" customWidth="1"/>
    <col min="15" max="15" width="3" style="1" customWidth="1"/>
    <col min="16" max="16" width="13.28515625" style="1" customWidth="1"/>
    <col min="17" max="16384" width="11.42578125" style="1"/>
  </cols>
  <sheetData>
    <row r="2" spans="3:18" ht="18" x14ac:dyDescent="0.25">
      <c r="D2" s="53" t="s">
        <v>43</v>
      </c>
      <c r="E2" s="13"/>
      <c r="F2" s="13"/>
      <c r="G2" s="13"/>
      <c r="H2" s="13"/>
      <c r="I2" s="13"/>
      <c r="J2" s="13"/>
      <c r="K2" s="13"/>
      <c r="L2" s="13"/>
    </row>
    <row r="3" spans="3:18" ht="15" x14ac:dyDescent="0.25">
      <c r="R3" s="67" t="s">
        <v>52</v>
      </c>
    </row>
    <row r="4" spans="3:18" ht="15" x14ac:dyDescent="0.25">
      <c r="D4" s="252" t="s">
        <v>1</v>
      </c>
      <c r="E4" s="252"/>
      <c r="F4" s="252"/>
      <c r="G4" s="252"/>
      <c r="H4" s="44"/>
      <c r="I4" s="51"/>
      <c r="J4" s="51"/>
      <c r="K4" s="51"/>
      <c r="L4" s="51"/>
      <c r="M4" s="68" t="s">
        <v>2</v>
      </c>
      <c r="N4" s="176">
        <v>2024</v>
      </c>
      <c r="O4" s="176"/>
      <c r="P4" s="176"/>
      <c r="R4" s="1" t="s">
        <v>53</v>
      </c>
    </row>
    <row r="5" spans="3:18" ht="18" x14ac:dyDescent="0.25">
      <c r="D5" s="252"/>
      <c r="E5" s="252"/>
      <c r="F5" s="252"/>
      <c r="G5" s="252"/>
      <c r="H5" s="5"/>
      <c r="I5" s="15"/>
      <c r="J5" s="15"/>
      <c r="K5" s="15"/>
      <c r="L5" s="15"/>
      <c r="M5" s="69" t="s">
        <v>41</v>
      </c>
      <c r="N5" s="251">
        <f>IF(ISERROR($N$42),0,$N$42)</f>
        <v>0</v>
      </c>
      <c r="O5" s="251"/>
      <c r="P5" s="251"/>
      <c r="R5" s="70" t="s">
        <v>56</v>
      </c>
    </row>
    <row r="6" spans="3:18" ht="15" x14ac:dyDescent="0.25">
      <c r="R6" s="70" t="s">
        <v>57</v>
      </c>
    </row>
    <row r="7" spans="3:18" ht="15" x14ac:dyDescent="0.25">
      <c r="R7" s="70" t="s">
        <v>58</v>
      </c>
    </row>
    <row r="8" spans="3:18" ht="15" x14ac:dyDescent="0.25">
      <c r="C8" s="54" t="s">
        <v>3</v>
      </c>
      <c r="D8" s="1" t="s">
        <v>4</v>
      </c>
      <c r="R8" s="70" t="s">
        <v>59</v>
      </c>
    </row>
    <row r="9" spans="3:18" ht="20.100000000000001" customHeight="1" x14ac:dyDescent="0.25">
      <c r="M9" s="3" t="s">
        <v>7</v>
      </c>
      <c r="N9" s="2">
        <f>N4</f>
        <v>2024</v>
      </c>
    </row>
    <row r="10" spans="3:18" x14ac:dyDescent="0.25">
      <c r="D10" s="7" t="s">
        <v>6</v>
      </c>
      <c r="E10" s="17"/>
      <c r="F10" s="17"/>
      <c r="G10" s="17"/>
      <c r="H10" s="17"/>
      <c r="I10" s="17"/>
      <c r="J10" s="17"/>
      <c r="K10" s="17"/>
      <c r="L10" s="17"/>
      <c r="M10" s="8"/>
      <c r="N10" s="221">
        <f>'Données annuelles'!$N$9</f>
        <v>0</v>
      </c>
    </row>
    <row r="11" spans="3:18" x14ac:dyDescent="0.25">
      <c r="D11" s="9" t="s">
        <v>9</v>
      </c>
      <c r="E11" s="4"/>
      <c r="F11" s="4"/>
      <c r="G11" s="4"/>
      <c r="H11" s="4"/>
      <c r="I11" s="4"/>
      <c r="J11" s="4"/>
      <c r="K11" s="4"/>
      <c r="L11" s="4"/>
      <c r="M11" s="10"/>
      <c r="N11" s="222"/>
    </row>
    <row r="12" spans="3:18" x14ac:dyDescent="0.25">
      <c r="D12" s="11" t="s">
        <v>10</v>
      </c>
      <c r="E12" s="18"/>
      <c r="F12" s="18"/>
      <c r="G12" s="18"/>
      <c r="H12" s="18"/>
      <c r="I12" s="18"/>
      <c r="J12" s="18"/>
      <c r="K12" s="18"/>
      <c r="L12" s="18"/>
      <c r="M12" s="12"/>
      <c r="N12" s="223"/>
    </row>
    <row r="13" spans="3:18" ht="20.100000000000001" customHeight="1" x14ac:dyDescent="0.25">
      <c r="M13" s="3" t="s">
        <v>5</v>
      </c>
      <c r="N13" s="2">
        <f>N4</f>
        <v>2024</v>
      </c>
    </row>
    <row r="14" spans="3:18" ht="20.100000000000001" customHeight="1" x14ac:dyDescent="0.25">
      <c r="D14" s="5" t="s">
        <v>44</v>
      </c>
      <c r="E14" s="15"/>
      <c r="F14" s="15"/>
      <c r="G14" s="15"/>
      <c r="H14" s="15"/>
      <c r="I14" s="15"/>
      <c r="J14" s="15"/>
      <c r="K14" s="15"/>
      <c r="L14" s="15"/>
      <c r="M14" s="6"/>
      <c r="N14" s="121">
        <f>'Données annuelles'!$N$27</f>
        <v>0</v>
      </c>
    </row>
    <row r="15" spans="3:18" ht="20.100000000000001" customHeight="1" x14ac:dyDescent="0.25">
      <c r="D15" s="7" t="s">
        <v>51</v>
      </c>
      <c r="E15" s="17"/>
      <c r="F15" s="17"/>
      <c r="G15" s="17"/>
      <c r="H15" s="17"/>
      <c r="I15" s="17"/>
      <c r="J15" s="17"/>
      <c r="K15" s="17"/>
      <c r="L15" s="17"/>
      <c r="M15" s="8"/>
      <c r="N15" s="221">
        <f>'Données annuelles'!$N$33</f>
        <v>0</v>
      </c>
    </row>
    <row r="16" spans="3:18" ht="14.25" customHeight="1" x14ac:dyDescent="0.25">
      <c r="D16" s="55" t="s">
        <v>45</v>
      </c>
      <c r="E16" s="27"/>
      <c r="F16" s="27"/>
      <c r="G16" s="27"/>
      <c r="H16" s="27"/>
      <c r="I16" s="27"/>
      <c r="J16" s="27"/>
      <c r="K16" s="27"/>
      <c r="L16" s="27"/>
      <c r="M16" s="12"/>
      <c r="N16" s="223"/>
    </row>
    <row r="19" spans="3:16" ht="15" x14ac:dyDescent="0.25">
      <c r="C19" s="54" t="s">
        <v>11</v>
      </c>
      <c r="D19" s="54" t="s">
        <v>46</v>
      </c>
    </row>
    <row r="21" spans="3:16" ht="20.100000000000001" customHeight="1" thickBot="1" x14ac:dyDescent="0.3">
      <c r="D21" s="178" t="s">
        <v>49</v>
      </c>
      <c r="E21" s="179"/>
      <c r="F21" s="179"/>
      <c r="G21" s="179"/>
      <c r="H21" s="179"/>
      <c r="I21" s="179"/>
      <c r="J21" s="179"/>
      <c r="K21" s="56"/>
      <c r="L21" s="180" t="s">
        <v>16</v>
      </c>
      <c r="M21" s="277">
        <f>$N$15</f>
        <v>0</v>
      </c>
      <c r="N21" s="277"/>
      <c r="O21" s="184" t="s">
        <v>16</v>
      </c>
      <c r="P21" s="275">
        <f>IF(ISERROR($N$15/$N$14),0,$N$15/$N$14)</f>
        <v>0</v>
      </c>
    </row>
    <row r="22" spans="3:16" ht="20.100000000000001" customHeight="1" x14ac:dyDescent="0.25">
      <c r="D22" s="188" t="s">
        <v>47</v>
      </c>
      <c r="E22" s="181"/>
      <c r="F22" s="181"/>
      <c r="G22" s="181"/>
      <c r="H22" s="181"/>
      <c r="I22" s="181"/>
      <c r="J22" s="181"/>
      <c r="K22" s="27"/>
      <c r="L22" s="181"/>
      <c r="M22" s="189">
        <f>$N$14</f>
        <v>0</v>
      </c>
      <c r="N22" s="189"/>
      <c r="O22" s="185"/>
      <c r="P22" s="276"/>
    </row>
    <row r="25" spans="3:16" ht="15" x14ac:dyDescent="0.25">
      <c r="C25" s="54" t="s">
        <v>17</v>
      </c>
      <c r="D25" s="54" t="s">
        <v>36</v>
      </c>
    </row>
    <row r="26" spans="3:16" ht="15" x14ac:dyDescent="0.25">
      <c r="C26" s="20"/>
      <c r="D26" s="20"/>
    </row>
    <row r="27" spans="3:16" ht="2.1" customHeight="1" x14ac:dyDescent="0.25"/>
    <row r="28" spans="3:16" ht="14.25" customHeight="1" x14ac:dyDescent="0.25">
      <c r="D28" s="54" t="s">
        <v>21</v>
      </c>
    </row>
    <row r="29" spans="3:16" ht="14.25" customHeight="1" x14ac:dyDescent="0.25">
      <c r="D29" s="254" t="s">
        <v>48</v>
      </c>
      <c r="E29" s="255"/>
      <c r="F29" s="255"/>
      <c r="G29" s="255"/>
      <c r="H29" s="256"/>
      <c r="I29" s="257" t="s">
        <v>26</v>
      </c>
      <c r="J29" s="258"/>
      <c r="K29" s="258"/>
      <c r="L29" s="258"/>
      <c r="M29" s="258"/>
      <c r="N29" s="258"/>
      <c r="O29" s="258"/>
      <c r="P29" s="259"/>
    </row>
    <row r="30" spans="3:16" ht="19.5" customHeight="1" x14ac:dyDescent="0.25">
      <c r="D30" s="266" t="s">
        <v>60</v>
      </c>
      <c r="E30" s="267"/>
      <c r="F30" s="267"/>
      <c r="G30" s="267"/>
      <c r="H30" s="268"/>
      <c r="I30" s="260"/>
      <c r="J30" s="261"/>
      <c r="K30" s="261"/>
      <c r="L30" s="261"/>
      <c r="M30" s="261"/>
      <c r="N30" s="261"/>
      <c r="O30" s="261"/>
      <c r="P30" s="262"/>
    </row>
    <row r="31" spans="3:16" ht="20.100000000000001" customHeight="1" x14ac:dyDescent="0.25">
      <c r="D31" s="176" t="s">
        <v>28</v>
      </c>
      <c r="E31" s="176"/>
      <c r="F31" s="176"/>
      <c r="G31" s="176"/>
      <c r="H31" s="57" t="s">
        <v>27</v>
      </c>
      <c r="I31" s="176" t="s">
        <v>28</v>
      </c>
      <c r="J31" s="176"/>
      <c r="K31" s="176"/>
      <c r="L31" s="176"/>
      <c r="M31" s="176"/>
      <c r="N31" s="176"/>
      <c r="O31" s="176"/>
      <c r="P31" s="57" t="s">
        <v>27</v>
      </c>
    </row>
    <row r="32" spans="3:16" ht="20.100000000000001" customHeight="1" x14ac:dyDescent="0.25">
      <c r="D32" s="219" t="s">
        <v>191</v>
      </c>
      <c r="E32" s="219"/>
      <c r="F32" s="219"/>
      <c r="G32" s="219"/>
      <c r="H32" s="269">
        <f>$P$21</f>
        <v>0</v>
      </c>
      <c r="I32" s="202">
        <v>2100</v>
      </c>
      <c r="J32" s="202"/>
      <c r="K32" s="202"/>
      <c r="L32" s="202"/>
      <c r="M32" s="202"/>
      <c r="N32" s="202"/>
      <c r="O32" s="202"/>
      <c r="P32" s="272">
        <f>IF($P$21&lt;0.87,$I$32,IF($P$21&lt;1.15,$I$33,IF($P$21&lt;1.46,$I$34,IF($P$21&gt;=1.46,$I$35,0))))</f>
        <v>2100</v>
      </c>
    </row>
    <row r="33" spans="3:16" ht="20.100000000000001" customHeight="1" x14ac:dyDescent="0.25">
      <c r="D33" s="219" t="s">
        <v>192</v>
      </c>
      <c r="E33" s="219"/>
      <c r="F33" s="219"/>
      <c r="G33" s="219"/>
      <c r="H33" s="270"/>
      <c r="I33" s="203">
        <v>800</v>
      </c>
      <c r="J33" s="203"/>
      <c r="K33" s="203"/>
      <c r="L33" s="203"/>
      <c r="M33" s="203"/>
      <c r="N33" s="203"/>
      <c r="O33" s="203"/>
      <c r="P33" s="273"/>
    </row>
    <row r="34" spans="3:16" ht="20.100000000000001" customHeight="1" x14ac:dyDescent="0.25">
      <c r="D34" s="263" t="s">
        <v>193</v>
      </c>
      <c r="E34" s="264"/>
      <c r="F34" s="264"/>
      <c r="G34" s="265"/>
      <c r="H34" s="270"/>
      <c r="I34" s="207">
        <v>300</v>
      </c>
      <c r="J34" s="208"/>
      <c r="K34" s="208"/>
      <c r="L34" s="208"/>
      <c r="M34" s="208"/>
      <c r="N34" s="208"/>
      <c r="O34" s="209"/>
      <c r="P34" s="273"/>
    </row>
    <row r="35" spans="3:16" ht="20.100000000000001" customHeight="1" x14ac:dyDescent="0.25">
      <c r="D35" s="219" t="s">
        <v>194</v>
      </c>
      <c r="E35" s="219"/>
      <c r="F35" s="219"/>
      <c r="G35" s="219"/>
      <c r="H35" s="271"/>
      <c r="I35" s="202">
        <v>0</v>
      </c>
      <c r="J35" s="202"/>
      <c r="K35" s="202"/>
      <c r="L35" s="202"/>
      <c r="M35" s="202"/>
      <c r="N35" s="202"/>
      <c r="O35" s="202"/>
      <c r="P35" s="274"/>
    </row>
    <row r="36" spans="3:16" ht="14.25" customHeight="1" x14ac:dyDescent="0.25">
      <c r="D36" s="60"/>
      <c r="E36" s="60"/>
      <c r="F36" s="60"/>
      <c r="G36" s="60"/>
      <c r="H36" s="61"/>
      <c r="I36" s="50"/>
      <c r="J36" s="50"/>
      <c r="K36" s="50"/>
      <c r="L36" s="50"/>
      <c r="M36" s="50"/>
      <c r="N36" s="50"/>
      <c r="O36" s="58"/>
      <c r="P36" s="59"/>
    </row>
    <row r="38" spans="3:16" ht="15" x14ac:dyDescent="0.25">
      <c r="C38" s="54" t="s">
        <v>30</v>
      </c>
      <c r="D38" s="54" t="s">
        <v>40</v>
      </c>
      <c r="G38" s="253">
        <f>$N$4</f>
        <v>2024</v>
      </c>
      <c r="H38" s="253"/>
    </row>
    <row r="40" spans="3:16" ht="20.100000000000001" customHeight="1" x14ac:dyDescent="0.25">
      <c r="D40" s="7" t="s">
        <v>39</v>
      </c>
      <c r="E40" s="17"/>
      <c r="F40" s="17"/>
      <c r="G40" s="17"/>
      <c r="H40" s="17"/>
      <c r="I40" s="17"/>
      <c r="J40" s="17"/>
      <c r="K40" s="17"/>
      <c r="L40" s="17"/>
      <c r="M40" s="17"/>
      <c r="N40" s="37">
        <f>$P$32</f>
        <v>2100</v>
      </c>
    </row>
    <row r="41" spans="3:16" ht="20.100000000000001" customHeight="1" thickBot="1" x14ac:dyDescent="0.3">
      <c r="D41" s="43" t="s">
        <v>6</v>
      </c>
      <c r="E41" s="19"/>
      <c r="F41" s="19"/>
      <c r="G41" s="19"/>
      <c r="H41" s="19"/>
      <c r="I41" s="19"/>
      <c r="J41" s="19"/>
      <c r="K41" s="19"/>
      <c r="L41" s="19"/>
      <c r="M41" s="19" t="s">
        <v>15</v>
      </c>
      <c r="N41" s="38">
        <f>$N$10</f>
        <v>0</v>
      </c>
    </row>
    <row r="42" spans="3:16" ht="20.100000000000001" customHeight="1" x14ac:dyDescent="0.25">
      <c r="D42" s="62" t="s">
        <v>40</v>
      </c>
      <c r="E42" s="40"/>
      <c r="F42" s="40"/>
      <c r="G42" s="27"/>
      <c r="H42" s="63">
        <f>$N$4</f>
        <v>2024</v>
      </c>
      <c r="I42" s="40"/>
      <c r="J42" s="40"/>
      <c r="K42" s="49"/>
      <c r="L42" s="40"/>
      <c r="M42" s="65" t="s">
        <v>16</v>
      </c>
      <c r="N42" s="64">
        <f>N40*N41</f>
        <v>0</v>
      </c>
    </row>
  </sheetData>
  <sheetProtection algorithmName="SHA-512" hashValue="elk4BI0y549JbkOC19AuNWbex1o9AGnAD53wGrml0nQ1SpDIILmUo1NUkycXMXod97DWZ4/I+VI7BeVeyqENoQ==" saltValue="j/6lTEJXD6mlOhJusigpFA==" spinCount="100000" sheet="1" objects="1" scenarios="1" selectLockedCells="1"/>
  <mergeCells count="28">
    <mergeCell ref="P32:P35"/>
    <mergeCell ref="D33:G33"/>
    <mergeCell ref="I33:O33"/>
    <mergeCell ref="P21:P22"/>
    <mergeCell ref="N10:N12"/>
    <mergeCell ref="D21:J21"/>
    <mergeCell ref="D22:J22"/>
    <mergeCell ref="L21:L22"/>
    <mergeCell ref="M21:N21"/>
    <mergeCell ref="M22:N22"/>
    <mergeCell ref="O21:O22"/>
    <mergeCell ref="N15:N16"/>
    <mergeCell ref="N5:P5"/>
    <mergeCell ref="N4:P4"/>
    <mergeCell ref="D4:G5"/>
    <mergeCell ref="G38:H38"/>
    <mergeCell ref="D29:H29"/>
    <mergeCell ref="I29:P30"/>
    <mergeCell ref="D34:G34"/>
    <mergeCell ref="I34:O34"/>
    <mergeCell ref="D35:G35"/>
    <mergeCell ref="I35:O35"/>
    <mergeCell ref="D30:H30"/>
    <mergeCell ref="D31:G31"/>
    <mergeCell ref="I31:O31"/>
    <mergeCell ref="D32:G32"/>
    <mergeCell ref="H32:H35"/>
    <mergeCell ref="I32:O3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W51"/>
  <sheetViews>
    <sheetView showGridLines="0" workbookViewId="0">
      <selection activeCell="H32" sqref="H32"/>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4.7109375" style="1" customWidth="1"/>
    <col min="14" max="14" width="15.7109375" style="1" customWidth="1"/>
    <col min="15" max="15" width="3" style="1" customWidth="1"/>
    <col min="16" max="16" width="13.28515625" style="1" customWidth="1"/>
    <col min="17" max="17" width="7.5703125" style="1" customWidth="1"/>
    <col min="18" max="18" width="5.5703125" style="1" customWidth="1"/>
    <col min="19" max="19" width="37.85546875" style="1" customWidth="1"/>
    <col min="20" max="20" width="36.140625" style="1" customWidth="1"/>
    <col min="21" max="21" width="24.5703125" style="1" customWidth="1"/>
    <col min="22" max="22" width="14.140625" style="1" customWidth="1"/>
    <col min="23" max="23" width="17.7109375" style="1" customWidth="1"/>
    <col min="24" max="16384" width="11.42578125" style="1"/>
  </cols>
  <sheetData>
    <row r="2" spans="3:18" ht="18" x14ac:dyDescent="0.25">
      <c r="D2" s="88" t="s">
        <v>84</v>
      </c>
      <c r="E2" s="13"/>
      <c r="F2" s="13"/>
      <c r="G2" s="13"/>
      <c r="H2" s="13"/>
      <c r="I2" s="13"/>
      <c r="J2" s="13"/>
      <c r="K2" s="13"/>
      <c r="L2" s="13"/>
    </row>
    <row r="3" spans="3:18" ht="15" x14ac:dyDescent="0.25">
      <c r="R3" s="67" t="s">
        <v>52</v>
      </c>
    </row>
    <row r="4" spans="3:18" ht="15" x14ac:dyDescent="0.25">
      <c r="D4" s="282" t="s">
        <v>1</v>
      </c>
      <c r="E4" s="282"/>
      <c r="F4" s="282"/>
      <c r="G4" s="282"/>
      <c r="H4" s="44"/>
      <c r="I4" s="72"/>
      <c r="J4" s="72"/>
      <c r="K4" s="72"/>
      <c r="L4" s="72"/>
      <c r="M4" s="68" t="s">
        <v>2</v>
      </c>
      <c r="N4" s="176">
        <v>2024</v>
      </c>
      <c r="O4" s="176"/>
      <c r="P4" s="176"/>
      <c r="R4" s="1" t="s">
        <v>53</v>
      </c>
    </row>
    <row r="5" spans="3:18" ht="18" x14ac:dyDescent="0.25">
      <c r="D5" s="282"/>
      <c r="E5" s="282"/>
      <c r="F5" s="282"/>
      <c r="G5" s="282"/>
      <c r="H5" s="5"/>
      <c r="I5" s="15"/>
      <c r="J5" s="15"/>
      <c r="K5" s="15"/>
      <c r="L5" s="15"/>
      <c r="M5" s="89" t="s">
        <v>41</v>
      </c>
      <c r="N5" s="283">
        <f>IF(N41="",N16,IF(N43&gt;0,N43))</f>
        <v>0</v>
      </c>
      <c r="O5" s="283"/>
      <c r="P5" s="283"/>
      <c r="R5" s="70" t="s">
        <v>56</v>
      </c>
    </row>
    <row r="6" spans="3:18" ht="15" x14ac:dyDescent="0.25">
      <c r="R6" s="70" t="s">
        <v>57</v>
      </c>
    </row>
    <row r="7" spans="3:18" ht="15" x14ac:dyDescent="0.25">
      <c r="R7" s="70" t="s">
        <v>58</v>
      </c>
    </row>
    <row r="8" spans="3:18" ht="15" x14ac:dyDescent="0.25">
      <c r="C8" s="90" t="s">
        <v>122</v>
      </c>
      <c r="R8" s="70" t="s">
        <v>59</v>
      </c>
    </row>
    <row r="9" spans="3:18" ht="20.100000000000001" customHeight="1" x14ac:dyDescent="0.25">
      <c r="M9" s="3" t="s">
        <v>7</v>
      </c>
      <c r="N9" s="2">
        <f>N4</f>
        <v>2024</v>
      </c>
    </row>
    <row r="10" spans="3:18" x14ac:dyDescent="0.25">
      <c r="D10" s="7" t="s">
        <v>6</v>
      </c>
      <c r="E10" s="17"/>
      <c r="F10" s="17"/>
      <c r="G10" s="17"/>
      <c r="H10" s="17"/>
      <c r="I10" s="17"/>
      <c r="J10" s="17"/>
      <c r="K10" s="17"/>
      <c r="L10" s="17"/>
      <c r="M10" s="8"/>
      <c r="N10" s="221">
        <f>'Données annuelles'!$N$7</f>
        <v>0</v>
      </c>
    </row>
    <row r="11" spans="3:18" ht="3.75" customHeight="1" x14ac:dyDescent="0.25">
      <c r="D11" s="9"/>
      <c r="E11" s="4"/>
      <c r="F11" s="4"/>
      <c r="G11" s="4"/>
      <c r="H11" s="4"/>
      <c r="I11" s="4"/>
      <c r="J11" s="4"/>
      <c r="K11" s="4"/>
      <c r="L11" s="4"/>
      <c r="M11" s="10"/>
      <c r="N11" s="222"/>
    </row>
    <row r="12" spans="3:18" x14ac:dyDescent="0.25">
      <c r="D12" s="11"/>
      <c r="E12" s="18"/>
      <c r="F12" s="18"/>
      <c r="G12" s="18"/>
      <c r="H12" s="18"/>
      <c r="I12" s="18"/>
      <c r="J12" s="18"/>
      <c r="K12" s="18"/>
      <c r="L12" s="18"/>
      <c r="M12" s="12"/>
      <c r="N12" s="223"/>
    </row>
    <row r="13" spans="3:18" ht="20.100000000000001" customHeight="1" x14ac:dyDescent="0.25">
      <c r="M13" s="3" t="s">
        <v>5</v>
      </c>
      <c r="N13" s="2">
        <f>N4</f>
        <v>2024</v>
      </c>
    </row>
    <row r="14" spans="3:18" ht="20.100000000000001" customHeight="1" x14ac:dyDescent="0.25">
      <c r="D14" s="5" t="s">
        <v>85</v>
      </c>
      <c r="E14" s="15"/>
      <c r="F14" s="15"/>
      <c r="G14" s="15"/>
      <c r="H14" s="15"/>
      <c r="I14" s="15"/>
      <c r="J14" s="15"/>
      <c r="K14" s="15"/>
      <c r="L14" s="15"/>
      <c r="M14" s="6"/>
      <c r="N14" s="148">
        <f>'Données annuelles'!$N$17</f>
        <v>0</v>
      </c>
    </row>
    <row r="15" spans="3:18" ht="20.100000000000001" customHeight="1" x14ac:dyDescent="0.25">
      <c r="D15" s="76"/>
      <c r="E15" s="76"/>
      <c r="F15" s="76"/>
      <c r="G15" s="76"/>
      <c r="H15" s="76"/>
      <c r="I15" s="76"/>
      <c r="J15" s="76"/>
      <c r="K15" s="76"/>
      <c r="L15" s="76"/>
      <c r="M15" s="76"/>
    </row>
    <row r="16" spans="3:18" ht="39" customHeight="1" x14ac:dyDescent="0.25">
      <c r="D16" s="288" t="s">
        <v>86</v>
      </c>
      <c r="E16" s="289"/>
      <c r="F16" s="289"/>
      <c r="G16" s="289"/>
      <c r="H16" s="91">
        <f>$N$4</f>
        <v>2024</v>
      </c>
      <c r="I16" s="92"/>
      <c r="J16" s="92"/>
      <c r="K16" s="93"/>
      <c r="L16" s="92"/>
      <c r="M16" s="92" t="s">
        <v>16</v>
      </c>
      <c r="N16" s="94">
        <f>N10*N14</f>
        <v>0</v>
      </c>
    </row>
    <row r="17" spans="2:17" ht="34.5" customHeight="1" x14ac:dyDescent="0.25">
      <c r="B17" s="76"/>
      <c r="C17" s="76"/>
      <c r="D17" s="104"/>
      <c r="E17" s="104"/>
      <c r="F17" s="104"/>
      <c r="G17" s="104"/>
      <c r="H17" s="105"/>
      <c r="I17" s="106"/>
      <c r="J17" s="106"/>
      <c r="K17" s="107"/>
      <c r="L17" s="106"/>
      <c r="M17" s="106"/>
      <c r="N17" s="108"/>
      <c r="O17" s="76"/>
      <c r="P17" s="76"/>
      <c r="Q17" s="76"/>
    </row>
    <row r="18" spans="2:17" ht="33" customHeight="1" x14ac:dyDescent="0.25"/>
    <row r="19" spans="2:17" ht="33" customHeight="1" x14ac:dyDescent="0.25">
      <c r="C19" s="287" t="s">
        <v>123</v>
      </c>
      <c r="D19" s="287"/>
      <c r="E19" s="287"/>
      <c r="F19" s="287"/>
      <c r="G19" s="287"/>
      <c r="H19" s="287"/>
      <c r="I19" s="287"/>
      <c r="J19" s="287"/>
      <c r="K19" s="287"/>
      <c r="L19" s="287"/>
      <c r="M19" s="287"/>
      <c r="N19" s="287"/>
      <c r="O19" s="287"/>
      <c r="P19" s="90">
        <f>N4</f>
        <v>2024</v>
      </c>
    </row>
    <row r="20" spans="2:17" ht="15" x14ac:dyDescent="0.25">
      <c r="C20" s="20"/>
      <c r="D20" s="20"/>
    </row>
    <row r="21" spans="2:17" ht="18" customHeight="1" x14ac:dyDescent="0.25">
      <c r="M21" s="3" t="s">
        <v>7</v>
      </c>
      <c r="N21" s="2">
        <f>N16</f>
        <v>0</v>
      </c>
    </row>
    <row r="22" spans="2:17" ht="17.25" customHeight="1" x14ac:dyDescent="0.25">
      <c r="D22" s="7" t="s">
        <v>101</v>
      </c>
      <c r="E22" s="17"/>
      <c r="F22" s="17"/>
      <c r="G22" s="17"/>
      <c r="H22" s="17"/>
      <c r="I22" s="17"/>
      <c r="J22" s="17"/>
      <c r="K22" s="17"/>
      <c r="L22" s="17"/>
      <c r="M22" s="8"/>
      <c r="N22" s="284"/>
    </row>
    <row r="23" spans="2:17" ht="22.5" customHeight="1" x14ac:dyDescent="0.25">
      <c r="D23" s="9" t="s">
        <v>102</v>
      </c>
      <c r="E23" s="4"/>
      <c r="F23" s="4"/>
      <c r="G23" s="4"/>
      <c r="H23" s="4"/>
      <c r="I23" s="4"/>
      <c r="J23" s="4"/>
      <c r="K23" s="4"/>
      <c r="L23" s="4"/>
      <c r="M23" s="10"/>
      <c r="N23" s="285"/>
    </row>
    <row r="24" spans="2:17" ht="14.25" customHeight="1" x14ac:dyDescent="0.25">
      <c r="D24" s="11"/>
      <c r="E24" s="18"/>
      <c r="F24" s="18"/>
      <c r="G24" s="18"/>
      <c r="H24" s="18"/>
      <c r="I24" s="18"/>
      <c r="J24" s="18"/>
      <c r="K24" s="18"/>
      <c r="L24" s="18"/>
      <c r="M24" s="12"/>
      <c r="N24" s="286"/>
    </row>
    <row r="25" spans="2:17" ht="20.100000000000001" customHeight="1" x14ac:dyDescent="0.25">
      <c r="D25" s="176"/>
      <c r="E25" s="176"/>
      <c r="F25" s="176"/>
      <c r="G25" s="176"/>
      <c r="H25" s="103" t="s">
        <v>87</v>
      </c>
      <c r="I25" s="98"/>
      <c r="J25" s="98"/>
      <c r="K25" s="290" t="s">
        <v>128</v>
      </c>
      <c r="L25" s="290"/>
      <c r="M25" s="290"/>
      <c r="N25" s="290"/>
      <c r="O25" s="290"/>
      <c r="P25" s="290"/>
    </row>
    <row r="26" spans="2:17" ht="20.100000000000001" customHeight="1" x14ac:dyDescent="0.25">
      <c r="D26" s="219" t="s">
        <v>88</v>
      </c>
      <c r="E26" s="219"/>
      <c r="F26" s="219"/>
      <c r="G26" s="219"/>
      <c r="H26" s="154"/>
      <c r="I26" s="96"/>
      <c r="J26" s="96"/>
      <c r="K26" s="96"/>
      <c r="L26" s="96"/>
      <c r="M26" s="96"/>
      <c r="N26" s="96"/>
      <c r="O26" s="96"/>
      <c r="P26" s="100"/>
    </row>
    <row r="27" spans="2:17" ht="20.100000000000001" customHeight="1" x14ac:dyDescent="0.25">
      <c r="D27" s="219" t="s">
        <v>89</v>
      </c>
      <c r="E27" s="219"/>
      <c r="F27" s="219"/>
      <c r="G27" s="219"/>
      <c r="H27" s="154"/>
      <c r="I27" s="97"/>
      <c r="J27" s="97"/>
      <c r="K27" s="97"/>
      <c r="L27" s="97"/>
      <c r="M27" s="97"/>
      <c r="N27" s="121" t="e">
        <f>ROUND(AVERAGE(H26:H37),0)</f>
        <v>#DIV/0!</v>
      </c>
      <c r="O27" s="97"/>
      <c r="P27" s="100"/>
    </row>
    <row r="28" spans="2:17" ht="20.100000000000001" customHeight="1" x14ac:dyDescent="0.25">
      <c r="D28" s="219" t="s">
        <v>90</v>
      </c>
      <c r="E28" s="219"/>
      <c r="F28" s="219"/>
      <c r="G28" s="219"/>
      <c r="H28" s="154"/>
      <c r="I28" s="97"/>
      <c r="J28" s="97"/>
      <c r="K28" s="97"/>
      <c r="L28" s="97"/>
      <c r="M28" s="97"/>
      <c r="O28" s="97"/>
      <c r="P28" s="100"/>
    </row>
    <row r="29" spans="2:17" ht="20.100000000000001" customHeight="1" x14ac:dyDescent="0.25">
      <c r="D29" s="219" t="s">
        <v>91</v>
      </c>
      <c r="E29" s="219"/>
      <c r="F29" s="219"/>
      <c r="G29" s="219"/>
      <c r="H29" s="154"/>
      <c r="I29" s="95"/>
      <c r="J29" s="97"/>
      <c r="K29" s="290" t="s">
        <v>100</v>
      </c>
      <c r="L29" s="290"/>
      <c r="M29" s="290"/>
      <c r="N29" s="290"/>
      <c r="O29" s="290"/>
      <c r="P29" s="290"/>
    </row>
    <row r="30" spans="2:17" ht="20.100000000000001" customHeight="1" x14ac:dyDescent="0.25">
      <c r="D30" s="219" t="s">
        <v>92</v>
      </c>
      <c r="E30" s="219"/>
      <c r="F30" s="219"/>
      <c r="G30" s="219"/>
      <c r="H30" s="154"/>
      <c r="I30" s="95"/>
      <c r="J30" s="97"/>
      <c r="K30" s="96"/>
      <c r="L30" s="96"/>
      <c r="M30" s="96"/>
      <c r="N30" s="96"/>
      <c r="O30" s="96"/>
      <c r="P30" s="100"/>
    </row>
    <row r="31" spans="2:17" ht="20.100000000000001" customHeight="1" x14ac:dyDescent="0.25">
      <c r="D31" s="219" t="s">
        <v>93</v>
      </c>
      <c r="E31" s="219"/>
      <c r="F31" s="219"/>
      <c r="G31" s="219"/>
      <c r="H31" s="154"/>
      <c r="I31" s="95"/>
      <c r="J31" s="97"/>
      <c r="K31" s="97"/>
      <c r="L31" s="97"/>
      <c r="M31" s="97"/>
      <c r="N31" s="101">
        <f>N22</f>
        <v>0</v>
      </c>
      <c r="O31" s="97"/>
      <c r="P31" s="100"/>
    </row>
    <row r="32" spans="2:17" ht="20.100000000000001" customHeight="1" x14ac:dyDescent="0.25">
      <c r="D32" s="219" t="s">
        <v>94</v>
      </c>
      <c r="E32" s="219"/>
      <c r="F32" s="219"/>
      <c r="G32" s="219"/>
      <c r="H32" s="154"/>
      <c r="I32" s="95"/>
      <c r="J32" s="95"/>
      <c r="K32" s="95"/>
      <c r="L32" s="95"/>
      <c r="M32" s="95"/>
      <c r="N32" s="95"/>
      <c r="O32" s="95"/>
      <c r="P32" s="100"/>
    </row>
    <row r="33" spans="4:23" ht="20.100000000000001" customHeight="1" x14ac:dyDescent="0.25">
      <c r="D33" s="219" t="s">
        <v>95</v>
      </c>
      <c r="E33" s="219"/>
      <c r="F33" s="219"/>
      <c r="G33" s="219"/>
      <c r="H33" s="154"/>
      <c r="I33" s="95"/>
      <c r="J33" s="95"/>
      <c r="K33" s="290" t="s">
        <v>129</v>
      </c>
      <c r="L33" s="290"/>
      <c r="M33" s="290"/>
      <c r="N33" s="290"/>
      <c r="O33" s="290"/>
      <c r="P33" s="290"/>
    </row>
    <row r="34" spans="4:23" ht="20.100000000000001" customHeight="1" x14ac:dyDescent="0.25">
      <c r="D34" s="219" t="s">
        <v>96</v>
      </c>
      <c r="E34" s="219"/>
      <c r="F34" s="219"/>
      <c r="G34" s="219"/>
      <c r="H34" s="154"/>
      <c r="I34" s="95"/>
      <c r="J34" s="95"/>
      <c r="K34" s="96"/>
      <c r="L34" s="96"/>
      <c r="M34" s="96"/>
      <c r="N34" s="96"/>
      <c r="O34" s="96"/>
      <c r="P34" s="100"/>
    </row>
    <row r="35" spans="4:23" ht="20.100000000000001" customHeight="1" x14ac:dyDescent="0.25">
      <c r="D35" s="219" t="s">
        <v>97</v>
      </c>
      <c r="E35" s="219"/>
      <c r="F35" s="219"/>
      <c r="G35" s="219"/>
      <c r="H35" s="154"/>
      <c r="I35" s="95"/>
      <c r="J35" s="95"/>
      <c r="K35" s="97"/>
      <c r="L35" s="97"/>
      <c r="M35" s="97"/>
      <c r="N35" s="121" t="e">
        <f>N27-N31</f>
        <v>#DIV/0!</v>
      </c>
      <c r="O35" s="97"/>
      <c r="P35" s="100"/>
    </row>
    <row r="36" spans="4:23" ht="20.100000000000001" customHeight="1" x14ac:dyDescent="0.25">
      <c r="D36" s="219" t="s">
        <v>98</v>
      </c>
      <c r="E36" s="219"/>
      <c r="F36" s="219"/>
      <c r="G36" s="219"/>
      <c r="H36" s="154"/>
      <c r="I36" s="95"/>
      <c r="J36" s="95"/>
      <c r="K36" s="95"/>
      <c r="L36" s="95"/>
      <c r="M36" s="95"/>
      <c r="N36" s="95"/>
      <c r="O36" s="95"/>
      <c r="P36" s="100"/>
    </row>
    <row r="37" spans="4:23" ht="20.100000000000001" customHeight="1" x14ac:dyDescent="0.25">
      <c r="D37" s="219" t="s">
        <v>99</v>
      </c>
      <c r="E37" s="219"/>
      <c r="F37" s="219"/>
      <c r="G37" s="219"/>
      <c r="H37" s="154"/>
      <c r="I37" s="96"/>
      <c r="J37" s="96"/>
      <c r="K37" s="96"/>
      <c r="L37" s="96"/>
      <c r="M37" s="96"/>
      <c r="N37" s="96"/>
      <c r="O37" s="96"/>
      <c r="P37" s="100"/>
      <c r="R37" s="278" t="s">
        <v>132</v>
      </c>
      <c r="S37" s="278"/>
      <c r="T37" s="278"/>
      <c r="U37" s="278"/>
      <c r="V37" s="278"/>
      <c r="W37" s="278"/>
    </row>
    <row r="38" spans="4:23" ht="20.100000000000001" customHeight="1" x14ac:dyDescent="0.25">
      <c r="D38" s="96"/>
      <c r="E38" s="96"/>
      <c r="F38" s="99"/>
      <c r="G38" s="96"/>
      <c r="H38" s="96"/>
      <c r="I38" s="99"/>
      <c r="J38" s="96"/>
      <c r="K38" s="96"/>
      <c r="L38" s="96"/>
      <c r="M38" s="96"/>
      <c r="N38" s="96"/>
      <c r="O38" s="96"/>
      <c r="P38" s="99"/>
      <c r="R38" s="279" t="s">
        <v>133</v>
      </c>
      <c r="S38" s="279"/>
      <c r="T38" s="279"/>
      <c r="U38" s="279"/>
      <c r="V38" s="279"/>
      <c r="W38" s="279"/>
    </row>
    <row r="39" spans="4:23" ht="20.100000000000001" customHeight="1" x14ac:dyDescent="0.25">
      <c r="D39" s="5" t="s">
        <v>103</v>
      </c>
      <c r="E39" s="15"/>
      <c r="F39" s="15"/>
      <c r="G39" s="15"/>
      <c r="H39" s="15"/>
      <c r="I39" s="15"/>
      <c r="J39" s="15"/>
      <c r="K39" s="15"/>
      <c r="L39" s="15"/>
      <c r="M39" s="6"/>
      <c r="N39" s="149">
        <f>N14</f>
        <v>0</v>
      </c>
      <c r="O39" s="96"/>
      <c r="P39" s="99"/>
      <c r="R39" s="157"/>
      <c r="S39" s="159"/>
      <c r="T39" s="159"/>
      <c r="U39" s="159"/>
      <c r="V39" s="159"/>
      <c r="W39" s="159"/>
    </row>
    <row r="40" spans="4:23" ht="20.100000000000001" customHeight="1" x14ac:dyDescent="0.25">
      <c r="D40" s="76"/>
      <c r="E40" s="76"/>
      <c r="F40" s="76"/>
      <c r="G40" s="76"/>
      <c r="H40" s="76"/>
      <c r="I40" s="76"/>
      <c r="J40" s="76"/>
      <c r="K40" s="76"/>
      <c r="L40" s="76"/>
      <c r="M40" s="76"/>
      <c r="N40" s="102"/>
      <c r="O40" s="96"/>
      <c r="P40" s="99"/>
      <c r="R40" s="158"/>
      <c r="S40" s="160" t="s">
        <v>134</v>
      </c>
      <c r="T40" s="161"/>
      <c r="U40" s="162" t="s">
        <v>135</v>
      </c>
      <c r="V40" s="163" t="s">
        <v>136</v>
      </c>
      <c r="W40" s="163" t="s">
        <v>137</v>
      </c>
    </row>
    <row r="41" spans="4:23" ht="20.100000000000001" customHeight="1" x14ac:dyDescent="0.25">
      <c r="D41" s="5" t="s">
        <v>130</v>
      </c>
      <c r="E41" s="15"/>
      <c r="F41" s="15"/>
      <c r="G41" s="15"/>
      <c r="H41" s="15"/>
      <c r="I41" s="15"/>
      <c r="J41" s="15"/>
      <c r="K41" s="15"/>
      <c r="L41" s="15"/>
      <c r="M41" s="6"/>
      <c r="N41" s="150"/>
      <c r="O41" s="96"/>
      <c r="P41" s="99"/>
      <c r="R41" s="158"/>
      <c r="S41" s="280" t="s">
        <v>138</v>
      </c>
      <c r="T41" s="281"/>
      <c r="U41" s="164" t="s">
        <v>139</v>
      </c>
      <c r="V41" s="165" t="s">
        <v>140</v>
      </c>
      <c r="W41" s="165" t="s">
        <v>141</v>
      </c>
    </row>
    <row r="42" spans="4:23" ht="20.100000000000001" customHeight="1" x14ac:dyDescent="0.25">
      <c r="D42" s="156" t="s">
        <v>131</v>
      </c>
      <c r="E42" s="96"/>
      <c r="F42" s="99"/>
      <c r="G42" s="96"/>
      <c r="H42" s="96"/>
      <c r="I42" s="99"/>
      <c r="J42" s="96"/>
      <c r="K42" s="96"/>
      <c r="L42" s="96"/>
      <c r="M42" s="96"/>
      <c r="N42" s="96"/>
      <c r="O42" s="96"/>
      <c r="P42" s="99"/>
      <c r="R42" s="158"/>
      <c r="S42" s="166" t="s">
        <v>142</v>
      </c>
      <c r="T42" s="166" t="s">
        <v>143</v>
      </c>
      <c r="U42" s="164" t="s">
        <v>144</v>
      </c>
      <c r="V42" s="165" t="s">
        <v>145</v>
      </c>
      <c r="W42" s="165" t="s">
        <v>146</v>
      </c>
    </row>
    <row r="43" spans="4:23" ht="45.75" customHeight="1" x14ac:dyDescent="0.25">
      <c r="D43" s="288" t="s">
        <v>86</v>
      </c>
      <c r="E43" s="289"/>
      <c r="F43" s="289"/>
      <c r="G43" s="289"/>
      <c r="H43" s="91">
        <f>$N$4</f>
        <v>2024</v>
      </c>
      <c r="I43" s="92"/>
      <c r="J43" s="92"/>
      <c r="K43" s="93"/>
      <c r="L43" s="92"/>
      <c r="M43" s="92" t="s">
        <v>16</v>
      </c>
      <c r="N43" s="94" t="e">
        <f>(N39*N31)+(N35*N41)</f>
        <v>#DIV/0!</v>
      </c>
      <c r="O43" s="96"/>
      <c r="P43" s="99"/>
      <c r="R43" s="158"/>
      <c r="S43" s="166" t="s">
        <v>147</v>
      </c>
      <c r="T43" s="166" t="s">
        <v>148</v>
      </c>
      <c r="U43" s="164" t="s">
        <v>149</v>
      </c>
      <c r="V43" s="165" t="s">
        <v>150</v>
      </c>
      <c r="W43" s="165" t="s">
        <v>151</v>
      </c>
    </row>
    <row r="44" spans="4:23" ht="20.100000000000001" customHeight="1" x14ac:dyDescent="0.25">
      <c r="D44" s="96"/>
      <c r="E44" s="96"/>
      <c r="F44" s="99"/>
      <c r="G44" s="96"/>
      <c r="H44" s="96"/>
      <c r="I44" s="99"/>
      <c r="J44" s="96"/>
      <c r="K44" s="96"/>
      <c r="L44" s="96"/>
      <c r="M44" s="96"/>
      <c r="N44" s="96"/>
      <c r="O44" s="96"/>
      <c r="P44" s="99"/>
      <c r="R44" s="158"/>
      <c r="S44" s="166" t="s">
        <v>152</v>
      </c>
      <c r="T44" s="166" t="s">
        <v>153</v>
      </c>
      <c r="U44" s="164" t="s">
        <v>154</v>
      </c>
      <c r="V44" s="165" t="s">
        <v>155</v>
      </c>
      <c r="W44" s="165" t="s">
        <v>156</v>
      </c>
    </row>
    <row r="45" spans="4:23" ht="20.100000000000001" customHeight="1" x14ac:dyDescent="0.25">
      <c r="D45" s="96"/>
      <c r="E45" s="96"/>
      <c r="F45" s="99"/>
      <c r="G45" s="96"/>
      <c r="H45" s="96"/>
      <c r="I45" s="99"/>
      <c r="J45" s="96"/>
      <c r="K45" s="96"/>
      <c r="L45" s="96"/>
      <c r="M45" s="96"/>
      <c r="N45" s="96"/>
      <c r="O45" s="96"/>
      <c r="P45" s="99"/>
      <c r="R45" s="158"/>
      <c r="S45" s="166" t="s">
        <v>157</v>
      </c>
      <c r="T45" s="166" t="s">
        <v>158</v>
      </c>
      <c r="U45" s="164" t="s">
        <v>159</v>
      </c>
      <c r="V45" s="165" t="s">
        <v>160</v>
      </c>
      <c r="W45" s="165" t="s">
        <v>161</v>
      </c>
    </row>
    <row r="46" spans="4:23" ht="15" x14ac:dyDescent="0.25">
      <c r="R46" s="158"/>
      <c r="S46" s="166" t="s">
        <v>162</v>
      </c>
      <c r="T46" s="166" t="s">
        <v>163</v>
      </c>
      <c r="U46" s="164" t="s">
        <v>164</v>
      </c>
      <c r="V46" s="165" t="s">
        <v>165</v>
      </c>
      <c r="W46" s="165" t="s">
        <v>166</v>
      </c>
    </row>
    <row r="47" spans="4:23" ht="15" x14ac:dyDescent="0.25">
      <c r="R47" s="158"/>
      <c r="S47" s="166" t="s">
        <v>167</v>
      </c>
      <c r="T47" s="166" t="s">
        <v>168</v>
      </c>
      <c r="U47" s="164" t="s">
        <v>169</v>
      </c>
      <c r="V47" s="165" t="s">
        <v>170</v>
      </c>
      <c r="W47" s="165" t="s">
        <v>171</v>
      </c>
    </row>
    <row r="48" spans="4:23" ht="15" x14ac:dyDescent="0.25">
      <c r="R48" s="158"/>
      <c r="S48" s="166" t="s">
        <v>172</v>
      </c>
      <c r="T48" s="166" t="s">
        <v>173</v>
      </c>
      <c r="U48" s="164" t="s">
        <v>174</v>
      </c>
      <c r="V48" s="165" t="s">
        <v>175</v>
      </c>
      <c r="W48" s="165" t="s">
        <v>176</v>
      </c>
    </row>
    <row r="49" spans="18:23" ht="15" x14ac:dyDescent="0.25">
      <c r="R49" s="158"/>
      <c r="S49" s="166" t="s">
        <v>177</v>
      </c>
      <c r="T49" s="166" t="s">
        <v>178</v>
      </c>
      <c r="U49" s="164" t="s">
        <v>179</v>
      </c>
      <c r="V49" s="165" t="s">
        <v>180</v>
      </c>
      <c r="W49" s="165" t="s">
        <v>181</v>
      </c>
    </row>
    <row r="50" spans="18:23" ht="15" x14ac:dyDescent="0.25">
      <c r="R50" s="158"/>
      <c r="S50" s="167" t="s">
        <v>182</v>
      </c>
      <c r="T50" s="168"/>
      <c r="U50" s="169"/>
      <c r="V50" s="165" t="s">
        <v>160</v>
      </c>
      <c r="W50" s="165" t="s">
        <v>146</v>
      </c>
    </row>
    <row r="51" spans="18:23" x14ac:dyDescent="0.25">
      <c r="R51" s="170"/>
      <c r="S51" s="171"/>
      <c r="T51" s="171"/>
      <c r="U51" s="172"/>
      <c r="V51" s="172"/>
      <c r="W51" s="173"/>
    </row>
  </sheetData>
  <sheetProtection algorithmName="SHA-512" hashValue="saEqXbbHlPgUPf4jQlnlenueC0UYMq0oC9PWdDRVWjQ8qbUBQda+YegaOENTLEKJMEzmXkkJx1w8jVYCqfvFzg==" saltValue="OzJSL+s35bf144FQhc8FMg==" spinCount="100000" sheet="1" selectLockedCells="1"/>
  <mergeCells count="27">
    <mergeCell ref="D28:G28"/>
    <mergeCell ref="K29:P29"/>
    <mergeCell ref="D30:G30"/>
    <mergeCell ref="D31:G31"/>
    <mergeCell ref="D43:G43"/>
    <mergeCell ref="K33:P33"/>
    <mergeCell ref="D32:G32"/>
    <mergeCell ref="D33:G33"/>
    <mergeCell ref="D37:G37"/>
    <mergeCell ref="D35:G35"/>
    <mergeCell ref="D36:G36"/>
    <mergeCell ref="R37:W37"/>
    <mergeCell ref="R38:W38"/>
    <mergeCell ref="S41:T41"/>
    <mergeCell ref="D4:G5"/>
    <mergeCell ref="N4:P4"/>
    <mergeCell ref="N5:P5"/>
    <mergeCell ref="N10:N12"/>
    <mergeCell ref="D34:G34"/>
    <mergeCell ref="N22:N24"/>
    <mergeCell ref="C19:O19"/>
    <mergeCell ref="D16:G16"/>
    <mergeCell ref="D29:G29"/>
    <mergeCell ref="D25:G25"/>
    <mergeCell ref="K25:P25"/>
    <mergeCell ref="D26:G26"/>
    <mergeCell ref="D27:G27"/>
  </mergeCells>
  <phoneticPr fontId="5"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P17"/>
  <sheetViews>
    <sheetView workbookViewId="0">
      <selection activeCell="C23" sqref="C23"/>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4.7109375" style="1" customWidth="1"/>
    <col min="14" max="14" width="15.7109375" style="1" customWidth="1"/>
    <col min="15" max="16384" width="11.42578125" style="1"/>
  </cols>
  <sheetData>
    <row r="2" spans="3:16" ht="18" x14ac:dyDescent="0.25">
      <c r="D2" s="112" t="s">
        <v>62</v>
      </c>
      <c r="E2" s="13"/>
      <c r="F2" s="13"/>
      <c r="G2" s="13"/>
      <c r="H2" s="13"/>
      <c r="I2" s="13"/>
      <c r="J2" s="13"/>
      <c r="K2" s="13"/>
      <c r="L2" s="13"/>
    </row>
    <row r="3" spans="3:16" ht="18" x14ac:dyDescent="0.25">
      <c r="D3" s="88"/>
      <c r="E3" s="13"/>
      <c r="F3" s="13"/>
      <c r="G3" s="13"/>
      <c r="H3" s="13"/>
      <c r="I3" s="13"/>
      <c r="J3" s="13"/>
      <c r="K3" s="13"/>
      <c r="L3" s="13"/>
    </row>
    <row r="4" spans="3:16" ht="18" x14ac:dyDescent="0.25">
      <c r="D4" s="88"/>
      <c r="E4" s="13"/>
      <c r="F4" s="13"/>
      <c r="G4" s="13"/>
      <c r="H4" s="13"/>
      <c r="I4" s="13"/>
      <c r="J4" s="13"/>
      <c r="K4" s="13"/>
      <c r="L4" s="13"/>
    </row>
    <row r="5" spans="3:16" ht="15" x14ac:dyDescent="0.25">
      <c r="P5" s="70" t="s">
        <v>58</v>
      </c>
    </row>
    <row r="6" spans="3:16" ht="15" x14ac:dyDescent="0.25">
      <c r="P6" s="70"/>
    </row>
    <row r="7" spans="3:16" ht="15" x14ac:dyDescent="0.25">
      <c r="C7" s="90"/>
      <c r="D7" s="5" t="s">
        <v>104</v>
      </c>
      <c r="E7" s="15"/>
      <c r="F7" s="15"/>
      <c r="G7" s="15"/>
      <c r="H7" s="15"/>
      <c r="I7" s="15"/>
      <c r="J7" s="15"/>
      <c r="K7" s="15"/>
      <c r="L7" s="15"/>
      <c r="M7" s="6"/>
      <c r="N7" s="120">
        <f>PSU!$N$5</f>
        <v>0</v>
      </c>
      <c r="P7" s="70" t="s">
        <v>59</v>
      </c>
    </row>
    <row r="8" spans="3:16" ht="15" x14ac:dyDescent="0.25">
      <c r="C8" s="90"/>
      <c r="D8" s="76"/>
      <c r="E8" s="76"/>
      <c r="F8" s="76"/>
      <c r="G8" s="76"/>
      <c r="H8" s="76"/>
      <c r="I8" s="76"/>
      <c r="J8" s="76"/>
      <c r="K8" s="76"/>
      <c r="L8" s="76"/>
      <c r="M8" s="76"/>
      <c r="N8" s="109"/>
      <c r="P8" s="70"/>
    </row>
    <row r="9" spans="3:16" ht="29.25" customHeight="1" x14ac:dyDescent="0.25">
      <c r="D9" s="5" t="s">
        <v>108</v>
      </c>
      <c r="E9" s="15"/>
      <c r="F9" s="15"/>
      <c r="G9" s="15"/>
      <c r="H9" s="15"/>
      <c r="I9" s="15"/>
      <c r="J9" s="15"/>
      <c r="K9" s="15"/>
      <c r="L9" s="15"/>
      <c r="M9" s="6"/>
      <c r="N9" s="120">
        <f>'Inclusion Handicap'!$N$6</f>
        <v>0</v>
      </c>
      <c r="O9" s="111">
        <v>0</v>
      </c>
      <c r="P9" s="111"/>
    </row>
    <row r="10" spans="3:16" ht="24" customHeight="1" x14ac:dyDescent="0.25">
      <c r="D10" s="76"/>
      <c r="E10" s="76"/>
      <c r="F10" s="76"/>
      <c r="G10" s="76"/>
      <c r="H10" s="76"/>
      <c r="I10" s="76"/>
      <c r="J10" s="76"/>
      <c r="K10" s="76"/>
      <c r="L10" s="76"/>
      <c r="M10" s="76"/>
      <c r="N10" s="109"/>
      <c r="O10" s="111"/>
      <c r="P10" s="111"/>
    </row>
    <row r="11" spans="3:16" ht="24" customHeight="1" x14ac:dyDescent="0.25">
      <c r="D11" s="5" t="s">
        <v>105</v>
      </c>
      <c r="E11" s="15"/>
      <c r="F11" s="15"/>
      <c r="G11" s="15"/>
      <c r="H11" s="15"/>
      <c r="I11" s="15"/>
      <c r="J11" s="15"/>
      <c r="K11" s="15"/>
      <c r="L11" s="15"/>
      <c r="M11" s="6"/>
      <c r="N11" s="120">
        <f>'Mixité Sociale'!$N$5</f>
        <v>0</v>
      </c>
      <c r="O11" s="111">
        <v>0</v>
      </c>
      <c r="P11" s="111">
        <v>0</v>
      </c>
    </row>
    <row r="12" spans="3:16" ht="20.100000000000001" customHeight="1" x14ac:dyDescent="0.25">
      <c r="M12" s="3"/>
      <c r="N12" s="110"/>
    </row>
    <row r="13" spans="3:16" ht="39" customHeight="1" x14ac:dyDescent="0.25">
      <c r="D13" s="291" t="s">
        <v>196</v>
      </c>
      <c r="E13" s="292"/>
      <c r="F13" s="292"/>
      <c r="G13" s="292"/>
      <c r="H13" s="113"/>
      <c r="I13" s="114"/>
      <c r="J13" s="114"/>
      <c r="K13" s="115"/>
      <c r="L13" s="114"/>
      <c r="M13" s="114" t="s">
        <v>16</v>
      </c>
      <c r="N13" s="116">
        <f>N7+N9+N11</f>
        <v>0</v>
      </c>
    </row>
    <row r="14" spans="3:16" ht="20.100000000000001" customHeight="1" x14ac:dyDescent="0.25">
      <c r="M14" s="3"/>
      <c r="N14" s="110"/>
    </row>
    <row r="15" spans="3:16" ht="25.5" customHeight="1" x14ac:dyDescent="0.25">
      <c r="D15" s="291" t="s">
        <v>195</v>
      </c>
      <c r="E15" s="292"/>
      <c r="F15" s="292"/>
      <c r="G15" s="292"/>
      <c r="H15" s="113"/>
      <c r="I15" s="114"/>
      <c r="J15" s="114"/>
      <c r="K15" s="115"/>
      <c r="L15" s="114"/>
      <c r="M15" s="114"/>
      <c r="N15" s="116">
        <f>IF((Territoire!$N$5+N11+N9+N7+'Données annuelles'!$N$33)&gt;('Données annuelles'!$N$35*90%),('Données annuelles'!$N$35-Synthèse!$N$7-Synthèse!$N$9-Synthèse!$N$11),Territoire!$N$5)</f>
        <v>0</v>
      </c>
    </row>
    <row r="16" spans="3:16" ht="45.75" customHeight="1" x14ac:dyDescent="0.25">
      <c r="C16" s="293" t="s">
        <v>127</v>
      </c>
      <c r="D16" s="293"/>
      <c r="E16" s="293"/>
      <c r="F16" s="293"/>
      <c r="G16" s="293"/>
      <c r="H16" s="293"/>
      <c r="I16" s="293"/>
      <c r="J16" s="293"/>
      <c r="K16" s="293"/>
      <c r="L16" s="293"/>
      <c r="M16" s="293"/>
      <c r="N16" s="293"/>
    </row>
    <row r="17" spans="4:13" ht="9" customHeight="1" x14ac:dyDescent="0.25">
      <c r="D17" s="76"/>
      <c r="E17" s="76"/>
      <c r="F17" s="76"/>
      <c r="G17" s="76"/>
      <c r="H17" s="76"/>
      <c r="I17" s="76"/>
      <c r="J17" s="76"/>
      <c r="K17" s="76"/>
      <c r="L17" s="76"/>
      <c r="M17" s="76"/>
    </row>
  </sheetData>
  <sheetProtection algorithmName="SHA-512" hashValue="kuvy2q7oa+svDXDa+55/PsQnycydgjSWLtVC2KfSINgpktydMYcbmrLDeYY7FoEiTsXhfJ/2a3J3E5UHkfMmGg==" saltValue="oYbmI4Ktrf0+9OWkp0Er6g==" spinCount="100000" sheet="1" objects="1" scenarios="1" selectLockedCells="1"/>
  <mergeCells count="3">
    <mergeCell ref="D13:G13"/>
    <mergeCell ref="C16:N16"/>
    <mergeCell ref="D15:G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6f8dcc50-435f-4066-b8da-7187a28eb9ac" xsi:nil="true"/>
    <lcf76f155ced4ddcb4097134ff3c332f xmlns="3c3ec9a7-ec60-4b40-8a99-58d7d50cd7f2">
      <Terms xmlns="http://schemas.microsoft.com/office/infopath/2007/PartnerControls"/>
    </lcf76f155ced4ddcb4097134ff3c332f>
    <SharedWithUsers xmlns="6f8dcc50-435f-4066-b8da-7187a28eb9ac">
      <UserInfo>
        <DisplayName>Sandra DAVID 171</DisplayName>
        <AccountId>25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B32AA-5273-43CB-9AA9-F9F9ADD4C222}">
  <ds:schemaRefs>
    <ds:schemaRef ds:uri="http://schemas.microsoft.com/office/2006/metadata/longProperties"/>
  </ds:schemaRefs>
</ds:datastoreItem>
</file>

<file path=customXml/itemProps2.xml><?xml version="1.0" encoding="utf-8"?>
<ds:datastoreItem xmlns:ds="http://schemas.openxmlformats.org/officeDocument/2006/customXml" ds:itemID="{B69E7B10-0943-4612-9413-07992F5D227C}">
  <ds:schemaRefs>
    <ds:schemaRef ds:uri="http://purl.org/dc/elements/1.1/"/>
    <ds:schemaRef ds:uri="http://schemas.microsoft.com/office/2006/metadata/properties"/>
    <ds:schemaRef ds:uri="3c3ec9a7-ec60-4b40-8a99-58d7d50cd7f2"/>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6f8dcc50-435f-4066-b8da-7187a28eb9ac"/>
    <ds:schemaRef ds:uri="http://www.w3.org/XML/1998/namespace"/>
    <ds:schemaRef ds:uri="http://purl.org/dc/dcmitype/"/>
  </ds:schemaRefs>
</ds:datastoreItem>
</file>

<file path=customXml/itemProps3.xml><?xml version="1.0" encoding="utf-8"?>
<ds:datastoreItem xmlns:ds="http://schemas.openxmlformats.org/officeDocument/2006/customXml" ds:itemID="{E1F5479D-21D9-4909-ABF6-D3A413D0E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5BCB1C-1306-4C05-AC46-06BD37F10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Données annuelles</vt:lpstr>
      <vt:lpstr>PSU</vt:lpstr>
      <vt:lpstr>Inclusion Handicap</vt:lpstr>
      <vt:lpstr>Mixité Sociale</vt:lpstr>
      <vt:lpstr>Territoire</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DREUX CNF</dc:creator>
  <cp:lastModifiedBy>Stephanie DELIAS 171</cp:lastModifiedBy>
  <dcterms:created xsi:type="dcterms:W3CDTF">2018-12-06T07:04:35Z</dcterms:created>
  <dcterms:modified xsi:type="dcterms:W3CDTF">2024-01-08T09:42:02Z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isplay_urn:schemas-microsoft-com:office:office#SharedWithUsers">
    <vt:lpwstr>Sandra DAVID 171</vt:lpwstr>
  </property>
  <property fmtid="{D5CDD505-2E9C-101B-9397-08002B2CF9AE}" pid="4" name="SharedWithUsers">
    <vt:lpwstr>25;#Sandra DAVID 171</vt:lpwstr>
  </property>
  <property fmtid="{D5CDD505-2E9C-101B-9397-08002B2CF9AE}" pid="5" name="MediaServiceImageTags">
    <vt:lpwstr/>
  </property>
  <property fmtid="{D5CDD505-2E9C-101B-9397-08002B2CF9AE}" pid="6" name="ContentTypeId">
    <vt:lpwstr>0x01010071A0E8DB6F053945967D7C0F3FA3EAFD</vt:lpwstr>
  </property>
</Properties>
</file>