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32760" windowWidth="24750" windowHeight="11475" activeTab="0"/>
  </bookViews>
  <sheets>
    <sheet name="Inclusion Handicap" sheetId="1" r:id="rId1"/>
    <sheet name="Mixité Sociale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<sst xmlns="http://schemas.openxmlformats.org/spreadsheetml/2006/main" count="130" uniqueCount="68">
  <si>
    <t>BONUS "INCLUSION HANDICAP"</t>
  </si>
  <si>
    <t>SIMULATION</t>
  </si>
  <si>
    <t xml:space="preserve">Année : </t>
  </si>
  <si>
    <t xml:space="preserve">EAJE </t>
  </si>
  <si>
    <t>financé par la Psu</t>
  </si>
  <si>
    <t>Nombre de places figurant dans l'agrément Pmi</t>
  </si>
  <si>
    <t>Au cours de l'année</t>
  </si>
  <si>
    <t>Nombre total d'enfants inscrits</t>
  </si>
  <si>
    <t>(Retenir le nombre maximum de places de l'année</t>
  </si>
  <si>
    <t>en cas d'augmentation ou diminution de l'agrément)</t>
  </si>
  <si>
    <t>Etape 1</t>
  </si>
  <si>
    <t>Détermination du pourcentage d'enfants porteurs de handicap à retenir dans le calcul</t>
  </si>
  <si>
    <t>nb enfants Aeeh inscrits</t>
  </si>
  <si>
    <t>nb total enfants inscrits</t>
  </si>
  <si>
    <t>x</t>
  </si>
  <si>
    <t>=</t>
  </si>
  <si>
    <t>Etape 2</t>
  </si>
  <si>
    <t>Détermination du coût par place à retenir dans le calcul</t>
  </si>
  <si>
    <t>Total dépenses de la structure</t>
  </si>
  <si>
    <t>Coût par place et par an de l'Eaje</t>
  </si>
  <si>
    <t>Coût par place et par an plafonné</t>
  </si>
  <si>
    <t>% enfants porteurs de handicap</t>
  </si>
  <si>
    <t>&gt;= 7,5%</t>
  </si>
  <si>
    <t>&gt;= 5% et &lt; 7,5%</t>
  </si>
  <si>
    <t>&lt; 5%</t>
  </si>
  <si>
    <t>Plafonds</t>
  </si>
  <si>
    <t>= 8 000 € + (% enfants Aeeh x 160 000 €)</t>
  </si>
  <si>
    <t>Pour la fourchette d’enfants Aeeh compris entre 5 % et 7,5%, l’équation retenue conduit à un montant plafond du coût par place compris entre 16 000 € et 20 000€</t>
  </si>
  <si>
    <t>retenu</t>
  </si>
  <si>
    <t>grille nationale</t>
  </si>
  <si>
    <t>Coût par place et par an retenu</t>
  </si>
  <si>
    <t>Etape 3</t>
  </si>
  <si>
    <t>Détermination du taux de financement à retenir dans le calcul</t>
  </si>
  <si>
    <t>Taux de fnancement</t>
  </si>
  <si>
    <t>Taux de financement retenu</t>
  </si>
  <si>
    <t>Etape 4</t>
  </si>
  <si>
    <t>Etape 5</t>
  </si>
  <si>
    <t>Montant bonus par place  à retenir</t>
  </si>
  <si>
    <t>Plafond montant bonus</t>
  </si>
  <si>
    <t>taux financement retenu</t>
  </si>
  <si>
    <t>Montant bonus par place retenu</t>
  </si>
  <si>
    <t>Montant total bonus Eaje pour</t>
  </si>
  <si>
    <t>Montant total bonus Eaje</t>
  </si>
  <si>
    <t>Montant bonus par place retenu plafonné</t>
  </si>
  <si>
    <t>BONUS "MIXITE SOCIALE"</t>
  </si>
  <si>
    <t>Nombre Heures facturées</t>
  </si>
  <si>
    <t>Psu et tous régimes confondus - compte 70641</t>
  </si>
  <si>
    <t>Détermination du montant horaire moyen des participations familiales</t>
  </si>
  <si>
    <t>nb Heures facturées</t>
  </si>
  <si>
    <t>Montant horaire moyen</t>
  </si>
  <si>
    <t>Montant total des participations familialles (compte 70641)</t>
  </si>
  <si>
    <t>dont nombre enfants porteurs de handicap inscrits</t>
  </si>
  <si>
    <t xml:space="preserve">Montant total des participations familiales </t>
  </si>
  <si>
    <t>Seules les cases en blanc sont à saisir.</t>
  </si>
  <si>
    <t>Les calculs se font automatiquement.</t>
  </si>
  <si>
    <t xml:space="preserve">Total dépenses de la structure </t>
  </si>
  <si>
    <t>y compris contributions volontaires (compte 86)</t>
  </si>
  <si>
    <t>version : décembre 2018</t>
  </si>
  <si>
    <t>Attention :</t>
  </si>
  <si>
    <t>Ne modifier aucune formule de calcul.</t>
  </si>
  <si>
    <t>Ne supprimer aucune formule de calcul.</t>
  </si>
  <si>
    <t>N'appuyer pas sur la touche "Supprimer" en dehors des cases blanches.</t>
  </si>
  <si>
    <t xml:space="preserve"> des participations familiales</t>
  </si>
  <si>
    <t>&lt;= 0,81 €</t>
  </si>
  <si>
    <t>&gt;0,81 € et &lt;= 1,07 €</t>
  </si>
  <si>
    <t>&gt; 1,07 € et &lt;= 1,35 €</t>
  </si>
  <si>
    <t>&gt; 1,35 €</t>
  </si>
  <si>
    <t>2022 ou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</si>
</sst>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0.0%"/>
    <numFmt numFmtId="168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0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  <font>
      <b/>
      <sz val="14"/>
      <color rgb="FF6600CC"/>
      <name val="Arial"/>
      <family val="2"/>
    </font>
    <font>
      <b/>
      <sz val="11"/>
      <color rgb="FF6600CC"/>
      <name val="Arial"/>
      <family val="2"/>
    </font>
    <font>
      <sz val="11"/>
      <color rgb="FF6600CC"/>
      <name val="Arial"/>
      <family val="2"/>
    </font>
    <font>
      <b/>
      <sz val="12"/>
      <color rgb="FF6600CC"/>
      <name val="Arial"/>
      <family val="2"/>
    </font>
    <font>
      <b/>
      <sz val="13"/>
      <color rgb="FF6600CC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right" vertical="center"/>
    </xf>
    <xf numFmtId="3" fontId="52" fillId="34" borderId="1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6" fillId="33" borderId="11" xfId="0" applyFont="1" applyFill="1" applyBorder="1" applyAlignment="1">
      <alignment horizontal="left" vertical="center"/>
    </xf>
    <xf numFmtId="3" fontId="56" fillId="34" borderId="10" xfId="0" applyNumberFormat="1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3" fontId="52" fillId="33" borderId="21" xfId="0" applyNumberFormat="1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3" fontId="52" fillId="33" borderId="21" xfId="0" applyNumberFormat="1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9" fontId="56" fillId="33" borderId="10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3" fontId="57" fillId="33" borderId="23" xfId="0" applyNumberFormat="1" applyFont="1" applyFill="1" applyBorder="1" applyAlignment="1">
      <alignment horizontal="center" vertical="center"/>
    </xf>
    <xf numFmtId="3" fontId="52" fillId="33" borderId="17" xfId="0" applyNumberFormat="1" applyFont="1" applyFill="1" applyBorder="1" applyAlignment="1">
      <alignment horizontal="center" vertical="center"/>
    </xf>
    <xf numFmtId="168" fontId="56" fillId="33" borderId="10" xfId="0" applyNumberFormat="1" applyFont="1" applyFill="1" applyBorder="1" applyAlignment="1">
      <alignment horizontal="center" vertical="center"/>
    </xf>
    <xf numFmtId="168" fontId="52" fillId="33" borderId="14" xfId="0" applyNumberFormat="1" applyFont="1" applyFill="1" applyBorder="1" applyAlignment="1">
      <alignment vertical="center"/>
    </xf>
    <xf numFmtId="3" fontId="52" fillId="33" borderId="24" xfId="0" applyNumberFormat="1" applyFont="1" applyFill="1" applyBorder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58" fillId="33" borderId="21" xfId="0" applyFont="1" applyFill="1" applyBorder="1" applyAlignment="1">
      <alignment horizontal="left" vertical="center"/>
    </xf>
    <xf numFmtId="168" fontId="58" fillId="33" borderId="18" xfId="0" applyNumberFormat="1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vertical="center"/>
    </xf>
    <xf numFmtId="168" fontId="57" fillId="33" borderId="10" xfId="0" applyNumberFormat="1" applyFont="1" applyFill="1" applyBorder="1" applyAlignment="1">
      <alignment horizontal="center" vertical="center"/>
    </xf>
    <xf numFmtId="166" fontId="52" fillId="33" borderId="10" xfId="0" applyNumberFormat="1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166" fontId="52" fillId="33" borderId="20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right"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166" fontId="52" fillId="33" borderId="0" xfId="0" applyNumberFormat="1" applyFont="1" applyFill="1" applyBorder="1" applyAlignment="1">
      <alignment horizontal="center" vertical="center"/>
    </xf>
    <xf numFmtId="166" fontId="62" fillId="33" borderId="0" xfId="0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 quotePrefix="1">
      <alignment horizontal="center" vertical="center"/>
    </xf>
    <xf numFmtId="168" fontId="62" fillId="33" borderId="20" xfId="0" applyNumberFormat="1" applyFont="1" applyFill="1" applyBorder="1" applyAlignment="1" quotePrefix="1">
      <alignment horizontal="center" vertical="center"/>
    </xf>
    <xf numFmtId="0" fontId="63" fillId="33" borderId="17" xfId="0" applyFont="1" applyFill="1" applyBorder="1" applyAlignment="1">
      <alignment vertical="center"/>
    </xf>
    <xf numFmtId="0" fontId="63" fillId="33" borderId="21" xfId="0" applyFont="1" applyFill="1" applyBorder="1" applyAlignment="1">
      <alignment horizontal="left" vertical="center"/>
    </xf>
    <xf numFmtId="168" fontId="63" fillId="33" borderId="18" xfId="0" applyNumberFormat="1" applyFont="1" applyFill="1" applyBorder="1" applyAlignment="1">
      <alignment vertical="center"/>
    </xf>
    <xf numFmtId="0" fontId="63" fillId="33" borderId="21" xfId="0" applyFont="1" applyFill="1" applyBorder="1" applyAlignment="1">
      <alignment vertical="center"/>
    </xf>
    <xf numFmtId="3" fontId="57" fillId="33" borderId="27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19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0" fontId="65" fillId="33" borderId="0" xfId="0" applyFont="1" applyFill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168" fontId="59" fillId="33" borderId="10" xfId="0" applyNumberFormat="1" applyFont="1" applyFill="1" applyBorder="1" applyAlignment="1">
      <alignment horizontal="center" vertical="center"/>
    </xf>
    <xf numFmtId="3" fontId="52" fillId="34" borderId="28" xfId="0" applyNumberFormat="1" applyFont="1" applyFill="1" applyBorder="1" applyAlignment="1">
      <alignment horizontal="right" vertical="center"/>
    </xf>
    <xf numFmtId="3" fontId="52" fillId="34" borderId="29" xfId="0" applyNumberFormat="1" applyFont="1" applyFill="1" applyBorder="1" applyAlignment="1">
      <alignment horizontal="right" vertical="center"/>
    </xf>
    <xf numFmtId="3" fontId="52" fillId="34" borderId="30" xfId="0" applyNumberFormat="1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/>
    </xf>
    <xf numFmtId="166" fontId="57" fillId="33" borderId="28" xfId="0" applyNumberFormat="1" applyFont="1" applyFill="1" applyBorder="1" applyAlignment="1">
      <alignment horizontal="center" vertical="center"/>
    </xf>
    <xf numFmtId="166" fontId="57" fillId="33" borderId="30" xfId="0" applyNumberFormat="1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 quotePrefix="1">
      <alignment horizontal="center" vertical="center"/>
    </xf>
    <xf numFmtId="166" fontId="52" fillId="33" borderId="10" xfId="0" applyNumberFormat="1" applyFont="1" applyFill="1" applyBorder="1" applyAlignment="1">
      <alignment horizontal="center" vertical="center"/>
    </xf>
    <xf numFmtId="166" fontId="52" fillId="34" borderId="28" xfId="0" applyNumberFormat="1" applyFont="1" applyFill="1" applyBorder="1" applyAlignment="1">
      <alignment horizontal="right" vertical="center"/>
    </xf>
    <xf numFmtId="166" fontId="52" fillId="34" borderId="3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7" fontId="57" fillId="33" borderId="28" xfId="0" applyNumberFormat="1" applyFont="1" applyFill="1" applyBorder="1" applyAlignment="1" quotePrefix="1">
      <alignment horizontal="center" vertical="center"/>
    </xf>
    <xf numFmtId="0" fontId="57" fillId="33" borderId="29" xfId="0" applyFont="1" applyFill="1" applyBorder="1" applyAlignment="1" quotePrefix="1">
      <alignment horizontal="center" vertical="center"/>
    </xf>
    <xf numFmtId="0" fontId="57" fillId="33" borderId="30" xfId="0" applyFont="1" applyFill="1" applyBorder="1" applyAlignment="1" quotePrefix="1">
      <alignment horizontal="center" vertical="center"/>
    </xf>
    <xf numFmtId="166" fontId="57" fillId="33" borderId="29" xfId="0" applyNumberFormat="1" applyFont="1" applyFill="1" applyBorder="1" applyAlignment="1">
      <alignment horizontal="center" vertical="center"/>
    </xf>
    <xf numFmtId="9" fontId="52" fillId="33" borderId="11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10" fontId="56" fillId="33" borderId="28" xfId="51" applyNumberFormat="1" applyFont="1" applyFill="1" applyBorder="1" applyAlignment="1">
      <alignment horizontal="center" vertical="center"/>
    </xf>
    <xf numFmtId="10" fontId="56" fillId="33" borderId="30" xfId="51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left" vertical="center" wrapText="1"/>
    </xf>
    <xf numFmtId="166" fontId="52" fillId="33" borderId="27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59" fillId="33" borderId="10" xfId="0" applyFont="1" applyFill="1" applyBorder="1" applyAlignment="1">
      <alignment horizontal="right" vertical="center"/>
    </xf>
    <xf numFmtId="9" fontId="52" fillId="33" borderId="20" xfId="0" applyNumberFormat="1" applyFont="1" applyFill="1" applyBorder="1" applyAlignment="1">
      <alignment horizontal="center" vertical="center"/>
    </xf>
    <xf numFmtId="9" fontId="52" fillId="33" borderId="21" xfId="0" applyNumberFormat="1" applyFont="1" applyFill="1" applyBorder="1" applyAlignment="1">
      <alignment horizontal="center" vertical="center"/>
    </xf>
    <xf numFmtId="9" fontId="57" fillId="33" borderId="28" xfId="0" applyNumberFormat="1" applyFont="1" applyFill="1" applyBorder="1" applyAlignment="1">
      <alignment horizontal="center" vertical="center"/>
    </xf>
    <xf numFmtId="9" fontId="57" fillId="33" borderId="29" xfId="0" applyNumberFormat="1" applyFont="1" applyFill="1" applyBorder="1" applyAlignment="1">
      <alignment horizontal="center" vertical="center"/>
    </xf>
    <xf numFmtId="9" fontId="57" fillId="33" borderId="30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166" fontId="52" fillId="33" borderId="2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8" fontId="62" fillId="33" borderId="28" xfId="0" applyNumberFormat="1" applyFont="1" applyFill="1" applyBorder="1" applyAlignment="1" quotePrefix="1">
      <alignment horizontal="center" vertical="center"/>
    </xf>
    <xf numFmtId="168" fontId="62" fillId="33" borderId="29" xfId="0" applyNumberFormat="1" applyFont="1" applyFill="1" applyBorder="1" applyAlignment="1" quotePrefix="1">
      <alignment horizontal="center" vertical="center"/>
    </xf>
    <xf numFmtId="168" fontId="62" fillId="33" borderId="30" xfId="0" applyNumberFormat="1" applyFont="1" applyFill="1" applyBorder="1" applyAlignment="1" quotePrefix="1">
      <alignment horizontal="center" vertical="center"/>
    </xf>
    <xf numFmtId="168" fontId="60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right" vertical="center"/>
    </xf>
    <xf numFmtId="0" fontId="61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 quotePrefix="1">
      <alignment horizontal="center" vertical="center"/>
    </xf>
    <xf numFmtId="0" fontId="52" fillId="33" borderId="19" xfId="0" applyFont="1" applyFill="1" applyBorder="1" applyAlignment="1" quotePrefix="1">
      <alignment horizontal="center" vertical="center"/>
    </xf>
    <xf numFmtId="0" fontId="52" fillId="33" borderId="12" xfId="0" applyFont="1" applyFill="1" applyBorder="1" applyAlignment="1" quotePrefix="1">
      <alignment horizontal="center" vertical="center"/>
    </xf>
    <xf numFmtId="166" fontId="52" fillId="33" borderId="11" xfId="0" applyNumberFormat="1" applyFont="1" applyFill="1" applyBorder="1" applyAlignment="1" quotePrefix="1">
      <alignment horizontal="center" vertical="center"/>
    </xf>
    <xf numFmtId="166" fontId="52" fillId="33" borderId="19" xfId="0" applyNumberFormat="1" applyFont="1" applyFill="1" applyBorder="1" applyAlignment="1" quotePrefix="1">
      <alignment horizontal="center" vertical="center"/>
    </xf>
    <xf numFmtId="166" fontId="52" fillId="33" borderId="12" xfId="0" applyNumberFormat="1" applyFont="1" applyFill="1" applyBorder="1" applyAlignment="1" quotePrefix="1">
      <alignment horizontal="center" vertical="center"/>
    </xf>
    <xf numFmtId="166" fontId="61" fillId="33" borderId="28" xfId="0" applyNumberFormat="1" applyFont="1" applyFill="1" applyBorder="1" applyAlignment="1">
      <alignment horizontal="center" vertical="center"/>
    </xf>
    <xf numFmtId="166" fontId="61" fillId="33" borderId="29" xfId="0" applyNumberFormat="1" applyFont="1" applyFill="1" applyBorder="1" applyAlignment="1">
      <alignment horizontal="center" vertical="center"/>
    </xf>
    <xf numFmtId="166" fontId="61" fillId="33" borderId="30" xfId="0" applyNumberFormat="1" applyFont="1" applyFill="1" applyBorder="1" applyAlignment="1">
      <alignment horizontal="center" vertical="center"/>
    </xf>
    <xf numFmtId="166" fontId="52" fillId="33" borderId="10" xfId="0" applyNumberFormat="1" applyFont="1" applyFill="1" applyBorder="1" applyAlignment="1" quotePrefix="1">
      <alignment horizontal="center" vertical="center"/>
    </xf>
    <xf numFmtId="168" fontId="61" fillId="33" borderId="28" xfId="51" applyNumberFormat="1" applyFont="1" applyFill="1" applyBorder="1" applyAlignment="1">
      <alignment horizontal="center" vertical="center"/>
    </xf>
    <xf numFmtId="168" fontId="61" fillId="33" borderId="30" xfId="51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3" fontId="52" fillId="33" borderId="27" xfId="0" applyNumberFormat="1" applyFont="1" applyFill="1" applyBorder="1" applyAlignment="1">
      <alignment horizontal="center" vertical="center"/>
    </xf>
    <xf numFmtId="3" fontId="52" fillId="33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6</xdr:row>
      <xdr:rowOff>66675</xdr:rowOff>
    </xdr:from>
    <xdr:to>
      <xdr:col>16</xdr:col>
      <xdr:colOff>161925</xdr:colOff>
      <xdr:row>17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1028700" y="1257300"/>
          <a:ext cx="8143875" cy="23431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104775</xdr:rowOff>
    </xdr:from>
    <xdr:to>
      <xdr:col>16</xdr:col>
      <xdr:colOff>152400</xdr:colOff>
      <xdr:row>23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019175" y="3743325"/>
          <a:ext cx="8143875" cy="11049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133350</xdr:rowOff>
    </xdr:from>
    <xdr:to>
      <xdr:col>16</xdr:col>
      <xdr:colOff>161925</xdr:colOff>
      <xdr:row>39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019175" y="5010150"/>
          <a:ext cx="8153400" cy="3305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142875</xdr:rowOff>
    </xdr:from>
    <xdr:to>
      <xdr:col>16</xdr:col>
      <xdr:colOff>171450</xdr:colOff>
      <xdr:row>49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1019175" y="8401050"/>
          <a:ext cx="8162925" cy="199072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50</xdr:row>
      <xdr:rowOff>0</xdr:rowOff>
    </xdr:from>
    <xdr:to>
      <xdr:col>16</xdr:col>
      <xdr:colOff>190500</xdr:colOff>
      <xdr:row>62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1009650" y="10506075"/>
          <a:ext cx="8191500" cy="2162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62</xdr:row>
      <xdr:rowOff>152400</xdr:rowOff>
    </xdr:from>
    <xdr:to>
      <xdr:col>16</xdr:col>
      <xdr:colOff>209550</xdr:colOff>
      <xdr:row>68</xdr:row>
      <xdr:rowOff>161925</xdr:rowOff>
    </xdr:to>
    <xdr:sp>
      <xdr:nvSpPr>
        <xdr:cNvPr id="7" name="Rectangle 10"/>
        <xdr:cNvSpPr>
          <a:spLocks/>
        </xdr:cNvSpPr>
      </xdr:nvSpPr>
      <xdr:spPr>
        <a:xfrm>
          <a:off x="1028700" y="12763500"/>
          <a:ext cx="8191500" cy="13144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17</xdr:row>
      <xdr:rowOff>104775</xdr:rowOff>
    </xdr:from>
    <xdr:to>
      <xdr:col>16</xdr:col>
      <xdr:colOff>152400</xdr:colOff>
      <xdr:row>22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1019175" y="3590925"/>
          <a:ext cx="7581900" cy="110490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133350</xdr:rowOff>
    </xdr:from>
    <xdr:to>
      <xdr:col>16</xdr:col>
      <xdr:colOff>161925</xdr:colOff>
      <xdr:row>35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1019175" y="4857750"/>
          <a:ext cx="7591425" cy="24288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76200</xdr:rowOff>
    </xdr:from>
    <xdr:to>
      <xdr:col>16</xdr:col>
      <xdr:colOff>209550</xdr:colOff>
      <xdr:row>42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1028700" y="7419975"/>
          <a:ext cx="7629525" cy="139065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114300</xdr:rowOff>
    </xdr:from>
    <xdr:to>
      <xdr:col>16</xdr:col>
      <xdr:colOff>161925</xdr:colOff>
      <xdr:row>16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1019175" y="1323975"/>
          <a:ext cx="7591425" cy="20859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68"/>
  <sheetViews>
    <sheetView showGridLines="0" tabSelected="1" zoomScalePageLayoutView="0" workbookViewId="0" topLeftCell="A1">
      <selection activeCell="R16" sqref="R16:S16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11.421875" style="1" customWidth="1"/>
    <col min="16" max="16" width="13.28125" style="1" customWidth="1"/>
    <col min="17" max="16384" width="11.421875" style="1" customWidth="1"/>
  </cols>
  <sheetData>
    <row r="1" ht="14.25">
      <c r="R1" s="1" t="s">
        <v>57</v>
      </c>
    </row>
    <row r="2" spans="4:12" ht="18">
      <c r="D2" s="35" t="s">
        <v>0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53</v>
      </c>
    </row>
    <row r="4" spans="4:18" ht="15">
      <c r="D4" s="113" t="s">
        <v>1</v>
      </c>
      <c r="E4" s="113"/>
      <c r="F4" s="113"/>
      <c r="G4" s="113"/>
      <c r="H4" s="46"/>
      <c r="I4" s="34"/>
      <c r="J4" s="34"/>
      <c r="K4" s="34"/>
      <c r="L4" s="34"/>
      <c r="M4" s="47" t="s">
        <v>2</v>
      </c>
      <c r="N4" s="73" t="s">
        <v>67</v>
      </c>
      <c r="O4" s="73"/>
      <c r="R4" s="1" t="s">
        <v>54</v>
      </c>
    </row>
    <row r="5" spans="4:18" ht="16.5">
      <c r="D5" s="113"/>
      <c r="E5" s="113"/>
      <c r="F5" s="113"/>
      <c r="G5" s="113"/>
      <c r="H5" s="6"/>
      <c r="I5" s="17"/>
      <c r="J5" s="17"/>
      <c r="K5" s="17"/>
      <c r="L5" s="17"/>
      <c r="M5" s="54" t="s">
        <v>42</v>
      </c>
      <c r="N5" s="74">
        <f>IF(ISERROR($N$68),0,$N$68)</f>
        <v>0</v>
      </c>
      <c r="O5" s="74"/>
      <c r="R5" s="72" t="s">
        <v>58</v>
      </c>
    </row>
    <row r="6" ht="15">
      <c r="R6" s="72" t="s">
        <v>59</v>
      </c>
    </row>
    <row r="7" ht="15">
      <c r="R7" s="72" t="s">
        <v>60</v>
      </c>
    </row>
    <row r="8" spans="3:18" ht="15">
      <c r="C8" s="22" t="s">
        <v>3</v>
      </c>
      <c r="D8" s="1" t="s">
        <v>4</v>
      </c>
      <c r="R8" s="72" t="s">
        <v>61</v>
      </c>
    </row>
    <row r="9" spans="13:14" ht="19.5" customHeight="1">
      <c r="M9" s="3" t="s">
        <v>6</v>
      </c>
      <c r="N9" s="2" t="str">
        <f>N4</f>
        <v>2022 ou 2023</v>
      </c>
    </row>
    <row r="10" spans="4:14" ht="19.5" customHeight="1">
      <c r="D10" s="6" t="s">
        <v>7</v>
      </c>
      <c r="E10" s="17"/>
      <c r="F10" s="17"/>
      <c r="G10" s="17"/>
      <c r="H10" s="17"/>
      <c r="I10" s="17"/>
      <c r="J10" s="17"/>
      <c r="K10" s="17"/>
      <c r="L10" s="17"/>
      <c r="M10" s="7"/>
      <c r="N10" s="4">
        <v>0</v>
      </c>
    </row>
    <row r="11" spans="4:14" ht="19.5" customHeight="1">
      <c r="D11" s="15" t="s">
        <v>51</v>
      </c>
      <c r="E11" s="18"/>
      <c r="F11" s="18"/>
      <c r="G11" s="18"/>
      <c r="H11" s="18"/>
      <c r="I11" s="18"/>
      <c r="J11" s="18"/>
      <c r="K11" s="18"/>
      <c r="L11" s="18"/>
      <c r="M11" s="7"/>
      <c r="N11" s="16">
        <v>0</v>
      </c>
    </row>
    <row r="12" spans="4:14" ht="14.25">
      <c r="D12" s="8" t="s">
        <v>5</v>
      </c>
      <c r="E12" s="19"/>
      <c r="F12" s="19"/>
      <c r="G12" s="19"/>
      <c r="H12" s="19"/>
      <c r="I12" s="19"/>
      <c r="J12" s="19"/>
      <c r="K12" s="19"/>
      <c r="L12" s="19"/>
      <c r="M12" s="9"/>
      <c r="N12" s="75">
        <v>0</v>
      </c>
    </row>
    <row r="13" spans="4:14" ht="14.25">
      <c r="D13" s="10" t="s">
        <v>8</v>
      </c>
      <c r="E13" s="5"/>
      <c r="F13" s="5"/>
      <c r="G13" s="5"/>
      <c r="H13" s="5"/>
      <c r="I13" s="5"/>
      <c r="J13" s="5"/>
      <c r="K13" s="5"/>
      <c r="L13" s="5"/>
      <c r="M13" s="11"/>
      <c r="N13" s="76"/>
    </row>
    <row r="14" spans="4:14" ht="14.25">
      <c r="D14" s="12" t="s">
        <v>9</v>
      </c>
      <c r="E14" s="20"/>
      <c r="F14" s="20"/>
      <c r="G14" s="20"/>
      <c r="H14" s="20"/>
      <c r="I14" s="20"/>
      <c r="J14" s="20"/>
      <c r="K14" s="20"/>
      <c r="L14" s="20"/>
      <c r="M14" s="13"/>
      <c r="N14" s="77"/>
    </row>
    <row r="15" spans="13:14" ht="19.5" customHeight="1">
      <c r="M15" s="3"/>
      <c r="N15" s="2"/>
    </row>
    <row r="16" spans="4:14" ht="14.25" customHeight="1">
      <c r="D16" s="8" t="s">
        <v>55</v>
      </c>
      <c r="E16" s="19"/>
      <c r="F16" s="19"/>
      <c r="G16" s="19"/>
      <c r="H16" s="19"/>
      <c r="I16" s="19"/>
      <c r="J16" s="19"/>
      <c r="K16" s="19"/>
      <c r="L16" s="19"/>
      <c r="M16" s="9"/>
      <c r="N16" s="90">
        <v>0</v>
      </c>
    </row>
    <row r="17" spans="4:14" ht="14.25" customHeight="1">
      <c r="D17" s="57" t="s">
        <v>56</v>
      </c>
      <c r="E17" s="29"/>
      <c r="F17" s="29"/>
      <c r="G17" s="29"/>
      <c r="H17" s="29"/>
      <c r="I17" s="29"/>
      <c r="J17" s="29"/>
      <c r="K17" s="29"/>
      <c r="L17" s="29"/>
      <c r="M17" s="13"/>
      <c r="N17" s="91"/>
    </row>
    <row r="20" spans="3:4" ht="15">
      <c r="C20" s="22" t="s">
        <v>10</v>
      </c>
      <c r="D20" s="22" t="s">
        <v>11</v>
      </c>
    </row>
    <row r="22" spans="4:14" ht="19.5" customHeight="1" thickBot="1">
      <c r="D22" s="24" t="s">
        <v>12</v>
      </c>
      <c r="E22" s="78"/>
      <c r="F22" s="80"/>
      <c r="G22" s="78" t="s">
        <v>15</v>
      </c>
      <c r="H22" s="68">
        <f>$N$11</f>
        <v>0</v>
      </c>
      <c r="I22" s="78"/>
      <c r="J22" s="78"/>
      <c r="K22" s="78" t="s">
        <v>15</v>
      </c>
      <c r="L22" s="26"/>
      <c r="M22" s="9"/>
      <c r="N22" s="105">
        <f>IF(ISERROR($N$11/$N$10),0,$N$11/$N$10)</f>
        <v>0</v>
      </c>
    </row>
    <row r="23" spans="4:14" ht="19.5" customHeight="1">
      <c r="D23" s="25" t="s">
        <v>13</v>
      </c>
      <c r="E23" s="79"/>
      <c r="F23" s="81"/>
      <c r="G23" s="79"/>
      <c r="H23" s="23">
        <f>$N$10</f>
        <v>0</v>
      </c>
      <c r="I23" s="79"/>
      <c r="J23" s="79"/>
      <c r="K23" s="79"/>
      <c r="L23" s="27"/>
      <c r="M23" s="13"/>
      <c r="N23" s="106"/>
    </row>
    <row r="26" spans="3:4" ht="15">
      <c r="C26" s="22" t="s">
        <v>16</v>
      </c>
      <c r="D26" s="22" t="s">
        <v>17</v>
      </c>
    </row>
    <row r="27" spans="3:4" ht="15">
      <c r="C27" s="22"/>
      <c r="D27" s="22"/>
    </row>
    <row r="28" spans="3:4" ht="14.25" customHeight="1">
      <c r="C28" s="22"/>
      <c r="D28" s="22" t="s">
        <v>19</v>
      </c>
    </row>
    <row r="29" spans="4:14" ht="19.5" customHeight="1" thickBot="1">
      <c r="D29" s="84" t="s">
        <v>18</v>
      </c>
      <c r="E29" s="85"/>
      <c r="F29" s="85"/>
      <c r="G29" s="85"/>
      <c r="H29" s="85"/>
      <c r="I29" s="78" t="s">
        <v>15</v>
      </c>
      <c r="J29" s="108">
        <f>$N$16</f>
        <v>0</v>
      </c>
      <c r="K29" s="108"/>
      <c r="L29" s="108"/>
      <c r="M29" s="109" t="s">
        <v>15</v>
      </c>
      <c r="N29" s="82">
        <f>IF(ISERROR($N$16/$N$12),0,$N$16/$N$12)</f>
        <v>0</v>
      </c>
    </row>
    <row r="30" spans="4:14" ht="19.5" customHeight="1">
      <c r="D30" s="86" t="s">
        <v>5</v>
      </c>
      <c r="E30" s="87"/>
      <c r="F30" s="87"/>
      <c r="G30" s="87"/>
      <c r="H30" s="87"/>
      <c r="I30" s="79"/>
      <c r="J30" s="28">
        <f>$N$12</f>
        <v>0</v>
      </c>
      <c r="K30" s="29"/>
      <c r="L30" s="29"/>
      <c r="M30" s="110"/>
      <c r="N30" s="83"/>
    </row>
    <row r="31" ht="1.5" customHeight="1"/>
    <row r="32" ht="14.25" customHeight="1">
      <c r="D32" s="22" t="s">
        <v>20</v>
      </c>
    </row>
    <row r="33" spans="4:16" ht="19.5" customHeight="1">
      <c r="D33" s="92" t="s">
        <v>21</v>
      </c>
      <c r="E33" s="93"/>
      <c r="F33" s="93"/>
      <c r="G33" s="93"/>
      <c r="H33" s="94"/>
      <c r="I33" s="92" t="s">
        <v>25</v>
      </c>
      <c r="J33" s="93"/>
      <c r="K33" s="93"/>
      <c r="L33" s="93"/>
      <c r="M33" s="93"/>
      <c r="N33" s="93"/>
      <c r="O33" s="93"/>
      <c r="P33" s="94"/>
    </row>
    <row r="34" spans="4:16" ht="19.5" customHeight="1">
      <c r="D34" s="111" t="s">
        <v>29</v>
      </c>
      <c r="E34" s="111"/>
      <c r="F34" s="111"/>
      <c r="G34" s="111"/>
      <c r="H34" s="30" t="s">
        <v>28</v>
      </c>
      <c r="I34" s="111" t="s">
        <v>29</v>
      </c>
      <c r="J34" s="111"/>
      <c r="K34" s="111"/>
      <c r="L34" s="111"/>
      <c r="M34" s="111"/>
      <c r="N34" s="111"/>
      <c r="O34" s="111"/>
      <c r="P34" s="30" t="s">
        <v>28</v>
      </c>
    </row>
    <row r="35" spans="4:16" ht="19.5" customHeight="1">
      <c r="D35" s="88" t="s">
        <v>22</v>
      </c>
      <c r="E35" s="88"/>
      <c r="F35" s="88"/>
      <c r="G35" s="88"/>
      <c r="H35" s="95">
        <f>$N$22</f>
        <v>0</v>
      </c>
      <c r="I35" s="89">
        <v>20000</v>
      </c>
      <c r="J35" s="89"/>
      <c r="K35" s="89"/>
      <c r="L35" s="89"/>
      <c r="M35" s="89"/>
      <c r="N35" s="89"/>
      <c r="O35" s="89"/>
      <c r="P35" s="82">
        <f>IF($H$35=0%,0,IF($N$22&gt;=7.5%,$I$35,IF($N$22&gt;=5%,8000+($N$22*160000),IF($N$22&lt;5%,$I$37))))</f>
        <v>0</v>
      </c>
    </row>
    <row r="36" spans="4:16" ht="19.5" customHeight="1">
      <c r="D36" s="88" t="s">
        <v>23</v>
      </c>
      <c r="E36" s="88"/>
      <c r="F36" s="88"/>
      <c r="G36" s="88"/>
      <c r="H36" s="96"/>
      <c r="I36" s="88" t="s">
        <v>26</v>
      </c>
      <c r="J36" s="88"/>
      <c r="K36" s="88"/>
      <c r="L36" s="88"/>
      <c r="M36" s="88"/>
      <c r="N36" s="88"/>
      <c r="O36" s="88"/>
      <c r="P36" s="98"/>
    </row>
    <row r="37" spans="4:16" ht="19.5" customHeight="1">
      <c r="D37" s="88" t="s">
        <v>24</v>
      </c>
      <c r="E37" s="88"/>
      <c r="F37" s="88"/>
      <c r="G37" s="88"/>
      <c r="H37" s="97"/>
      <c r="I37" s="89">
        <v>16000</v>
      </c>
      <c r="J37" s="89"/>
      <c r="K37" s="89"/>
      <c r="L37" s="89"/>
      <c r="M37" s="89"/>
      <c r="N37" s="89"/>
      <c r="O37" s="89"/>
      <c r="P37" s="83"/>
    </row>
    <row r="38" spans="4:14" ht="35.25" customHeight="1">
      <c r="D38" s="107" t="s">
        <v>27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4:14" ht="19.5" customHeight="1">
      <c r="D39" s="32" t="s">
        <v>30</v>
      </c>
      <c r="E39" s="17"/>
      <c r="F39" s="17"/>
      <c r="G39" s="17"/>
      <c r="H39" s="17"/>
      <c r="I39" s="17"/>
      <c r="J39" s="17"/>
      <c r="K39" s="17"/>
      <c r="L39" s="17"/>
      <c r="M39" s="7"/>
      <c r="N39" s="31">
        <f>MIN($N$29,$P$35)</f>
        <v>0</v>
      </c>
    </row>
    <row r="41" spans="3:4" ht="15">
      <c r="C41" s="22" t="s">
        <v>31</v>
      </c>
      <c r="D41" s="22" t="s">
        <v>32</v>
      </c>
    </row>
    <row r="43" spans="4:14" ht="19.5" customHeight="1">
      <c r="D43" s="92" t="s">
        <v>21</v>
      </c>
      <c r="E43" s="93"/>
      <c r="F43" s="93"/>
      <c r="G43" s="93"/>
      <c r="H43" s="94"/>
      <c r="I43" s="102" t="s">
        <v>33</v>
      </c>
      <c r="J43" s="103"/>
      <c r="K43" s="103"/>
      <c r="L43" s="103"/>
      <c r="M43" s="103"/>
      <c r="N43" s="104"/>
    </row>
    <row r="44" spans="4:14" ht="19.5" customHeight="1">
      <c r="D44" s="111" t="s">
        <v>29</v>
      </c>
      <c r="E44" s="111"/>
      <c r="F44" s="111"/>
      <c r="G44" s="111"/>
      <c r="H44" s="30" t="s">
        <v>28</v>
      </c>
      <c r="I44" s="102" t="s">
        <v>29</v>
      </c>
      <c r="J44" s="103"/>
      <c r="K44" s="103"/>
      <c r="L44" s="103"/>
      <c r="M44" s="104"/>
      <c r="N44" s="30" t="s">
        <v>28</v>
      </c>
    </row>
    <row r="45" spans="4:14" ht="19.5" customHeight="1">
      <c r="D45" s="88" t="s">
        <v>22</v>
      </c>
      <c r="E45" s="88"/>
      <c r="F45" s="88"/>
      <c r="G45" s="88"/>
      <c r="H45" s="95">
        <f>$N$22</f>
        <v>0</v>
      </c>
      <c r="I45" s="99">
        <v>0.45</v>
      </c>
      <c r="J45" s="100"/>
      <c r="K45" s="100"/>
      <c r="L45" s="100"/>
      <c r="M45" s="101"/>
      <c r="N45" s="116">
        <f>IF(H45=0%,0,IF($N$22&gt;=7.5%,$I$45,IF($N$22&gt;=5%,$I$46,IF($N$22&lt;5%,$I$47))))</f>
        <v>0</v>
      </c>
    </row>
    <row r="46" spans="4:14" ht="19.5" customHeight="1">
      <c r="D46" s="88" t="s">
        <v>23</v>
      </c>
      <c r="E46" s="88"/>
      <c r="F46" s="88"/>
      <c r="G46" s="88"/>
      <c r="H46" s="96"/>
      <c r="I46" s="99">
        <v>0.3</v>
      </c>
      <c r="J46" s="100"/>
      <c r="K46" s="100"/>
      <c r="L46" s="100"/>
      <c r="M46" s="101"/>
      <c r="N46" s="117"/>
    </row>
    <row r="47" spans="4:14" ht="19.5" customHeight="1">
      <c r="D47" s="88" t="s">
        <v>24</v>
      </c>
      <c r="E47" s="88"/>
      <c r="F47" s="88"/>
      <c r="G47" s="88"/>
      <c r="H47" s="97"/>
      <c r="I47" s="99">
        <v>0.15</v>
      </c>
      <c r="J47" s="100"/>
      <c r="K47" s="100"/>
      <c r="L47" s="100"/>
      <c r="M47" s="101"/>
      <c r="N47" s="118"/>
    </row>
    <row r="48" ht="1.5" customHeight="1"/>
    <row r="49" spans="4:14" ht="19.5" customHeight="1">
      <c r="D49" s="32" t="s">
        <v>34</v>
      </c>
      <c r="E49" s="17"/>
      <c r="F49" s="17"/>
      <c r="G49" s="17"/>
      <c r="H49" s="17"/>
      <c r="I49" s="17"/>
      <c r="J49" s="17"/>
      <c r="K49" s="17"/>
      <c r="L49" s="17"/>
      <c r="M49" s="7"/>
      <c r="N49" s="33">
        <f>N45</f>
        <v>0</v>
      </c>
    </row>
    <row r="51" spans="3:4" ht="15">
      <c r="C51" s="22" t="s">
        <v>35</v>
      </c>
      <c r="D51" s="22" t="s">
        <v>37</v>
      </c>
    </row>
    <row r="53" spans="4:14" ht="14.25">
      <c r="D53" s="6" t="s">
        <v>38</v>
      </c>
      <c r="E53" s="17"/>
      <c r="F53" s="17"/>
      <c r="G53" s="17"/>
      <c r="H53" s="17"/>
      <c r="I53" s="17"/>
      <c r="J53" s="17"/>
      <c r="K53" s="17"/>
      <c r="L53" s="17"/>
      <c r="M53" s="7"/>
      <c r="N53" s="50">
        <v>1300</v>
      </c>
    </row>
    <row r="54" ht="1.5" customHeight="1"/>
    <row r="55" spans="4:16" ht="19.5" customHeight="1" thickBot="1">
      <c r="D55" s="24" t="s">
        <v>12</v>
      </c>
      <c r="E55" s="78" t="s">
        <v>14</v>
      </c>
      <c r="F55" s="114" t="s">
        <v>39</v>
      </c>
      <c r="G55" s="114"/>
      <c r="H55" s="114"/>
      <c r="I55" s="114"/>
      <c r="J55" s="114"/>
      <c r="K55" s="78" t="s">
        <v>14</v>
      </c>
      <c r="L55" s="78" t="s">
        <v>30</v>
      </c>
      <c r="M55" s="78"/>
      <c r="N55" s="78"/>
      <c r="O55" s="78"/>
      <c r="P55" s="119" t="s">
        <v>15</v>
      </c>
    </row>
    <row r="56" spans="4:16" ht="19.5" customHeight="1">
      <c r="D56" s="25" t="s">
        <v>13</v>
      </c>
      <c r="E56" s="79"/>
      <c r="F56" s="115"/>
      <c r="G56" s="115"/>
      <c r="H56" s="115"/>
      <c r="I56" s="115"/>
      <c r="J56" s="115"/>
      <c r="K56" s="79"/>
      <c r="L56" s="79"/>
      <c r="M56" s="79"/>
      <c r="N56" s="79"/>
      <c r="O56" s="79"/>
      <c r="P56" s="120"/>
    </row>
    <row r="57" ht="1.5" customHeight="1"/>
    <row r="58" spans="4:16" ht="19.5" customHeight="1" thickBot="1">
      <c r="D58" s="36">
        <f>$N$11</f>
        <v>0</v>
      </c>
      <c r="E58" s="78" t="s">
        <v>14</v>
      </c>
      <c r="F58" s="114">
        <f>$N$49</f>
        <v>0</v>
      </c>
      <c r="G58" s="114"/>
      <c r="H58" s="114"/>
      <c r="I58" s="114"/>
      <c r="J58" s="114"/>
      <c r="K58" s="78" t="s">
        <v>14</v>
      </c>
      <c r="L58" s="121">
        <f>$N$39</f>
        <v>0</v>
      </c>
      <c r="M58" s="78"/>
      <c r="N58" s="78"/>
      <c r="O58" s="78"/>
      <c r="P58" s="119" t="s">
        <v>15</v>
      </c>
    </row>
    <row r="59" spans="4:16" ht="19.5" customHeight="1">
      <c r="D59" s="37">
        <f>$N$10</f>
        <v>0</v>
      </c>
      <c r="E59" s="79"/>
      <c r="F59" s="115"/>
      <c r="G59" s="115"/>
      <c r="H59" s="115"/>
      <c r="I59" s="115"/>
      <c r="J59" s="115"/>
      <c r="K59" s="79"/>
      <c r="L59" s="79"/>
      <c r="M59" s="79"/>
      <c r="N59" s="79"/>
      <c r="O59" s="79"/>
      <c r="P59" s="120"/>
    </row>
    <row r="60" ht="1.5" customHeight="1"/>
    <row r="61" spans="4:14" ht="19.5" customHeight="1">
      <c r="D61" s="48" t="s">
        <v>40</v>
      </c>
      <c r="E61" s="17"/>
      <c r="F61" s="17"/>
      <c r="G61" s="17"/>
      <c r="H61" s="17"/>
      <c r="I61" s="17"/>
      <c r="J61" s="17"/>
      <c r="K61" s="17"/>
      <c r="L61" s="17"/>
      <c r="M61" s="7"/>
      <c r="N61" s="49">
        <f>IF(ISERROR(($D$58/$D$59)*$F$58*$L$58),0,($D$58/$D$59)*$F$58*$L$58)</f>
        <v>0</v>
      </c>
    </row>
    <row r="62" spans="4:14" ht="19.5" customHeight="1">
      <c r="D62" s="32" t="s">
        <v>43</v>
      </c>
      <c r="E62" s="17"/>
      <c r="F62" s="17"/>
      <c r="G62" s="17"/>
      <c r="H62" s="17"/>
      <c r="I62" s="17"/>
      <c r="J62" s="17"/>
      <c r="K62" s="17"/>
      <c r="L62" s="17"/>
      <c r="M62" s="7"/>
      <c r="N62" s="38">
        <f>MIN($N$61,$N$53)</f>
        <v>0</v>
      </c>
    </row>
    <row r="64" spans="3:8" ht="15">
      <c r="C64" s="22" t="s">
        <v>36</v>
      </c>
      <c r="D64" s="22" t="s">
        <v>41</v>
      </c>
      <c r="G64" s="112" t="str">
        <f>$N$4</f>
        <v>2022 ou 2023</v>
      </c>
      <c r="H64" s="112"/>
    </row>
    <row r="66" spans="4:14" ht="19.5" customHeight="1">
      <c r="D66" s="8" t="s">
        <v>40</v>
      </c>
      <c r="E66" s="19"/>
      <c r="F66" s="19"/>
      <c r="G66" s="19"/>
      <c r="H66" s="19"/>
      <c r="I66" s="19"/>
      <c r="J66" s="19"/>
      <c r="K66" s="19"/>
      <c r="L66" s="19"/>
      <c r="M66" s="19"/>
      <c r="N66" s="39">
        <f>$N$62</f>
        <v>0</v>
      </c>
    </row>
    <row r="67" spans="4:14" ht="19.5" customHeight="1" thickBot="1">
      <c r="D67" s="45" t="s">
        <v>5</v>
      </c>
      <c r="E67" s="21"/>
      <c r="F67" s="21"/>
      <c r="G67" s="21"/>
      <c r="H67" s="21"/>
      <c r="I67" s="21"/>
      <c r="J67" s="21"/>
      <c r="K67" s="21"/>
      <c r="L67" s="21"/>
      <c r="M67" s="21" t="s">
        <v>14</v>
      </c>
      <c r="N67" s="40">
        <f>$N$12</f>
        <v>0</v>
      </c>
    </row>
    <row r="68" spans="4:14" ht="19.5" customHeight="1">
      <c r="D68" s="41" t="s">
        <v>41</v>
      </c>
      <c r="E68" s="42"/>
      <c r="F68" s="42"/>
      <c r="G68" s="29"/>
      <c r="H68" s="43" t="str">
        <f>$N$4</f>
        <v>2022 ou 2023</v>
      </c>
      <c r="I68" s="42"/>
      <c r="J68" s="42"/>
      <c r="K68" s="51"/>
      <c r="L68" s="42"/>
      <c r="M68" s="42" t="s">
        <v>15</v>
      </c>
      <c r="N68" s="44">
        <f>IF(ISERROR($N$62*$N$12),0,$N$62*$N$12)</f>
        <v>0</v>
      </c>
    </row>
  </sheetData>
  <sheetProtection/>
  <mergeCells count="54">
    <mergeCell ref="P55:P56"/>
    <mergeCell ref="E58:E59"/>
    <mergeCell ref="F58:J59"/>
    <mergeCell ref="K58:K59"/>
    <mergeCell ref="L58:O59"/>
    <mergeCell ref="P58:P59"/>
    <mergeCell ref="K55:K56"/>
    <mergeCell ref="L55:O56"/>
    <mergeCell ref="G64:H64"/>
    <mergeCell ref="D4:G5"/>
    <mergeCell ref="D43:H43"/>
    <mergeCell ref="I43:N43"/>
    <mergeCell ref="I34:O34"/>
    <mergeCell ref="I35:O35"/>
    <mergeCell ref="F55:J56"/>
    <mergeCell ref="N45:N47"/>
    <mergeCell ref="E55:E56"/>
    <mergeCell ref="D47:G47"/>
    <mergeCell ref="D44:G44"/>
    <mergeCell ref="D45:G45"/>
    <mergeCell ref="H45:H47"/>
    <mergeCell ref="D34:G34"/>
    <mergeCell ref="D35:G35"/>
    <mergeCell ref="D36:G36"/>
    <mergeCell ref="D37:G37"/>
    <mergeCell ref="I47:M47"/>
    <mergeCell ref="I44:M44"/>
    <mergeCell ref="D46:G46"/>
    <mergeCell ref="N22:N23"/>
    <mergeCell ref="D38:N38"/>
    <mergeCell ref="I29:I30"/>
    <mergeCell ref="J29:L29"/>
    <mergeCell ref="M29:M30"/>
    <mergeCell ref="I45:M45"/>
    <mergeCell ref="I46:M46"/>
    <mergeCell ref="N29:N30"/>
    <mergeCell ref="D29:H29"/>
    <mergeCell ref="D30:H30"/>
    <mergeCell ref="I36:O36"/>
    <mergeCell ref="I37:O37"/>
    <mergeCell ref="N16:N17"/>
    <mergeCell ref="D33:H33"/>
    <mergeCell ref="I33:P33"/>
    <mergeCell ref="H35:H37"/>
    <mergeCell ref="P35:P37"/>
    <mergeCell ref="N4:O4"/>
    <mergeCell ref="N5:O5"/>
    <mergeCell ref="N12:N14"/>
    <mergeCell ref="E22:E23"/>
    <mergeCell ref="F22:F23"/>
    <mergeCell ref="G22:G23"/>
    <mergeCell ref="I22:I23"/>
    <mergeCell ref="J22:J23"/>
    <mergeCell ref="K22:K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42"/>
  <sheetViews>
    <sheetView showGridLines="0" zoomScalePageLayoutView="0" workbookViewId="0" topLeftCell="A1">
      <selection activeCell="S17" sqref="S17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3.00390625" style="1" customWidth="1"/>
    <col min="16" max="16" width="13.28125" style="1" customWidth="1"/>
    <col min="17" max="16384" width="11.421875" style="1" customWidth="1"/>
  </cols>
  <sheetData>
    <row r="1" ht="14.25">
      <c r="R1" s="1" t="s">
        <v>57</v>
      </c>
    </row>
    <row r="2" spans="4:12" ht="18">
      <c r="D2" s="55" t="s">
        <v>44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53</v>
      </c>
    </row>
    <row r="4" spans="4:18" ht="15">
      <c r="D4" s="129" t="s">
        <v>1</v>
      </c>
      <c r="E4" s="129"/>
      <c r="F4" s="129"/>
      <c r="G4" s="129"/>
      <c r="H4" s="46"/>
      <c r="I4" s="53"/>
      <c r="J4" s="53"/>
      <c r="K4" s="53"/>
      <c r="L4" s="53"/>
      <c r="M4" s="70" t="s">
        <v>2</v>
      </c>
      <c r="N4" s="73" t="s">
        <v>67</v>
      </c>
      <c r="O4" s="73"/>
      <c r="P4" s="73"/>
      <c r="R4" s="1" t="s">
        <v>54</v>
      </c>
    </row>
    <row r="5" spans="4:18" ht="18">
      <c r="D5" s="129"/>
      <c r="E5" s="129"/>
      <c r="F5" s="129"/>
      <c r="G5" s="129"/>
      <c r="H5" s="6"/>
      <c r="I5" s="17"/>
      <c r="J5" s="17"/>
      <c r="K5" s="17"/>
      <c r="L5" s="17"/>
      <c r="M5" s="71" t="s">
        <v>42</v>
      </c>
      <c r="N5" s="128">
        <f>IF(ISERROR($N$42),0,$N$42)</f>
        <v>0</v>
      </c>
      <c r="O5" s="128"/>
      <c r="P5" s="128"/>
      <c r="R5" s="72" t="s">
        <v>58</v>
      </c>
    </row>
    <row r="6" ht="15">
      <c r="R6" s="72" t="s">
        <v>59</v>
      </c>
    </row>
    <row r="7" ht="15">
      <c r="R7" s="72" t="s">
        <v>60</v>
      </c>
    </row>
    <row r="8" spans="3:18" ht="15">
      <c r="C8" s="56" t="s">
        <v>3</v>
      </c>
      <c r="D8" s="1" t="s">
        <v>4</v>
      </c>
      <c r="R8" s="72" t="s">
        <v>61</v>
      </c>
    </row>
    <row r="9" spans="13:14" ht="19.5" customHeight="1">
      <c r="M9" s="3" t="s">
        <v>6</v>
      </c>
      <c r="N9" s="2" t="str">
        <f>N4</f>
        <v>2022 ou 2023</v>
      </c>
    </row>
    <row r="10" spans="4:14" ht="14.25">
      <c r="D10" s="8" t="s">
        <v>5</v>
      </c>
      <c r="E10" s="19"/>
      <c r="F10" s="19"/>
      <c r="G10" s="19"/>
      <c r="H10" s="19"/>
      <c r="I10" s="19"/>
      <c r="J10" s="19"/>
      <c r="K10" s="19"/>
      <c r="L10" s="19"/>
      <c r="M10" s="9"/>
      <c r="N10" s="75">
        <v>0</v>
      </c>
    </row>
    <row r="11" spans="4:14" ht="14.25">
      <c r="D11" s="10" t="s">
        <v>8</v>
      </c>
      <c r="E11" s="5"/>
      <c r="F11" s="5"/>
      <c r="G11" s="5"/>
      <c r="H11" s="5"/>
      <c r="I11" s="5"/>
      <c r="J11" s="5"/>
      <c r="K11" s="5"/>
      <c r="L11" s="5"/>
      <c r="M11" s="11"/>
      <c r="N11" s="76"/>
    </row>
    <row r="12" spans="4:14" ht="14.25">
      <c r="D12" s="12" t="s">
        <v>9</v>
      </c>
      <c r="E12" s="20"/>
      <c r="F12" s="20"/>
      <c r="G12" s="20"/>
      <c r="H12" s="20"/>
      <c r="I12" s="20"/>
      <c r="J12" s="20"/>
      <c r="K12" s="20"/>
      <c r="L12" s="20"/>
      <c r="M12" s="13"/>
      <c r="N12" s="77"/>
    </row>
    <row r="13" spans="13:14" ht="19.5" customHeight="1">
      <c r="M13" s="3"/>
      <c r="N13" s="2"/>
    </row>
    <row r="14" spans="4:14" ht="19.5" customHeight="1">
      <c r="D14" s="6" t="s">
        <v>45</v>
      </c>
      <c r="E14" s="17"/>
      <c r="F14" s="17"/>
      <c r="G14" s="17"/>
      <c r="H14" s="17"/>
      <c r="I14" s="17"/>
      <c r="J14" s="17"/>
      <c r="K14" s="17"/>
      <c r="L14" s="17"/>
      <c r="M14" s="7"/>
      <c r="N14" s="4">
        <v>0</v>
      </c>
    </row>
    <row r="15" spans="4:14" ht="19.5" customHeight="1">
      <c r="D15" s="8" t="s">
        <v>52</v>
      </c>
      <c r="E15" s="19"/>
      <c r="F15" s="19"/>
      <c r="G15" s="19"/>
      <c r="H15" s="19"/>
      <c r="I15" s="19"/>
      <c r="J15" s="19"/>
      <c r="K15" s="19"/>
      <c r="L15" s="19"/>
      <c r="M15" s="9"/>
      <c r="N15" s="75">
        <v>0</v>
      </c>
    </row>
    <row r="16" spans="4:14" ht="14.25" customHeight="1">
      <c r="D16" s="57" t="s">
        <v>46</v>
      </c>
      <c r="E16" s="29"/>
      <c r="F16" s="29"/>
      <c r="G16" s="29"/>
      <c r="H16" s="29"/>
      <c r="I16" s="29"/>
      <c r="J16" s="29"/>
      <c r="K16" s="29"/>
      <c r="L16" s="29"/>
      <c r="M16" s="13"/>
      <c r="N16" s="77"/>
    </row>
    <row r="19" spans="3:4" ht="15">
      <c r="C19" s="56" t="s">
        <v>10</v>
      </c>
      <c r="D19" s="56" t="s">
        <v>47</v>
      </c>
    </row>
    <row r="21" spans="4:16" ht="19.5" customHeight="1" thickBot="1">
      <c r="D21" s="152" t="s">
        <v>50</v>
      </c>
      <c r="E21" s="153"/>
      <c r="F21" s="153"/>
      <c r="G21" s="153"/>
      <c r="H21" s="153"/>
      <c r="I21" s="153"/>
      <c r="J21" s="153"/>
      <c r="K21" s="58"/>
      <c r="L21" s="78" t="s">
        <v>15</v>
      </c>
      <c r="M21" s="155">
        <f>$N$15</f>
        <v>0</v>
      </c>
      <c r="N21" s="155"/>
      <c r="O21" s="109" t="s">
        <v>15</v>
      </c>
      <c r="P21" s="150">
        <f>IF(ISERROR($N$15/$N$14),0,$N$15/$N$14)</f>
        <v>0</v>
      </c>
    </row>
    <row r="22" spans="4:16" ht="19.5" customHeight="1">
      <c r="D22" s="154" t="s">
        <v>48</v>
      </c>
      <c r="E22" s="79"/>
      <c r="F22" s="79"/>
      <c r="G22" s="79"/>
      <c r="H22" s="79"/>
      <c r="I22" s="79"/>
      <c r="J22" s="79"/>
      <c r="K22" s="29"/>
      <c r="L22" s="79"/>
      <c r="M22" s="156">
        <f>$N$14</f>
        <v>0</v>
      </c>
      <c r="N22" s="156"/>
      <c r="O22" s="110"/>
      <c r="P22" s="151"/>
    </row>
    <row r="25" spans="3:4" ht="15">
      <c r="C25" s="56" t="s">
        <v>16</v>
      </c>
      <c r="D25" s="56" t="s">
        <v>37</v>
      </c>
    </row>
    <row r="26" spans="3:4" ht="15">
      <c r="C26" s="22"/>
      <c r="D26" s="22"/>
    </row>
    <row r="27" ht="1.5" customHeight="1"/>
    <row r="28" ht="14.25" customHeight="1">
      <c r="D28" s="56" t="s">
        <v>20</v>
      </c>
    </row>
    <row r="29" spans="4:16" ht="14.25" customHeight="1">
      <c r="D29" s="131" t="s">
        <v>49</v>
      </c>
      <c r="E29" s="132"/>
      <c r="F29" s="132"/>
      <c r="G29" s="132"/>
      <c r="H29" s="133"/>
      <c r="I29" s="134" t="s">
        <v>25</v>
      </c>
      <c r="J29" s="135"/>
      <c r="K29" s="135"/>
      <c r="L29" s="135"/>
      <c r="M29" s="135"/>
      <c r="N29" s="135"/>
      <c r="O29" s="135"/>
      <c r="P29" s="136"/>
    </row>
    <row r="30" spans="4:16" ht="19.5" customHeight="1">
      <c r="D30" s="122" t="s">
        <v>62</v>
      </c>
      <c r="E30" s="123"/>
      <c r="F30" s="123"/>
      <c r="G30" s="123"/>
      <c r="H30" s="124"/>
      <c r="I30" s="137"/>
      <c r="J30" s="138"/>
      <c r="K30" s="138"/>
      <c r="L30" s="138"/>
      <c r="M30" s="138"/>
      <c r="N30" s="138"/>
      <c r="O30" s="138"/>
      <c r="P30" s="139"/>
    </row>
    <row r="31" spans="4:16" ht="19.5" customHeight="1">
      <c r="D31" s="111" t="s">
        <v>29</v>
      </c>
      <c r="E31" s="111"/>
      <c r="F31" s="111"/>
      <c r="G31" s="111"/>
      <c r="H31" s="59" t="s">
        <v>28</v>
      </c>
      <c r="I31" s="111" t="s">
        <v>29</v>
      </c>
      <c r="J31" s="111"/>
      <c r="K31" s="111"/>
      <c r="L31" s="111"/>
      <c r="M31" s="111"/>
      <c r="N31" s="111"/>
      <c r="O31" s="111"/>
      <c r="P31" s="59" t="s">
        <v>28</v>
      </c>
    </row>
    <row r="32" spans="4:16" ht="19.5" customHeight="1">
      <c r="D32" s="88" t="s">
        <v>63</v>
      </c>
      <c r="E32" s="88"/>
      <c r="F32" s="88"/>
      <c r="G32" s="88"/>
      <c r="H32" s="125">
        <f>$P$21</f>
        <v>0</v>
      </c>
      <c r="I32" s="89">
        <v>2100</v>
      </c>
      <c r="J32" s="89"/>
      <c r="K32" s="89"/>
      <c r="L32" s="89"/>
      <c r="M32" s="89"/>
      <c r="N32" s="89"/>
      <c r="O32" s="89"/>
      <c r="P32" s="146">
        <f>IF($P$21&lt;=0.75,$I$32,IF($P$21&lt;=1,$I$33,IF($P$21&lt;=1.25,$I$34,IF($P$21&gt;1.25,$I$35,0))))</f>
        <v>2100</v>
      </c>
    </row>
    <row r="33" spans="4:16" ht="19.5" customHeight="1">
      <c r="D33" s="88" t="s">
        <v>64</v>
      </c>
      <c r="E33" s="88"/>
      <c r="F33" s="88"/>
      <c r="G33" s="88"/>
      <c r="H33" s="126"/>
      <c r="I33" s="149">
        <v>800</v>
      </c>
      <c r="J33" s="149"/>
      <c r="K33" s="149"/>
      <c r="L33" s="149"/>
      <c r="M33" s="149"/>
      <c r="N33" s="149"/>
      <c r="O33" s="149"/>
      <c r="P33" s="147"/>
    </row>
    <row r="34" spans="4:16" ht="19.5" customHeight="1">
      <c r="D34" s="140" t="s">
        <v>65</v>
      </c>
      <c r="E34" s="141"/>
      <c r="F34" s="141"/>
      <c r="G34" s="142"/>
      <c r="H34" s="126"/>
      <c r="I34" s="143">
        <v>300</v>
      </c>
      <c r="J34" s="144"/>
      <c r="K34" s="144"/>
      <c r="L34" s="144"/>
      <c r="M34" s="144"/>
      <c r="N34" s="144"/>
      <c r="O34" s="145"/>
      <c r="P34" s="147"/>
    </row>
    <row r="35" spans="4:16" ht="19.5" customHeight="1">
      <c r="D35" s="88" t="s">
        <v>66</v>
      </c>
      <c r="E35" s="88"/>
      <c r="F35" s="88"/>
      <c r="G35" s="88"/>
      <c r="H35" s="127"/>
      <c r="I35" s="89">
        <v>0</v>
      </c>
      <c r="J35" s="89"/>
      <c r="K35" s="89"/>
      <c r="L35" s="89"/>
      <c r="M35" s="89"/>
      <c r="N35" s="89"/>
      <c r="O35" s="89"/>
      <c r="P35" s="148"/>
    </row>
    <row r="36" spans="4:16" ht="14.25" customHeight="1">
      <c r="D36" s="62"/>
      <c r="E36" s="62"/>
      <c r="F36" s="62"/>
      <c r="G36" s="62"/>
      <c r="H36" s="63"/>
      <c r="I36" s="52"/>
      <c r="J36" s="52"/>
      <c r="K36" s="52"/>
      <c r="L36" s="52"/>
      <c r="M36" s="52"/>
      <c r="N36" s="52"/>
      <c r="O36" s="60"/>
      <c r="P36" s="61"/>
    </row>
    <row r="38" spans="3:8" ht="15">
      <c r="C38" s="56" t="s">
        <v>31</v>
      </c>
      <c r="D38" s="56" t="s">
        <v>41</v>
      </c>
      <c r="G38" s="130" t="str">
        <f>$N$4</f>
        <v>2022 ou 2023</v>
      </c>
      <c r="H38" s="130"/>
    </row>
    <row r="40" spans="4:14" ht="19.5" customHeight="1">
      <c r="D40" s="8" t="s">
        <v>40</v>
      </c>
      <c r="E40" s="19"/>
      <c r="F40" s="19"/>
      <c r="G40" s="19"/>
      <c r="H40" s="19"/>
      <c r="I40" s="19"/>
      <c r="J40" s="19"/>
      <c r="K40" s="19"/>
      <c r="L40" s="19"/>
      <c r="M40" s="19"/>
      <c r="N40" s="39">
        <f>$P$32</f>
        <v>2100</v>
      </c>
    </row>
    <row r="41" spans="4:14" ht="19.5" customHeight="1" thickBot="1">
      <c r="D41" s="45" t="s">
        <v>5</v>
      </c>
      <c r="E41" s="21"/>
      <c r="F41" s="21"/>
      <c r="G41" s="21"/>
      <c r="H41" s="21"/>
      <c r="I41" s="21"/>
      <c r="J41" s="21"/>
      <c r="K41" s="21"/>
      <c r="L41" s="21"/>
      <c r="M41" s="21" t="s">
        <v>14</v>
      </c>
      <c r="N41" s="40">
        <f>$N$10</f>
        <v>0</v>
      </c>
    </row>
    <row r="42" spans="4:14" ht="19.5" customHeight="1">
      <c r="D42" s="64" t="s">
        <v>41</v>
      </c>
      <c r="E42" s="42"/>
      <c r="F42" s="42"/>
      <c r="G42" s="29"/>
      <c r="H42" s="65" t="str">
        <f>$N$4</f>
        <v>2022 ou 2023</v>
      </c>
      <c r="I42" s="42"/>
      <c r="J42" s="42"/>
      <c r="K42" s="51"/>
      <c r="L42" s="42"/>
      <c r="M42" s="67" t="s">
        <v>15</v>
      </c>
      <c r="N42" s="66">
        <f>N40*N41</f>
        <v>0</v>
      </c>
    </row>
  </sheetData>
  <sheetProtection/>
  <mergeCells count="28">
    <mergeCell ref="P32:P35"/>
    <mergeCell ref="D33:G33"/>
    <mergeCell ref="I33:O33"/>
    <mergeCell ref="P21:P22"/>
    <mergeCell ref="N10:N12"/>
    <mergeCell ref="D21:J21"/>
    <mergeCell ref="D22:J22"/>
    <mergeCell ref="L21:L22"/>
    <mergeCell ref="M21:N21"/>
    <mergeCell ref="M22:N22"/>
    <mergeCell ref="O21:O22"/>
    <mergeCell ref="N15:N16"/>
    <mergeCell ref="N5:P5"/>
    <mergeCell ref="N4:P4"/>
    <mergeCell ref="D4:G5"/>
    <mergeCell ref="G38:H38"/>
    <mergeCell ref="D29:H29"/>
    <mergeCell ref="I29:P30"/>
    <mergeCell ref="D34:G34"/>
    <mergeCell ref="I34:O34"/>
    <mergeCell ref="D35:G35"/>
    <mergeCell ref="I35:O35"/>
    <mergeCell ref="D30:H30"/>
    <mergeCell ref="D31:G31"/>
    <mergeCell ref="I31:O31"/>
    <mergeCell ref="D32:G32"/>
    <mergeCell ref="H32:H35"/>
    <mergeCell ref="I32:O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DREUX CNF</dc:creator>
  <cp:keywords/>
  <dc:description/>
  <cp:lastModifiedBy>Isabelle DEZELEE 141</cp:lastModifiedBy>
  <dcterms:created xsi:type="dcterms:W3CDTF">2018-12-06T07:04:35Z</dcterms:created>
  <dcterms:modified xsi:type="dcterms:W3CDTF">2023-02-13T08:43:07Z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